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05" yWindow="6165" windowWidth="15255" windowHeight="1125" tabRatio="871"/>
  </bookViews>
  <sheets>
    <sheet name="Covers" sheetId="63" r:id="rId1"/>
    <sheet name="Dataset1" sheetId="90" state="hidden" r:id="rId2"/>
    <sheet name="dataset2" sheetId="89" state="hidden" r:id="rId3"/>
    <sheet name="Dataset3" sheetId="91" state="hidden" r:id="rId4"/>
    <sheet name="Dataset4" sheetId="97" state="hidden" r:id="rId5"/>
    <sheet name="Dataset5" sheetId="96" state="hidden" r:id="rId6"/>
    <sheet name="Dataset6" sheetId="98" state="hidden" r:id="rId7"/>
    <sheet name="Dataset8" sheetId="94" state="hidden" r:id="rId8"/>
    <sheet name="Dataset9" sheetId="95" state="hidden" r:id="rId9"/>
    <sheet name="Dataset10" sheetId="106" state="hidden" r:id="rId10"/>
    <sheet name="Dataset12" sheetId="102" state="hidden" r:id="rId11"/>
    <sheet name="Dataset14" sheetId="92" state="hidden" r:id="rId12"/>
    <sheet name="Dataset15" sheetId="100" state="hidden" r:id="rId13"/>
    <sheet name="Dataset17 " sheetId="104" state="hidden" r:id="rId14"/>
    <sheet name="dataset18" sheetId="120" state="hidden" r:id="rId15"/>
    <sheet name="dataset20" sheetId="121" state="hidden" r:id="rId16"/>
    <sheet name="Contents" sheetId="64" r:id="rId17"/>
    <sheet name="Table 1" sheetId="67" r:id="rId18"/>
    <sheet name="Table 2" sheetId="6" r:id="rId19"/>
    <sheet name="Table 4a" sheetId="75" r:id="rId20"/>
    <sheet name="Table 4b" sheetId="71" r:id="rId21"/>
    <sheet name="Table 7 " sheetId="115" r:id="rId22"/>
    <sheet name="Table 8" sheetId="117" r:id="rId23"/>
    <sheet name="Table 9a" sheetId="74" r:id="rId24"/>
    <sheet name="Table 10a" sheetId="62" r:id="rId25"/>
    <sheet name="Chart 1" sheetId="40" r:id="rId26"/>
    <sheet name="Chart 2" sheetId="41" r:id="rId27"/>
    <sheet name="Chart 1 and 2 data" sheetId="108" state="hidden" r:id="rId28"/>
    <sheet name="Ranges" sheetId="5" state="hidden" r:id="rId29"/>
  </sheets>
  <externalReferences>
    <externalReference r:id="rId30"/>
  </externalReferences>
  <definedNames>
    <definedName name="_xlnm._FilterDatabase" localSheetId="1" hidden="1">Dataset1!$A$1:$I$4</definedName>
    <definedName name="_xlnm._FilterDatabase" localSheetId="9" hidden="1">Dataset10!$A$1:$K$1</definedName>
    <definedName name="_xlnm._FilterDatabase" localSheetId="10" hidden="1">Dataset12!$A$1:$G$570</definedName>
    <definedName name="_xlnm._FilterDatabase" localSheetId="11" hidden="1">Dataset14!$A$1:$H$1</definedName>
    <definedName name="_xlnm._FilterDatabase" localSheetId="12" hidden="1">Dataset15!$A$1:$O$1</definedName>
    <definedName name="_xlnm._FilterDatabase" localSheetId="13" hidden="1">'Dataset17 '!$A$1:$I$1</definedName>
    <definedName name="_xlnm._FilterDatabase" localSheetId="14" hidden="1">dataset18!$A$1:$WVP$2800</definedName>
    <definedName name="_xlnm._FilterDatabase" localSheetId="2" hidden="1">dataset2!$A$1:$J$1</definedName>
    <definedName name="_xlnm._FilterDatabase" localSheetId="15" hidden="1">dataset20!$A$1:$G$1</definedName>
    <definedName name="_xlnm._FilterDatabase" localSheetId="3" hidden="1">Dataset3!$A$1:$J$1</definedName>
    <definedName name="_xlnm._FilterDatabase" localSheetId="4" hidden="1">Dataset4!$A$1:$H$1</definedName>
    <definedName name="_xlnm._FilterDatabase" localSheetId="6" hidden="1">Dataset6!$A$1:$I$1</definedName>
    <definedName name="_xlnm._FilterDatabase" localSheetId="7" hidden="1">Dataset8!$A$1:$L$1</definedName>
    <definedName name="_xlnm._FilterDatabase" localSheetId="8" hidden="1">Dataset9!$A$1:$G$12</definedName>
    <definedName name="_xlnm._FilterDatabase" localSheetId="28" hidden="1">Ranges!#REF!</definedName>
    <definedName name="_xlnm._FilterDatabase" localSheetId="17" hidden="1">'Table 1'!$B$5:$G$10</definedName>
    <definedName name="all_months">Ranges!$A$1:$B$4</definedName>
    <definedName name="allmonths">Ranges!#REF!</definedName>
    <definedName name="CCR_reg_combinations">Ranges!$D$25:$D$28</definedName>
    <definedName name="current_quarter">Ranges!$A$1</definedName>
    <definedName name="cycle">Ranges!$F$21</definedName>
    <definedName name="dataset_18_actions">dataset18!$1:$1048576</definedName>
    <definedName name="Dataset1">Dataset1!$A:$I</definedName>
    <definedName name="Dataset10">Dataset10!$A:$K</definedName>
    <definedName name="Dataset11">#REF!</definedName>
    <definedName name="Dataset12">Dataset12!$A:$G</definedName>
    <definedName name="dataset13">#REF!</definedName>
    <definedName name="dataset14">Dataset14!$A:$H</definedName>
    <definedName name="Dataset15">Dataset15!$A:$O</definedName>
    <definedName name="Dataset16">#REF!</definedName>
    <definedName name="Dataset17">'Dataset17 '!$A:$O</definedName>
    <definedName name="dataset18">dataset18!$A:$G</definedName>
    <definedName name="Dataset2">dataset2!$A:$I</definedName>
    <definedName name="dataset20">dataset20!#REF!</definedName>
    <definedName name="Dataset3">Dataset3!$A:$J</definedName>
    <definedName name="Dataset4">Dataset4!$A:$H</definedName>
    <definedName name="Dataset5">Dataset5!$A:$G</definedName>
    <definedName name="Dataset6">Dataset6!$A:$I</definedName>
    <definedName name="Dataset7">#REF!</definedName>
    <definedName name="Dataset8">Dataset8!$A:$L</definedName>
    <definedName name="Dataset9">Dataset9!$A:$G</definedName>
    <definedName name="Date">[1]Dates!$B$3:$B$7</definedName>
    <definedName name="dates">Ranges!$A$1:$A$4</definedName>
    <definedName name="end">Ranges!$A$26</definedName>
    <definedName name="EY_provision">Ranges!$A$12:$A$15</definedName>
    <definedName name="EYR_reg_combinations">Ranges!$C$25:$C$28</definedName>
    <definedName name="JudgementAbbreviations">Ranges!$E$1:$E$4</definedName>
    <definedName name="judgements">Ranges!$E$1:$E$2</definedName>
    <definedName name="LA_most_recent">#REF!</definedName>
    <definedName name="LA_Quarter">'Table 10a'!$B$12:$K$185</definedName>
    <definedName name="LocalAuthority">Ranges!$A$29:$A$182</definedName>
    <definedName name="Month">#REF!</definedName>
    <definedName name="Period">Ranges!$A$7:$A$9</definedName>
    <definedName name="Periodicity">Ranges!$A$1:$A$4</definedName>
    <definedName name="Print">#REF!</definedName>
    <definedName name="_xlnm.Print_Area" localSheetId="25">'Chart 1'!$B$1:$L$35</definedName>
    <definedName name="_xlnm.Print_Area" localSheetId="26">'Chart 2'!$A$1:$N$67</definedName>
    <definedName name="_xlnm.Print_Area" localSheetId="16">Contents!$A$1:$B$28</definedName>
    <definedName name="_xlnm.Print_Area" localSheetId="0">Covers!$A$1:$D$33</definedName>
    <definedName name="_xlnm.Print_Area" localSheetId="17">'Table 1'!$B$2:$G$14</definedName>
    <definedName name="_xlnm.Print_Area" localSheetId="24">'Table 10a'!$A$1:$K$190</definedName>
    <definedName name="_xlnm.Print_Area" localSheetId="18">'Table 2'!$B$2:$N$25</definedName>
    <definedName name="_xlnm.Print_Area" localSheetId="19">'Table 4a'!$B$1:$O$29</definedName>
    <definedName name="_xlnm.Print_Area" localSheetId="20">'Table 4b'!$A$1:$J$18</definedName>
    <definedName name="_xlnm.Print_Area" localSheetId="21">'Table 7 '!$A$1:$H$61</definedName>
    <definedName name="_xlnm.Print_Area" localSheetId="22">'Table 8'!$B$2:$H$21</definedName>
    <definedName name="_xlnm.Print_Area" localSheetId="23">'Table 9a'!$B$2:$I$17</definedName>
    <definedName name="Provision">Ranges!$A$12:$A$16</definedName>
    <definedName name="Provision_table2">Ranges!$C$13:$C$22</definedName>
    <definedName name="Provision_table3">Ranges!$C$13:$C$22</definedName>
    <definedName name="Quarter_end">Ranges!$A$22</definedName>
    <definedName name="Quarter1" localSheetId="28">Ranges!$A$1:$A$4</definedName>
    <definedName name="Quarter2">Ranges!$B$1:$B$4</definedName>
    <definedName name="Quarter3">Ranges!$C$1:$C$4</definedName>
    <definedName name="Table4a_4e">Dataset4!$1:$1048576</definedName>
    <definedName name="Table4b_4f">Dataset5!$1:$1048576</definedName>
    <definedName name="table5">#REF!</definedName>
  </definedNames>
  <calcPr calcId="145621"/>
</workbook>
</file>

<file path=xl/calcChain.xml><?xml version="1.0" encoding="utf-8"?>
<calcChain xmlns="http://schemas.openxmlformats.org/spreadsheetml/2006/main">
  <c r="B2" i="74" l="1"/>
  <c r="B2" i="117"/>
  <c r="B190" i="62"/>
  <c r="B16" i="74"/>
  <c r="B18" i="117"/>
  <c r="B58" i="115"/>
  <c r="B18" i="71"/>
  <c r="B27" i="75"/>
  <c r="B22" i="6"/>
  <c r="B13" i="67"/>
  <c r="B23" i="64" l="1"/>
  <c r="B22" i="64"/>
  <c r="B20" i="64"/>
  <c r="B17" i="64"/>
  <c r="B14" i="64"/>
  <c r="B13" i="64"/>
  <c r="B10" i="64"/>
  <c r="B9" i="64"/>
  <c r="B6" i="64"/>
  <c r="B5" i="64"/>
  <c r="B65" i="41" l="1"/>
  <c r="B32" i="40"/>
  <c r="A2" i="41" l="1"/>
  <c r="B2" i="40"/>
  <c r="B2" i="62"/>
  <c r="B2" i="115"/>
  <c r="B2" i="71"/>
  <c r="B2" i="75"/>
  <c r="B2" i="6"/>
  <c r="B2" i="67"/>
  <c r="C10" i="63"/>
  <c r="H22" i="75" l="1"/>
  <c r="H20" i="75"/>
  <c r="H19" i="75"/>
  <c r="H18" i="75"/>
  <c r="H15" i="75"/>
  <c r="H13" i="75"/>
  <c r="H12" i="75"/>
  <c r="H11" i="75"/>
  <c r="G22" i="75"/>
  <c r="G20" i="75"/>
  <c r="G19" i="75"/>
  <c r="G18" i="75"/>
  <c r="G15" i="75"/>
  <c r="G13" i="75"/>
  <c r="G12" i="75"/>
  <c r="G11" i="75"/>
  <c r="F22" i="75"/>
  <c r="F20" i="75"/>
  <c r="F19" i="75"/>
  <c r="F18" i="75"/>
  <c r="F15" i="75"/>
  <c r="F13" i="75"/>
  <c r="F12" i="75"/>
  <c r="F11" i="75"/>
  <c r="E22" i="75"/>
  <c r="E20" i="75"/>
  <c r="E19" i="75"/>
  <c r="E18" i="75"/>
  <c r="E15" i="75"/>
  <c r="E13" i="75"/>
  <c r="E12" i="75"/>
  <c r="E11" i="75"/>
  <c r="E16" i="115" l="1"/>
  <c r="E21" i="115"/>
  <c r="D12" i="115"/>
  <c r="G27" i="40" l="1"/>
  <c r="F27" i="40"/>
  <c r="E27" i="40"/>
  <c r="D27" i="40"/>
  <c r="C27" i="40"/>
  <c r="G26" i="40"/>
  <c r="F26" i="40"/>
  <c r="E26" i="40"/>
  <c r="D26" i="40"/>
  <c r="C26" i="40"/>
  <c r="G25" i="40"/>
  <c r="F25" i="40"/>
  <c r="E25" i="40"/>
  <c r="D25" i="40"/>
  <c r="C25" i="40"/>
  <c r="C24" i="40"/>
  <c r="G24" i="40"/>
  <c r="F24" i="40"/>
  <c r="E24" i="40"/>
  <c r="D24" i="40"/>
  <c r="F41" i="62"/>
  <c r="G185" i="62"/>
  <c r="F185" i="62"/>
  <c r="E185" i="62"/>
  <c r="D185" i="62"/>
  <c r="C185" i="62"/>
  <c r="G182" i="62"/>
  <c r="F182" i="62"/>
  <c r="E182" i="62"/>
  <c r="D182" i="62"/>
  <c r="C182" i="62"/>
  <c r="G181" i="62"/>
  <c r="F181" i="62"/>
  <c r="E181" i="62"/>
  <c r="D181" i="62"/>
  <c r="C181" i="62"/>
  <c r="G180" i="62"/>
  <c r="F180" i="62"/>
  <c r="E180" i="62"/>
  <c r="D180" i="62"/>
  <c r="C180" i="62"/>
  <c r="G179" i="62"/>
  <c r="F179" i="62"/>
  <c r="E179" i="62"/>
  <c r="D179" i="62"/>
  <c r="C179" i="62"/>
  <c r="G178" i="62"/>
  <c r="F178" i="62"/>
  <c r="E178" i="62"/>
  <c r="D178" i="62"/>
  <c r="C178" i="62"/>
  <c r="G177" i="62"/>
  <c r="F177" i="62"/>
  <c r="E177" i="62"/>
  <c r="D177" i="62"/>
  <c r="C177" i="62"/>
  <c r="G176" i="62"/>
  <c r="F176" i="62"/>
  <c r="E176" i="62"/>
  <c r="D176" i="62"/>
  <c r="C176" i="62"/>
  <c r="G175" i="62"/>
  <c r="F175" i="62"/>
  <c r="E175" i="62"/>
  <c r="D175" i="62"/>
  <c r="C175" i="62"/>
  <c r="G174" i="62"/>
  <c r="F174" i="62"/>
  <c r="E174" i="62"/>
  <c r="D174" i="62"/>
  <c r="C174" i="62"/>
  <c r="G173" i="62"/>
  <c r="F173" i="62"/>
  <c r="E173" i="62"/>
  <c r="D173" i="62"/>
  <c r="C173" i="62"/>
  <c r="G172" i="62"/>
  <c r="F172" i="62"/>
  <c r="E172" i="62"/>
  <c r="D172" i="62"/>
  <c r="C172" i="62"/>
  <c r="G171" i="62"/>
  <c r="F171" i="62"/>
  <c r="E171" i="62"/>
  <c r="D171" i="62"/>
  <c r="C171" i="62"/>
  <c r="G170" i="62"/>
  <c r="F170" i="62"/>
  <c r="E170" i="62"/>
  <c r="D170" i="62"/>
  <c r="C170" i="62"/>
  <c r="G169" i="62"/>
  <c r="F169" i="62"/>
  <c r="E169" i="62"/>
  <c r="D169" i="62"/>
  <c r="C169" i="62"/>
  <c r="G168" i="62"/>
  <c r="F168" i="62"/>
  <c r="E168" i="62"/>
  <c r="D168" i="62"/>
  <c r="C168" i="62"/>
  <c r="G167" i="62"/>
  <c r="F167" i="62"/>
  <c r="E167" i="62"/>
  <c r="D167" i="62"/>
  <c r="C167" i="62"/>
  <c r="G164" i="62"/>
  <c r="F164" i="62"/>
  <c r="E164" i="62"/>
  <c r="D164" i="62"/>
  <c r="C164" i="62"/>
  <c r="G163" i="62"/>
  <c r="F163" i="62"/>
  <c r="E163" i="62"/>
  <c r="D163" i="62"/>
  <c r="C163" i="62"/>
  <c r="G162" i="62"/>
  <c r="F162" i="62"/>
  <c r="E162" i="62"/>
  <c r="D162" i="62"/>
  <c r="C162" i="62"/>
  <c r="G161" i="62"/>
  <c r="F161" i="62"/>
  <c r="E161" i="62"/>
  <c r="D161" i="62"/>
  <c r="C161" i="62"/>
  <c r="G160" i="62"/>
  <c r="F160" i="62"/>
  <c r="E160" i="62"/>
  <c r="D160" i="62"/>
  <c r="C160" i="62"/>
  <c r="G159" i="62"/>
  <c r="F159" i="62"/>
  <c r="E159" i="62"/>
  <c r="D159" i="62"/>
  <c r="C159" i="62"/>
  <c r="G158" i="62"/>
  <c r="F158" i="62"/>
  <c r="E158" i="62"/>
  <c r="D158" i="62"/>
  <c r="C158" i="62"/>
  <c r="G157" i="62"/>
  <c r="F157" i="62"/>
  <c r="E157" i="62"/>
  <c r="D157" i="62"/>
  <c r="C157" i="62"/>
  <c r="G156" i="62"/>
  <c r="F156" i="62"/>
  <c r="E156" i="62"/>
  <c r="D156" i="62"/>
  <c r="C156" i="62"/>
  <c r="G155" i="62"/>
  <c r="F155" i="62"/>
  <c r="E155" i="62"/>
  <c r="D155" i="62"/>
  <c r="C155" i="62"/>
  <c r="G154" i="62"/>
  <c r="F154" i="62"/>
  <c r="E154" i="62"/>
  <c r="D154" i="62"/>
  <c r="C154" i="62"/>
  <c r="G153" i="62"/>
  <c r="F153" i="62"/>
  <c r="E153" i="62"/>
  <c r="D153" i="62"/>
  <c r="C153" i="62"/>
  <c r="G152" i="62"/>
  <c r="F152" i="62"/>
  <c r="E152" i="62"/>
  <c r="D152" i="62"/>
  <c r="C152" i="62"/>
  <c r="G151" i="62"/>
  <c r="F151" i="62"/>
  <c r="E151" i="62"/>
  <c r="D151" i="62"/>
  <c r="C151" i="62"/>
  <c r="G150" i="62"/>
  <c r="F150" i="62"/>
  <c r="E150" i="62"/>
  <c r="D150" i="62"/>
  <c r="C150" i="62"/>
  <c r="G149" i="62"/>
  <c r="F149" i="62"/>
  <c r="E149" i="62"/>
  <c r="D149" i="62"/>
  <c r="C149" i="62"/>
  <c r="G148" i="62"/>
  <c r="F148" i="62"/>
  <c r="E148" i="62"/>
  <c r="D148" i="62"/>
  <c r="C148" i="62"/>
  <c r="G147" i="62"/>
  <c r="F147" i="62"/>
  <c r="E147" i="62"/>
  <c r="D147" i="62"/>
  <c r="C147" i="62"/>
  <c r="G146" i="62"/>
  <c r="F146" i="62"/>
  <c r="E146" i="62"/>
  <c r="D146" i="62"/>
  <c r="C146" i="62"/>
  <c r="G143" i="62"/>
  <c r="F143" i="62"/>
  <c r="E143" i="62"/>
  <c r="D143" i="62"/>
  <c r="C143" i="62"/>
  <c r="G142" i="62"/>
  <c r="F142" i="62"/>
  <c r="E142" i="62"/>
  <c r="D142" i="62"/>
  <c r="C142" i="62"/>
  <c r="G141" i="62"/>
  <c r="F141" i="62"/>
  <c r="E141" i="62"/>
  <c r="D141" i="62"/>
  <c r="C141" i="62"/>
  <c r="G140" i="62"/>
  <c r="F140" i="62"/>
  <c r="E140" i="62"/>
  <c r="D140" i="62"/>
  <c r="C140" i="62"/>
  <c r="G139" i="62"/>
  <c r="F139" i="62"/>
  <c r="E139" i="62"/>
  <c r="D139" i="62"/>
  <c r="C139" i="62"/>
  <c r="G138" i="62"/>
  <c r="F138" i="62"/>
  <c r="E138" i="62"/>
  <c r="D138" i="62"/>
  <c r="C138" i="62"/>
  <c r="G137" i="62"/>
  <c r="F137" i="62"/>
  <c r="E137" i="62"/>
  <c r="D137" i="62"/>
  <c r="C137" i="62"/>
  <c r="G136" i="62"/>
  <c r="F136" i="62"/>
  <c r="E136" i="62"/>
  <c r="D136" i="62"/>
  <c r="C136" i="62"/>
  <c r="G135" i="62"/>
  <c r="F135" i="62"/>
  <c r="E135" i="62"/>
  <c r="D135" i="62"/>
  <c r="C135" i="62"/>
  <c r="G134" i="62"/>
  <c r="F134" i="62"/>
  <c r="E134" i="62"/>
  <c r="D134" i="62"/>
  <c r="C134" i="62"/>
  <c r="G133" i="62"/>
  <c r="F133" i="62"/>
  <c r="E133" i="62"/>
  <c r="D133" i="62"/>
  <c r="C133" i="62"/>
  <c r="G132" i="62"/>
  <c r="F132" i="62"/>
  <c r="E132" i="62"/>
  <c r="D132" i="62"/>
  <c r="C132" i="62"/>
  <c r="G131" i="62"/>
  <c r="F131" i="62"/>
  <c r="E131" i="62"/>
  <c r="D131" i="62"/>
  <c r="C131" i="62"/>
  <c r="G130" i="62"/>
  <c r="F130" i="62"/>
  <c r="E130" i="62"/>
  <c r="D130" i="62"/>
  <c r="C130" i="62"/>
  <c r="G129" i="62"/>
  <c r="F129" i="62"/>
  <c r="E129" i="62"/>
  <c r="D129" i="62"/>
  <c r="C129" i="62"/>
  <c r="G128" i="62"/>
  <c r="F128" i="62"/>
  <c r="E128" i="62"/>
  <c r="D128" i="62"/>
  <c r="C128" i="62"/>
  <c r="G127" i="62"/>
  <c r="F127" i="62"/>
  <c r="E127" i="62"/>
  <c r="D127" i="62"/>
  <c r="C127" i="62"/>
  <c r="G126" i="62"/>
  <c r="F126" i="62"/>
  <c r="E126" i="62"/>
  <c r="D126" i="62"/>
  <c r="C126" i="62"/>
  <c r="G125" i="62"/>
  <c r="F125" i="62"/>
  <c r="E125" i="62"/>
  <c r="D125" i="62"/>
  <c r="C125" i="62"/>
  <c r="G124" i="62"/>
  <c r="F124" i="62"/>
  <c r="E124" i="62"/>
  <c r="D124" i="62"/>
  <c r="C124" i="62"/>
  <c r="G123" i="62"/>
  <c r="F123" i="62"/>
  <c r="E123" i="62"/>
  <c r="D123" i="62"/>
  <c r="C123" i="62"/>
  <c r="G122" i="62"/>
  <c r="F122" i="62"/>
  <c r="E122" i="62"/>
  <c r="D122" i="62"/>
  <c r="C122" i="62"/>
  <c r="G121" i="62"/>
  <c r="F121" i="62"/>
  <c r="E121" i="62"/>
  <c r="D121" i="62"/>
  <c r="C121" i="62"/>
  <c r="G120" i="62"/>
  <c r="F120" i="62"/>
  <c r="E120" i="62"/>
  <c r="D120" i="62"/>
  <c r="C120" i="62"/>
  <c r="G119" i="62"/>
  <c r="F119" i="62"/>
  <c r="E119" i="62"/>
  <c r="D119" i="62"/>
  <c r="C119" i="62"/>
  <c r="G118" i="62"/>
  <c r="F118" i="62"/>
  <c r="E118" i="62"/>
  <c r="D118" i="62"/>
  <c r="C118" i="62"/>
  <c r="G117" i="62"/>
  <c r="F117" i="62"/>
  <c r="E117" i="62"/>
  <c r="D117" i="62"/>
  <c r="C117" i="62"/>
  <c r="G116" i="62"/>
  <c r="F116" i="62"/>
  <c r="E116" i="62"/>
  <c r="D116" i="62"/>
  <c r="C116" i="62"/>
  <c r="G115" i="62"/>
  <c r="F115" i="62"/>
  <c r="E115" i="62"/>
  <c r="D115" i="62"/>
  <c r="C115" i="62"/>
  <c r="G114" i="62"/>
  <c r="F114" i="62"/>
  <c r="E114" i="62"/>
  <c r="D114" i="62"/>
  <c r="C114" i="62"/>
  <c r="G113" i="62"/>
  <c r="F113" i="62"/>
  <c r="E113" i="62"/>
  <c r="D113" i="62"/>
  <c r="C113" i="62"/>
  <c r="G112" i="62"/>
  <c r="F112" i="62"/>
  <c r="E112" i="62"/>
  <c r="D112" i="62"/>
  <c r="C112" i="62"/>
  <c r="G111" i="62"/>
  <c r="F111" i="62"/>
  <c r="E111" i="62"/>
  <c r="D111" i="62"/>
  <c r="C111" i="62"/>
  <c r="G108" i="62"/>
  <c r="F108" i="62"/>
  <c r="E108" i="62"/>
  <c r="D108" i="62"/>
  <c r="C108" i="62"/>
  <c r="G107" i="62"/>
  <c r="F107" i="62"/>
  <c r="E107" i="62"/>
  <c r="D107" i="62"/>
  <c r="C107" i="62"/>
  <c r="G106" i="62"/>
  <c r="F106" i="62"/>
  <c r="E106" i="62"/>
  <c r="D106" i="62"/>
  <c r="C106" i="62"/>
  <c r="G105" i="62"/>
  <c r="F105" i="62"/>
  <c r="E105" i="62"/>
  <c r="D105" i="62"/>
  <c r="C105" i="62"/>
  <c r="G104" i="62"/>
  <c r="F104" i="62"/>
  <c r="E104" i="62"/>
  <c r="D104" i="62"/>
  <c r="C104" i="62"/>
  <c r="G103" i="62"/>
  <c r="F103" i="62"/>
  <c r="E103" i="62"/>
  <c r="D103" i="62"/>
  <c r="C103" i="62"/>
  <c r="G102" i="62"/>
  <c r="F102" i="62"/>
  <c r="E102" i="62"/>
  <c r="D102" i="62"/>
  <c r="C102" i="62"/>
  <c r="G101" i="62"/>
  <c r="F101" i="62"/>
  <c r="E101" i="62"/>
  <c r="D101" i="62"/>
  <c r="C101" i="62"/>
  <c r="G100" i="62"/>
  <c r="F100" i="62"/>
  <c r="E100" i="62"/>
  <c r="D100" i="62"/>
  <c r="C100" i="62"/>
  <c r="G99" i="62"/>
  <c r="F99" i="62"/>
  <c r="E99" i="62"/>
  <c r="D99" i="62"/>
  <c r="C99" i="62"/>
  <c r="G98" i="62"/>
  <c r="F98" i="62"/>
  <c r="E98" i="62"/>
  <c r="D98" i="62"/>
  <c r="C98" i="62"/>
  <c r="G95" i="62"/>
  <c r="F95" i="62"/>
  <c r="E95" i="62"/>
  <c r="D95" i="62"/>
  <c r="C95" i="62"/>
  <c r="G94" i="62"/>
  <c r="F94" i="62"/>
  <c r="E94" i="62"/>
  <c r="D94" i="62"/>
  <c r="C94" i="62"/>
  <c r="G93" i="62"/>
  <c r="F93" i="62"/>
  <c r="E93" i="62"/>
  <c r="D93" i="62"/>
  <c r="C93" i="62"/>
  <c r="G92" i="62"/>
  <c r="F92" i="62"/>
  <c r="E92" i="62"/>
  <c r="D92" i="62"/>
  <c r="C92" i="62"/>
  <c r="G91" i="62"/>
  <c r="F91" i="62"/>
  <c r="E91" i="62"/>
  <c r="D91" i="62"/>
  <c r="C91" i="62"/>
  <c r="G90" i="62"/>
  <c r="F90" i="62"/>
  <c r="E90" i="62"/>
  <c r="D90" i="62"/>
  <c r="C90" i="62"/>
  <c r="G89" i="62"/>
  <c r="F89" i="62"/>
  <c r="E89" i="62"/>
  <c r="D89" i="62"/>
  <c r="C89" i="62"/>
  <c r="G88" i="62"/>
  <c r="F88" i="62"/>
  <c r="E88" i="62"/>
  <c r="D88" i="62"/>
  <c r="C88" i="62"/>
  <c r="G87" i="62"/>
  <c r="F87" i="62"/>
  <c r="E87" i="62"/>
  <c r="D87" i="62"/>
  <c r="C87" i="62"/>
  <c r="G86" i="62"/>
  <c r="F86" i="62"/>
  <c r="E86" i="62"/>
  <c r="D86" i="62"/>
  <c r="C86" i="62"/>
  <c r="G85" i="62"/>
  <c r="F85" i="62"/>
  <c r="E85" i="62"/>
  <c r="D85" i="62"/>
  <c r="C85" i="62"/>
  <c r="G84" i="62"/>
  <c r="F84" i="62"/>
  <c r="E84" i="62"/>
  <c r="D84" i="62"/>
  <c r="C84" i="62"/>
  <c r="G83" i="62"/>
  <c r="F83" i="62"/>
  <c r="E83" i="62"/>
  <c r="D83" i="62"/>
  <c r="C83" i="62"/>
  <c r="G82" i="62"/>
  <c r="F82" i="62"/>
  <c r="E82" i="62"/>
  <c r="D82" i="62"/>
  <c r="C82" i="62"/>
  <c r="G79" i="62"/>
  <c r="F79" i="62"/>
  <c r="E79" i="62"/>
  <c r="D79" i="62"/>
  <c r="C79" i="62"/>
  <c r="G78" i="62"/>
  <c r="F78" i="62"/>
  <c r="E78" i="62"/>
  <c r="D78" i="62"/>
  <c r="C78" i="62"/>
  <c r="G77" i="62"/>
  <c r="F77" i="62"/>
  <c r="E77" i="62"/>
  <c r="D77" i="62"/>
  <c r="C77" i="62"/>
  <c r="G76" i="62"/>
  <c r="F76" i="62"/>
  <c r="E76" i="62"/>
  <c r="D76" i="62"/>
  <c r="C76" i="62"/>
  <c r="G75" i="62"/>
  <c r="F75" i="62"/>
  <c r="E75" i="62"/>
  <c r="D75" i="62"/>
  <c r="C75" i="62"/>
  <c r="G74" i="62"/>
  <c r="F74" i="62"/>
  <c r="E74" i="62"/>
  <c r="D74" i="62"/>
  <c r="C74" i="62"/>
  <c r="G73" i="62"/>
  <c r="F73" i="62"/>
  <c r="E73" i="62"/>
  <c r="D73" i="62"/>
  <c r="C73" i="62"/>
  <c r="G72" i="62"/>
  <c r="F72" i="62"/>
  <c r="E72" i="62"/>
  <c r="D72" i="62"/>
  <c r="C72" i="62"/>
  <c r="G71" i="62"/>
  <c r="F71" i="62"/>
  <c r="E71" i="62"/>
  <c r="D71" i="62"/>
  <c r="C71" i="62"/>
  <c r="G68" i="62"/>
  <c r="F68" i="62"/>
  <c r="E68" i="62"/>
  <c r="D68" i="62"/>
  <c r="C68" i="62"/>
  <c r="G67" i="62"/>
  <c r="F67" i="62"/>
  <c r="E67" i="62"/>
  <c r="D67" i="62"/>
  <c r="C67" i="62"/>
  <c r="G66" i="62"/>
  <c r="F66" i="62"/>
  <c r="E66" i="62"/>
  <c r="D66" i="62"/>
  <c r="C66" i="62"/>
  <c r="G65" i="62"/>
  <c r="F65" i="62"/>
  <c r="E65" i="62"/>
  <c r="D65" i="62"/>
  <c r="C65" i="62"/>
  <c r="G64" i="62"/>
  <c r="F64" i="62"/>
  <c r="E64" i="62"/>
  <c r="D64" i="62"/>
  <c r="C64" i="62"/>
  <c r="G63" i="62"/>
  <c r="F63" i="62"/>
  <c r="E63" i="62"/>
  <c r="D63" i="62"/>
  <c r="C63" i="62"/>
  <c r="G62" i="62"/>
  <c r="F62" i="62"/>
  <c r="E62" i="62"/>
  <c r="D62" i="62"/>
  <c r="C62" i="62"/>
  <c r="G61" i="62"/>
  <c r="F61" i="62"/>
  <c r="E61" i="62"/>
  <c r="D61" i="62"/>
  <c r="C61" i="62"/>
  <c r="G60" i="62"/>
  <c r="F60" i="62"/>
  <c r="E60" i="62"/>
  <c r="D60" i="62"/>
  <c r="C60" i="62"/>
  <c r="G59" i="62"/>
  <c r="F59" i="62"/>
  <c r="E59" i="62"/>
  <c r="D59" i="62"/>
  <c r="C59" i="62"/>
  <c r="G58" i="62"/>
  <c r="F58" i="62"/>
  <c r="E58" i="62"/>
  <c r="D58" i="62"/>
  <c r="C58" i="62"/>
  <c r="G57" i="62"/>
  <c r="F57" i="62"/>
  <c r="E57" i="62"/>
  <c r="D57" i="62"/>
  <c r="C57" i="62"/>
  <c r="G56" i="62"/>
  <c r="F56" i="62"/>
  <c r="E56" i="62"/>
  <c r="D56" i="62"/>
  <c r="C56" i="62"/>
  <c r="G55" i="62"/>
  <c r="F55" i="62"/>
  <c r="E55" i="62"/>
  <c r="D55" i="62"/>
  <c r="C55" i="62"/>
  <c r="G54" i="62"/>
  <c r="F54" i="62"/>
  <c r="E54" i="62"/>
  <c r="D54" i="62"/>
  <c r="C54" i="62"/>
  <c r="G37" i="62"/>
  <c r="F37" i="62"/>
  <c r="E37" i="62"/>
  <c r="D37" i="62"/>
  <c r="C37" i="62"/>
  <c r="G36" i="62"/>
  <c r="F36" i="62"/>
  <c r="E36" i="62"/>
  <c r="D36" i="62"/>
  <c r="C36" i="62"/>
  <c r="G35" i="62"/>
  <c r="F35" i="62"/>
  <c r="E35" i="62"/>
  <c r="D35" i="62"/>
  <c r="C35" i="62"/>
  <c r="G34" i="62"/>
  <c r="F34" i="62"/>
  <c r="E34" i="62"/>
  <c r="D34" i="62"/>
  <c r="C34" i="62"/>
  <c r="G33" i="62"/>
  <c r="F33" i="62"/>
  <c r="E33" i="62"/>
  <c r="D33" i="62"/>
  <c r="C33" i="62"/>
  <c r="G32" i="62"/>
  <c r="F32" i="62"/>
  <c r="E32" i="62"/>
  <c r="D32" i="62"/>
  <c r="C32" i="62"/>
  <c r="G31" i="62"/>
  <c r="F31" i="62"/>
  <c r="E31" i="62"/>
  <c r="D31" i="62"/>
  <c r="C31" i="62"/>
  <c r="G30" i="62"/>
  <c r="F30" i="62"/>
  <c r="E30" i="62"/>
  <c r="D30" i="62"/>
  <c r="C30" i="62"/>
  <c r="G29" i="62"/>
  <c r="F29" i="62"/>
  <c r="E29" i="62"/>
  <c r="D29" i="62"/>
  <c r="C29" i="62"/>
  <c r="G28" i="62"/>
  <c r="F28" i="62"/>
  <c r="E28" i="62"/>
  <c r="D28" i="62"/>
  <c r="C28" i="62"/>
  <c r="G27" i="62"/>
  <c r="F27" i="62"/>
  <c r="E27" i="62"/>
  <c r="D27" i="62"/>
  <c r="C27" i="62"/>
  <c r="G26" i="62"/>
  <c r="F26" i="62"/>
  <c r="E26" i="62"/>
  <c r="D26" i="62"/>
  <c r="C26" i="62"/>
  <c r="G25" i="62"/>
  <c r="F25" i="62"/>
  <c r="E25" i="62"/>
  <c r="D25" i="62"/>
  <c r="C25" i="62"/>
  <c r="G24" i="62"/>
  <c r="F24" i="62"/>
  <c r="E24" i="62"/>
  <c r="D24" i="62"/>
  <c r="C24" i="62"/>
  <c r="G23" i="62"/>
  <c r="F23" i="62"/>
  <c r="E23" i="62"/>
  <c r="D23" i="62"/>
  <c r="C23" i="62"/>
  <c r="G22" i="62"/>
  <c r="F22" i="62"/>
  <c r="E22" i="62"/>
  <c r="D22" i="62"/>
  <c r="C22" i="62"/>
  <c r="G21" i="62"/>
  <c r="F21" i="62"/>
  <c r="E21" i="62"/>
  <c r="D21" i="62"/>
  <c r="C21" i="62"/>
  <c r="G20" i="62"/>
  <c r="F20" i="62"/>
  <c r="E20" i="62"/>
  <c r="D20" i="62"/>
  <c r="C20" i="62"/>
  <c r="G19" i="62"/>
  <c r="F19" i="62"/>
  <c r="E19" i="62"/>
  <c r="D19" i="62"/>
  <c r="C19" i="62"/>
  <c r="G18" i="62"/>
  <c r="F18" i="62"/>
  <c r="E18" i="62"/>
  <c r="D18" i="62"/>
  <c r="C18" i="62"/>
  <c r="G17" i="62"/>
  <c r="F17" i="62"/>
  <c r="E17" i="62"/>
  <c r="D17" i="62"/>
  <c r="C17" i="62"/>
  <c r="G16" i="62"/>
  <c r="F16" i="62"/>
  <c r="E16" i="62"/>
  <c r="D16" i="62"/>
  <c r="C16" i="62"/>
  <c r="G15" i="62"/>
  <c r="F15" i="62"/>
  <c r="E15" i="62"/>
  <c r="D15" i="62"/>
  <c r="C15" i="62"/>
  <c r="G51" i="62"/>
  <c r="F51" i="62"/>
  <c r="E51" i="62"/>
  <c r="D51" i="62"/>
  <c r="C51" i="62"/>
  <c r="G50" i="62"/>
  <c r="F50" i="62"/>
  <c r="E50" i="62"/>
  <c r="D50" i="62"/>
  <c r="C50" i="62"/>
  <c r="G49" i="62"/>
  <c r="F49" i="62"/>
  <c r="E49" i="62"/>
  <c r="D49" i="62"/>
  <c r="C49" i="62"/>
  <c r="G48" i="62"/>
  <c r="F48" i="62"/>
  <c r="E48" i="62"/>
  <c r="D48" i="62"/>
  <c r="C48" i="62"/>
  <c r="G47" i="62"/>
  <c r="F47" i="62"/>
  <c r="E47" i="62"/>
  <c r="D47" i="62"/>
  <c r="C47" i="62"/>
  <c r="G46" i="62"/>
  <c r="F46" i="62"/>
  <c r="E46" i="62"/>
  <c r="D46" i="62"/>
  <c r="C46" i="62"/>
  <c r="G45" i="62"/>
  <c r="F45" i="62"/>
  <c r="E45" i="62"/>
  <c r="D45" i="62"/>
  <c r="C45" i="62"/>
  <c r="G44" i="62"/>
  <c r="F44" i="62"/>
  <c r="E44" i="62"/>
  <c r="D44" i="62"/>
  <c r="C44" i="62"/>
  <c r="G43" i="62"/>
  <c r="F43" i="62"/>
  <c r="E43" i="62"/>
  <c r="D43" i="62"/>
  <c r="C43" i="62"/>
  <c r="G42" i="62"/>
  <c r="F42" i="62"/>
  <c r="E42" i="62"/>
  <c r="D42" i="62"/>
  <c r="C42" i="62"/>
  <c r="G41" i="62"/>
  <c r="E41" i="62"/>
  <c r="D41" i="62"/>
  <c r="C41" i="62"/>
  <c r="G40" i="62"/>
  <c r="F40" i="62"/>
  <c r="E40" i="62"/>
  <c r="D40" i="62"/>
  <c r="C40" i="62"/>
  <c r="G12" i="62"/>
  <c r="F12" i="62"/>
  <c r="E12" i="62"/>
  <c r="D12" i="62"/>
  <c r="C12" i="62"/>
  <c r="G7" i="67"/>
  <c r="F7" i="67"/>
  <c r="G6" i="67"/>
  <c r="F6" i="67"/>
  <c r="B6" i="108" l="1"/>
  <c r="B7" i="108"/>
  <c r="B5" i="108"/>
  <c r="C184" i="62" l="1"/>
  <c r="I168" i="62"/>
  <c r="J169" i="62"/>
  <c r="K170" i="62"/>
  <c r="I172" i="62"/>
  <c r="J173" i="62"/>
  <c r="K174" i="62"/>
  <c r="I176" i="62"/>
  <c r="J177" i="62"/>
  <c r="K178" i="62"/>
  <c r="I180" i="62"/>
  <c r="J182" i="62"/>
  <c r="K182" i="62"/>
  <c r="J178" i="62" l="1"/>
  <c r="I182" i="62"/>
  <c r="I178" i="62"/>
  <c r="I174" i="62"/>
  <c r="I170" i="62"/>
  <c r="J174" i="62"/>
  <c r="J170" i="62"/>
  <c r="H182" i="62"/>
  <c r="H178" i="62"/>
  <c r="H174" i="62"/>
  <c r="H170" i="62"/>
  <c r="J180" i="62"/>
  <c r="J179" i="62"/>
  <c r="J176" i="62"/>
  <c r="J175" i="62"/>
  <c r="J172" i="62"/>
  <c r="J168" i="62"/>
  <c r="I177" i="62"/>
  <c r="I173" i="62"/>
  <c r="I169" i="62"/>
  <c r="J171" i="62"/>
  <c r="H176" i="62"/>
  <c r="H172" i="62"/>
  <c r="H168" i="62"/>
  <c r="I179" i="62"/>
  <c r="I171" i="62"/>
  <c r="K176" i="62"/>
  <c r="K172" i="62"/>
  <c r="K168" i="62"/>
  <c r="H181" i="62"/>
  <c r="H177" i="62"/>
  <c r="H173" i="62"/>
  <c r="H169" i="62"/>
  <c r="H180" i="62"/>
  <c r="C110" i="62"/>
  <c r="H179" i="62"/>
  <c r="H175" i="62"/>
  <c r="H171" i="62"/>
  <c r="C97" i="62"/>
  <c r="I175" i="62"/>
  <c r="H167" i="62"/>
  <c r="J167" i="62"/>
  <c r="I167" i="62"/>
  <c r="K167" i="62"/>
  <c r="K181" i="62"/>
  <c r="K180" i="62"/>
  <c r="K179" i="62"/>
  <c r="K177" i="62"/>
  <c r="K175" i="62"/>
  <c r="K173" i="62"/>
  <c r="K171" i="62"/>
  <c r="K169" i="62"/>
  <c r="I181" i="62"/>
  <c r="J181" i="62"/>
  <c r="C166" i="62"/>
  <c r="C145" i="62"/>
  <c r="C81" i="62"/>
  <c r="C70" i="62"/>
  <c r="C53" i="62"/>
  <c r="C14" i="62"/>
  <c r="D53" i="115" l="1"/>
  <c r="F53" i="115" s="1"/>
  <c r="D52" i="115"/>
  <c r="F52" i="115" s="1"/>
  <c r="D51" i="115"/>
  <c r="F51" i="115" s="1"/>
  <c r="D50" i="115"/>
  <c r="F50" i="115" s="1"/>
  <c r="D49" i="115"/>
  <c r="F49" i="115" s="1"/>
  <c r="D48" i="115"/>
  <c r="F48" i="115" s="1"/>
  <c r="D46" i="115"/>
  <c r="F46" i="115" s="1"/>
  <c r="D45" i="115"/>
  <c r="F45" i="115" s="1"/>
  <c r="D44" i="115"/>
  <c r="F44" i="115" s="1"/>
  <c r="D43" i="115"/>
  <c r="F43" i="115" s="1"/>
  <c r="D42" i="115"/>
  <c r="F42" i="115" s="1"/>
  <c r="D41" i="115"/>
  <c r="F41" i="115" s="1"/>
  <c r="D39" i="115"/>
  <c r="F39" i="115" s="1"/>
  <c r="D38" i="115"/>
  <c r="F38" i="115" s="1"/>
  <c r="D37" i="115"/>
  <c r="F37" i="115" s="1"/>
  <c r="D36" i="115"/>
  <c r="F36" i="115" s="1"/>
  <c r="D34" i="115"/>
  <c r="F34" i="115" s="1"/>
  <c r="D33" i="115"/>
  <c r="F33" i="115" s="1"/>
  <c r="D32" i="115"/>
  <c r="F32" i="115" s="1"/>
  <c r="D30" i="115"/>
  <c r="F30" i="115" s="1"/>
  <c r="D29" i="115"/>
  <c r="F29" i="115" s="1"/>
  <c r="D28" i="115"/>
  <c r="F28" i="115" s="1"/>
  <c r="D27" i="115"/>
  <c r="F27" i="115" s="1"/>
  <c r="D25" i="115"/>
  <c r="F25" i="115" s="1"/>
  <c r="D24" i="115"/>
  <c r="F24" i="115" s="1"/>
  <c r="D23" i="115"/>
  <c r="F23" i="115" s="1"/>
  <c r="D21" i="115"/>
  <c r="F21" i="115" s="1"/>
  <c r="D20" i="115"/>
  <c r="F20" i="115" s="1"/>
  <c r="D17" i="115"/>
  <c r="F17" i="115" s="1"/>
  <c r="D16" i="115"/>
  <c r="F16" i="115" s="1"/>
  <c r="D15" i="115"/>
  <c r="F15" i="115" s="1"/>
  <c r="E53" i="115" l="1"/>
  <c r="E52" i="115"/>
  <c r="E51" i="115"/>
  <c r="E50" i="115"/>
  <c r="E49" i="115"/>
  <c r="E48" i="115"/>
  <c r="E46" i="115"/>
  <c r="E45" i="115"/>
  <c r="E44" i="115"/>
  <c r="E43" i="115"/>
  <c r="E42" i="115"/>
  <c r="E41" i="115"/>
  <c r="E39" i="115"/>
  <c r="E38" i="115"/>
  <c r="E37" i="115"/>
  <c r="E36" i="115"/>
  <c r="E34" i="115"/>
  <c r="E33" i="115"/>
  <c r="E32" i="115"/>
  <c r="E30" i="115"/>
  <c r="E29" i="115"/>
  <c r="E28" i="115"/>
  <c r="E27" i="115"/>
  <c r="E25" i="115"/>
  <c r="E24" i="115"/>
  <c r="E23" i="115"/>
  <c r="E20" i="115"/>
  <c r="E17" i="115"/>
  <c r="E15" i="115"/>
  <c r="E12" i="115"/>
  <c r="F12" i="115"/>
  <c r="F9" i="71" l="1"/>
  <c r="F10" i="71"/>
  <c r="F11" i="71"/>
  <c r="F13" i="71"/>
  <c r="F8" i="71"/>
  <c r="E9" i="71"/>
  <c r="E10" i="71"/>
  <c r="E11" i="71"/>
  <c r="E13" i="71"/>
  <c r="E8" i="71"/>
  <c r="D9" i="71"/>
  <c r="D10" i="71"/>
  <c r="D11" i="71"/>
  <c r="D13" i="71"/>
  <c r="D8" i="71"/>
  <c r="C9" i="71"/>
  <c r="C10" i="71"/>
  <c r="C11" i="71"/>
  <c r="C13" i="71"/>
  <c r="C8" i="71"/>
  <c r="G10" i="71" l="1"/>
  <c r="G11" i="71"/>
  <c r="F47" i="41" l="1"/>
  <c r="G47" i="41"/>
  <c r="H47" i="41"/>
  <c r="I47" i="41"/>
  <c r="F48" i="41"/>
  <c r="G48" i="41"/>
  <c r="H48" i="41"/>
  <c r="I48" i="41"/>
  <c r="F49" i="41"/>
  <c r="G49" i="41"/>
  <c r="H49" i="41"/>
  <c r="I49" i="41"/>
  <c r="F50" i="41"/>
  <c r="G50" i="41"/>
  <c r="H50" i="41"/>
  <c r="I50" i="41"/>
  <c r="F43" i="41"/>
  <c r="G43" i="41"/>
  <c r="H43" i="41"/>
  <c r="I43" i="41"/>
  <c r="F44" i="41"/>
  <c r="G44" i="41"/>
  <c r="H44" i="41"/>
  <c r="I44" i="41"/>
  <c r="F45" i="41"/>
  <c r="G45" i="41"/>
  <c r="H45" i="41"/>
  <c r="I45" i="41"/>
  <c r="I42" i="41"/>
  <c r="H42" i="41"/>
  <c r="G42" i="41"/>
  <c r="F42" i="41"/>
  <c r="E58" i="41"/>
  <c r="E59" i="41"/>
  <c r="E60" i="41"/>
  <c r="E57" i="41"/>
  <c r="E53" i="41"/>
  <c r="E54" i="41"/>
  <c r="E55" i="41"/>
  <c r="E52" i="41"/>
  <c r="E48" i="41"/>
  <c r="E49" i="41"/>
  <c r="E50" i="41"/>
  <c r="E47" i="41"/>
  <c r="E43" i="41"/>
  <c r="E44" i="41"/>
  <c r="E45" i="41"/>
  <c r="E42" i="41"/>
  <c r="B12" i="108" s="1"/>
  <c r="F58" i="41"/>
  <c r="G58" i="41"/>
  <c r="H58" i="41"/>
  <c r="I58" i="41"/>
  <c r="F59" i="41"/>
  <c r="G59" i="41"/>
  <c r="H59" i="41"/>
  <c r="I59" i="41"/>
  <c r="F60" i="41"/>
  <c r="G60" i="41"/>
  <c r="H60" i="41"/>
  <c r="I60" i="41"/>
  <c r="I57" i="41"/>
  <c r="H57" i="41"/>
  <c r="G57" i="41"/>
  <c r="F57" i="41"/>
  <c r="F53" i="41"/>
  <c r="G53" i="41"/>
  <c r="H53" i="41"/>
  <c r="I53" i="41"/>
  <c r="F54" i="41"/>
  <c r="G54" i="41"/>
  <c r="H54" i="41"/>
  <c r="I54" i="41"/>
  <c r="F55" i="41"/>
  <c r="G55" i="41"/>
  <c r="H55" i="41"/>
  <c r="I55" i="41"/>
  <c r="I52" i="41"/>
  <c r="H52" i="41"/>
  <c r="G52" i="41"/>
  <c r="F52" i="41"/>
  <c r="G12" i="71" l="1"/>
  <c r="I12" i="71"/>
  <c r="H12" i="71"/>
  <c r="J14" i="75"/>
  <c r="K14" i="75"/>
  <c r="I14" i="75"/>
  <c r="K23" i="71"/>
  <c r="K147" i="62" l="1"/>
  <c r="K148" i="62"/>
  <c r="K150" i="62"/>
  <c r="K151" i="62"/>
  <c r="K154" i="62"/>
  <c r="K155" i="62"/>
  <c r="K160" i="62"/>
  <c r="K164" i="62"/>
  <c r="K112" i="62"/>
  <c r="K113" i="62"/>
  <c r="K114" i="62"/>
  <c r="K115" i="62"/>
  <c r="K118" i="62"/>
  <c r="K119" i="62"/>
  <c r="K122" i="62"/>
  <c r="K123" i="62"/>
  <c r="K126" i="62"/>
  <c r="K127" i="62"/>
  <c r="K130" i="62"/>
  <c r="K131" i="62"/>
  <c r="K134" i="62"/>
  <c r="K137" i="62"/>
  <c r="K100" i="62"/>
  <c r="K105" i="62"/>
  <c r="K106" i="62"/>
  <c r="K85" i="62"/>
  <c r="K86" i="62"/>
  <c r="K91" i="62"/>
  <c r="K95" i="62"/>
  <c r="K73" i="62"/>
  <c r="K77" i="62"/>
  <c r="K57" i="62"/>
  <c r="K68" i="62"/>
  <c r="K55" i="62" l="1"/>
  <c r="K84" i="62"/>
  <c r="K79" i="62"/>
  <c r="K72" i="62"/>
  <c r="K107" i="62"/>
  <c r="K163" i="62"/>
  <c r="K120" i="62"/>
  <c r="K158" i="62"/>
  <c r="K58" i="62"/>
  <c r="K74" i="62"/>
  <c r="K133" i="62"/>
  <c r="K121" i="62"/>
  <c r="K67" i="62"/>
  <c r="K101" i="62"/>
  <c r="K143" i="62"/>
  <c r="K139" i="62"/>
  <c r="K135" i="62"/>
  <c r="K161" i="62"/>
  <c r="K157" i="62"/>
  <c r="K153" i="62"/>
  <c r="K149" i="62"/>
  <c r="K99" i="62"/>
  <c r="K65" i="62"/>
  <c r="K60" i="62"/>
  <c r="K83" i="62"/>
  <c r="K116" i="62"/>
  <c r="K64" i="62"/>
  <c r="K102" i="62"/>
  <c r="K162" i="62"/>
  <c r="K141" i="62"/>
  <c r="K125" i="62"/>
  <c r="K140" i="62"/>
  <c r="K66" i="62"/>
  <c r="K61" i="62"/>
  <c r="K92" i="62"/>
  <c r="K129" i="62"/>
  <c r="K117" i="62"/>
  <c r="K159" i="62"/>
  <c r="K56" i="62"/>
  <c r="K62" i="62"/>
  <c r="K103" i="62"/>
  <c r="J129" i="62"/>
  <c r="J125" i="62"/>
  <c r="J121" i="62"/>
  <c r="J117" i="62"/>
  <c r="J113" i="62"/>
  <c r="J163" i="62"/>
  <c r="J159" i="62"/>
  <c r="J155" i="62"/>
  <c r="J151" i="62"/>
  <c r="J147" i="62"/>
  <c r="K63" i="62"/>
  <c r="K59" i="62"/>
  <c r="K94" i="62"/>
  <c r="J84" i="62"/>
  <c r="J107" i="62"/>
  <c r="J103" i="62"/>
  <c r="J99" i="62"/>
  <c r="J141" i="62"/>
  <c r="J137" i="62"/>
  <c r="J133" i="62"/>
  <c r="J65" i="62"/>
  <c r="J57" i="62"/>
  <c r="J79" i="62"/>
  <c r="H82" i="62"/>
  <c r="H54" i="62"/>
  <c r="J61" i="62"/>
  <c r="J75" i="62"/>
  <c r="J92" i="62"/>
  <c r="J88" i="62"/>
  <c r="I54" i="62"/>
  <c r="I65" i="62"/>
  <c r="I61" i="62"/>
  <c r="I57" i="62"/>
  <c r="I79" i="62"/>
  <c r="I75" i="62"/>
  <c r="I92" i="62"/>
  <c r="I88" i="62"/>
  <c r="I84" i="62"/>
  <c r="I107" i="62"/>
  <c r="I103" i="62"/>
  <c r="I99" i="62"/>
  <c r="I141" i="62"/>
  <c r="I137" i="62"/>
  <c r="I133" i="62"/>
  <c r="I129" i="62"/>
  <c r="I125" i="62"/>
  <c r="I121" i="62"/>
  <c r="K75" i="62"/>
  <c r="K88" i="62"/>
  <c r="H61" i="62"/>
  <c r="H57" i="62"/>
  <c r="H79" i="62"/>
  <c r="H75" i="62"/>
  <c r="J82" i="62"/>
  <c r="H92" i="62"/>
  <c r="H88" i="62"/>
  <c r="H84" i="62"/>
  <c r="H107" i="62"/>
  <c r="H103" i="62"/>
  <c r="H99" i="62"/>
  <c r="H141" i="62"/>
  <c r="H121" i="62"/>
  <c r="H117" i="62"/>
  <c r="H113" i="62"/>
  <c r="H163" i="62"/>
  <c r="H159" i="62"/>
  <c r="H155" i="62"/>
  <c r="J46" i="62"/>
  <c r="J32" i="62"/>
  <c r="J24" i="62"/>
  <c r="J20" i="62"/>
  <c r="J16" i="62"/>
  <c r="K124" i="62"/>
  <c r="J50" i="62"/>
  <c r="J42" i="62"/>
  <c r="J36" i="62"/>
  <c r="J28" i="62"/>
  <c r="K90" i="62"/>
  <c r="J54" i="62"/>
  <c r="H65" i="62"/>
  <c r="H48" i="62"/>
  <c r="H44" i="62"/>
  <c r="H15" i="62"/>
  <c r="H34" i="62"/>
  <c r="H30" i="62"/>
  <c r="H26" i="62"/>
  <c r="H22" i="62"/>
  <c r="H18" i="62"/>
  <c r="H67" i="62"/>
  <c r="H63" i="62"/>
  <c r="H59" i="62"/>
  <c r="H55" i="62"/>
  <c r="H77" i="62"/>
  <c r="H73" i="62"/>
  <c r="H94" i="62"/>
  <c r="H90" i="62"/>
  <c r="H86" i="62"/>
  <c r="J98" i="62"/>
  <c r="H105" i="62"/>
  <c r="H101" i="62"/>
  <c r="H143" i="62"/>
  <c r="H139" i="62"/>
  <c r="H135" i="62"/>
  <c r="H131" i="62"/>
  <c r="H127" i="62"/>
  <c r="I126" i="62"/>
  <c r="H123" i="62"/>
  <c r="I122" i="62"/>
  <c r="H119" i="62"/>
  <c r="H115" i="62"/>
  <c r="J146" i="62"/>
  <c r="H161" i="62"/>
  <c r="H157" i="62"/>
  <c r="H153" i="62"/>
  <c r="H149" i="62"/>
  <c r="H151" i="62"/>
  <c r="H147" i="62"/>
  <c r="I51" i="62"/>
  <c r="I47" i="62"/>
  <c r="I43" i="62"/>
  <c r="I37" i="62"/>
  <c r="I33" i="62"/>
  <c r="I29" i="62"/>
  <c r="I25" i="62"/>
  <c r="I21" i="62"/>
  <c r="I17" i="62"/>
  <c r="I66" i="62"/>
  <c r="I62" i="62"/>
  <c r="I58" i="62"/>
  <c r="I71" i="62"/>
  <c r="I76" i="62"/>
  <c r="I72" i="62"/>
  <c r="I93" i="62"/>
  <c r="I89" i="62"/>
  <c r="I85" i="62"/>
  <c r="I108" i="62"/>
  <c r="I104" i="62"/>
  <c r="I100" i="62"/>
  <c r="I142" i="62"/>
  <c r="I138" i="62"/>
  <c r="I134" i="62"/>
  <c r="I130" i="62"/>
  <c r="I118" i="62"/>
  <c r="I114" i="62"/>
  <c r="I164" i="62"/>
  <c r="I160" i="62"/>
  <c r="I156" i="62"/>
  <c r="I152" i="62"/>
  <c r="I148" i="62"/>
  <c r="H51" i="62"/>
  <c r="H47" i="62"/>
  <c r="H43" i="62"/>
  <c r="I50" i="62"/>
  <c r="I46" i="62"/>
  <c r="I42" i="62"/>
  <c r="H37" i="62"/>
  <c r="H33" i="62"/>
  <c r="H29" i="62"/>
  <c r="H25" i="62"/>
  <c r="H21" i="62"/>
  <c r="H17" i="62"/>
  <c r="I36" i="62"/>
  <c r="I32" i="62"/>
  <c r="I28" i="62"/>
  <c r="I24" i="62"/>
  <c r="I20" i="62"/>
  <c r="I16" i="62"/>
  <c r="H66" i="62"/>
  <c r="H62" i="62"/>
  <c r="H58" i="62"/>
  <c r="J71" i="62"/>
  <c r="H76" i="62"/>
  <c r="I82" i="62"/>
  <c r="I117" i="62"/>
  <c r="I113" i="62"/>
  <c r="I163" i="62"/>
  <c r="I159" i="62"/>
  <c r="I155" i="62"/>
  <c r="I151" i="62"/>
  <c r="I147" i="62"/>
  <c r="K78" i="62"/>
  <c r="K128" i="62"/>
  <c r="H72" i="62"/>
  <c r="H93" i="62"/>
  <c r="H89" i="62"/>
  <c r="H85" i="62"/>
  <c r="H108" i="62"/>
  <c r="H104" i="62"/>
  <c r="H100" i="62"/>
  <c r="H142" i="62"/>
  <c r="H138" i="62"/>
  <c r="H134" i="62"/>
  <c r="H130" i="62"/>
  <c r="H126" i="62"/>
  <c r="H122" i="62"/>
  <c r="H118" i="62"/>
  <c r="H114" i="62"/>
  <c r="H164" i="62"/>
  <c r="H160" i="62"/>
  <c r="H156" i="62"/>
  <c r="H152" i="62"/>
  <c r="H148" i="62"/>
  <c r="K87" i="62"/>
  <c r="K136" i="62"/>
  <c r="K132" i="62"/>
  <c r="K76" i="62"/>
  <c r="K93" i="62"/>
  <c r="K89" i="62"/>
  <c r="K108" i="62"/>
  <c r="K104" i="62"/>
  <c r="K142" i="62"/>
  <c r="K138" i="62"/>
  <c r="K156" i="62"/>
  <c r="K152" i="62"/>
  <c r="J66" i="62"/>
  <c r="J138" i="62"/>
  <c r="J134" i="62"/>
  <c r="J130" i="62"/>
  <c r="J126" i="62"/>
  <c r="J122" i="62"/>
  <c r="J118" i="62"/>
  <c r="J160" i="62"/>
  <c r="J156" i="62"/>
  <c r="J152" i="62"/>
  <c r="J148" i="62"/>
  <c r="K45" i="62"/>
  <c r="K31" i="62"/>
  <c r="K23" i="62"/>
  <c r="J31" i="62"/>
  <c r="J27" i="62"/>
  <c r="J19" i="62"/>
  <c r="K15" i="62"/>
  <c r="K30" i="62"/>
  <c r="K22" i="62"/>
  <c r="K18" i="62"/>
  <c r="J64" i="62"/>
  <c r="J56" i="62"/>
  <c r="J74" i="62"/>
  <c r="J87" i="62"/>
  <c r="J106" i="62"/>
  <c r="J140" i="62"/>
  <c r="J132" i="62"/>
  <c r="J124" i="62"/>
  <c r="J120" i="62"/>
  <c r="J112" i="62"/>
  <c r="K146" i="62"/>
  <c r="J158" i="62"/>
  <c r="J150" i="62"/>
  <c r="H50" i="62"/>
  <c r="H46" i="62"/>
  <c r="H42" i="62"/>
  <c r="I49" i="62"/>
  <c r="I45" i="62"/>
  <c r="I41" i="62"/>
  <c r="J48" i="62"/>
  <c r="J44" i="62"/>
  <c r="K51" i="62"/>
  <c r="K47" i="62"/>
  <c r="K43" i="62"/>
  <c r="H36" i="62"/>
  <c r="H32" i="62"/>
  <c r="H28" i="62"/>
  <c r="H24" i="62"/>
  <c r="H20" i="62"/>
  <c r="H16" i="62"/>
  <c r="I35" i="62"/>
  <c r="I31" i="62"/>
  <c r="I27" i="62"/>
  <c r="I23" i="62"/>
  <c r="I19" i="62"/>
  <c r="J15" i="62"/>
  <c r="J34" i="62"/>
  <c r="J30" i="62"/>
  <c r="J26" i="62"/>
  <c r="J22" i="62"/>
  <c r="J18" i="62"/>
  <c r="K37" i="62"/>
  <c r="K33" i="62"/>
  <c r="K29" i="62"/>
  <c r="K25" i="62"/>
  <c r="K21" i="62"/>
  <c r="K17" i="62"/>
  <c r="I68" i="62"/>
  <c r="J67" i="62"/>
  <c r="I64" i="62"/>
  <c r="J63" i="62"/>
  <c r="I60" i="62"/>
  <c r="J59" i="62"/>
  <c r="I56" i="62"/>
  <c r="J55" i="62"/>
  <c r="K71" i="62"/>
  <c r="I78" i="62"/>
  <c r="J77" i="62"/>
  <c r="I74" i="62"/>
  <c r="J73" i="62"/>
  <c r="I95" i="62"/>
  <c r="J94" i="62"/>
  <c r="I91" i="62"/>
  <c r="J90" i="62"/>
  <c r="I87" i="62"/>
  <c r="J86" i="62"/>
  <c r="I83" i="62"/>
  <c r="H98" i="62"/>
  <c r="I106" i="62"/>
  <c r="J105" i="62"/>
  <c r="I102" i="62"/>
  <c r="J101" i="62"/>
  <c r="I111" i="62"/>
  <c r="J143" i="62"/>
  <c r="I140" i="62"/>
  <c r="J139" i="62"/>
  <c r="H137" i="62"/>
  <c r="I136" i="62"/>
  <c r="J135" i="62"/>
  <c r="H133" i="62"/>
  <c r="I132" i="62"/>
  <c r="J131" i="62"/>
  <c r="H129" i="62"/>
  <c r="I128" i="62"/>
  <c r="J127" i="62"/>
  <c r="H125" i="62"/>
  <c r="I124" i="62"/>
  <c r="J123" i="62"/>
  <c r="I120" i="62"/>
  <c r="J119" i="62"/>
  <c r="I116" i="62"/>
  <c r="J115" i="62"/>
  <c r="I112" i="62"/>
  <c r="H146" i="62"/>
  <c r="I162" i="62"/>
  <c r="J161" i="62"/>
  <c r="I158" i="62"/>
  <c r="J157" i="62"/>
  <c r="I154" i="62"/>
  <c r="J153" i="62"/>
  <c r="I150" i="62"/>
  <c r="J149" i="62"/>
  <c r="E184" i="62"/>
  <c r="I185" i="62"/>
  <c r="K49" i="62"/>
  <c r="K41" i="62"/>
  <c r="K35" i="62"/>
  <c r="K27" i="62"/>
  <c r="K19" i="62"/>
  <c r="K111" i="62"/>
  <c r="G184" i="62"/>
  <c r="K185" i="62"/>
  <c r="J49" i="62"/>
  <c r="J45" i="62"/>
  <c r="J41" i="62"/>
  <c r="K48" i="62"/>
  <c r="K44" i="62"/>
  <c r="J35" i="62"/>
  <c r="J23" i="62"/>
  <c r="K34" i="62"/>
  <c r="K26" i="62"/>
  <c r="J68" i="62"/>
  <c r="J60" i="62"/>
  <c r="J78" i="62"/>
  <c r="J95" i="62"/>
  <c r="J91" i="62"/>
  <c r="J83" i="62"/>
  <c r="K98" i="62"/>
  <c r="J102" i="62"/>
  <c r="H111" i="62"/>
  <c r="J136" i="62"/>
  <c r="J128" i="62"/>
  <c r="J116" i="62"/>
  <c r="J162" i="62"/>
  <c r="J154" i="62"/>
  <c r="D184" i="62"/>
  <c r="H185" i="62"/>
  <c r="H49" i="62"/>
  <c r="H45" i="62"/>
  <c r="H41" i="62"/>
  <c r="I48" i="62"/>
  <c r="I44" i="62"/>
  <c r="J51" i="62"/>
  <c r="J47" i="62"/>
  <c r="J43" i="62"/>
  <c r="K50" i="62"/>
  <c r="K46" i="62"/>
  <c r="K42" i="62"/>
  <c r="H35" i="62"/>
  <c r="H31" i="62"/>
  <c r="H27" i="62"/>
  <c r="H23" i="62"/>
  <c r="H19" i="62"/>
  <c r="I15" i="62"/>
  <c r="I34" i="62"/>
  <c r="I30" i="62"/>
  <c r="I26" i="62"/>
  <c r="I22" i="62"/>
  <c r="I18" i="62"/>
  <c r="J37" i="62"/>
  <c r="J33" i="62"/>
  <c r="J29" i="62"/>
  <c r="J25" i="62"/>
  <c r="J21" i="62"/>
  <c r="J17" i="62"/>
  <c r="K36" i="62"/>
  <c r="K32" i="62"/>
  <c r="K28" i="62"/>
  <c r="K24" i="62"/>
  <c r="K20" i="62"/>
  <c r="K16" i="62"/>
  <c r="K54" i="62"/>
  <c r="H68" i="62"/>
  <c r="I67" i="62"/>
  <c r="H64" i="62"/>
  <c r="I63" i="62"/>
  <c r="J62" i="62"/>
  <c r="H60" i="62"/>
  <c r="I59" i="62"/>
  <c r="J58" i="62"/>
  <c r="H56" i="62"/>
  <c r="I55" i="62"/>
  <c r="H71" i="62"/>
  <c r="H78" i="62"/>
  <c r="I77" i="62"/>
  <c r="J76" i="62"/>
  <c r="H74" i="62"/>
  <c r="I73" i="62"/>
  <c r="J72" i="62"/>
  <c r="K82" i="62"/>
  <c r="H95" i="62"/>
  <c r="I94" i="62"/>
  <c r="J93" i="62"/>
  <c r="H91" i="62"/>
  <c r="I90" i="62"/>
  <c r="J89" i="62"/>
  <c r="H87" i="62"/>
  <c r="I86" i="62"/>
  <c r="J85" i="62"/>
  <c r="H83" i="62"/>
  <c r="I98" i="62"/>
  <c r="J108" i="62"/>
  <c r="H106" i="62"/>
  <c r="I105" i="62"/>
  <c r="J104" i="62"/>
  <c r="H102" i="62"/>
  <c r="I101" i="62"/>
  <c r="J100" i="62"/>
  <c r="J111" i="62"/>
  <c r="I143" i="62"/>
  <c r="J142" i="62"/>
  <c r="H140" i="62"/>
  <c r="I139" i="62"/>
  <c r="H136" i="62"/>
  <c r="I135" i="62"/>
  <c r="H132" i="62"/>
  <c r="I131" i="62"/>
  <c r="H128" i="62"/>
  <c r="I127" i="62"/>
  <c r="H124" i="62"/>
  <c r="I123" i="62"/>
  <c r="H120" i="62"/>
  <c r="I119" i="62"/>
  <c r="H116" i="62"/>
  <c r="I115" i="62"/>
  <c r="J114" i="62"/>
  <c r="H112" i="62"/>
  <c r="I146" i="62"/>
  <c r="J164" i="62"/>
  <c r="H162" i="62"/>
  <c r="I161" i="62"/>
  <c r="H158" i="62"/>
  <c r="I157" i="62"/>
  <c r="H154" i="62"/>
  <c r="I153" i="62"/>
  <c r="H150" i="62"/>
  <c r="I149" i="62"/>
  <c r="F184" i="62"/>
  <c r="J185" i="62"/>
  <c r="G39" i="62"/>
  <c r="E14" i="62"/>
  <c r="E81" i="62"/>
  <c r="F14" i="62"/>
  <c r="E39" i="62"/>
  <c r="G14" i="62"/>
  <c r="F39" i="62"/>
  <c r="D14" i="62"/>
  <c r="F70" i="62"/>
  <c r="E97" i="62"/>
  <c r="F110" i="62"/>
  <c r="G145" i="62"/>
  <c r="G53" i="62"/>
  <c r="E70" i="62"/>
  <c r="G81" i="62"/>
  <c r="G110" i="62"/>
  <c r="D166" i="62"/>
  <c r="F53" i="62"/>
  <c r="G70" i="62"/>
  <c r="F145" i="62"/>
  <c r="E53" i="62"/>
  <c r="F81" i="62"/>
  <c r="F97" i="62"/>
  <c r="E110" i="62"/>
  <c r="G166" i="62"/>
  <c r="E166" i="62"/>
  <c r="F166" i="62"/>
  <c r="D145" i="62"/>
  <c r="E145" i="62"/>
  <c r="D110" i="62"/>
  <c r="G97" i="62"/>
  <c r="D97" i="62"/>
  <c r="D81" i="62"/>
  <c r="D70" i="62"/>
  <c r="D53" i="62"/>
  <c r="J40" i="62"/>
  <c r="I12" i="62"/>
  <c r="K14" i="62" l="1"/>
  <c r="I14" i="62"/>
  <c r="H110" i="62"/>
  <c r="H12" i="62"/>
  <c r="I145" i="62"/>
  <c r="J97" i="62"/>
  <c r="K70" i="62"/>
  <c r="K145" i="62"/>
  <c r="H14" i="62"/>
  <c r="J14" i="62"/>
  <c r="H145" i="62"/>
  <c r="K97" i="62"/>
  <c r="I40" i="62"/>
  <c r="K40" i="62"/>
  <c r="K12" i="62"/>
  <c r="K166" i="62"/>
  <c r="I53" i="62"/>
  <c r="H166" i="62"/>
  <c r="K53" i="62"/>
  <c r="I97" i="62"/>
  <c r="H70" i="62"/>
  <c r="H97" i="62"/>
  <c r="J166" i="62"/>
  <c r="I110" i="62"/>
  <c r="J145" i="62"/>
  <c r="K110" i="62"/>
  <c r="J70" i="62"/>
  <c r="K81" i="62"/>
  <c r="H184" i="62"/>
  <c r="K184" i="62"/>
  <c r="H53" i="62"/>
  <c r="H81" i="62"/>
  <c r="I166" i="62"/>
  <c r="J81" i="62"/>
  <c r="J53" i="62"/>
  <c r="I70" i="62"/>
  <c r="J110" i="62"/>
  <c r="I81" i="62"/>
  <c r="J184" i="62"/>
  <c r="I184" i="62"/>
  <c r="H40" i="62"/>
  <c r="J12" i="62"/>
  <c r="D39" i="62"/>
  <c r="C39" i="62"/>
  <c r="I39" i="62" s="1"/>
  <c r="H39" i="62" l="1"/>
  <c r="K39" i="62"/>
  <c r="J39" i="62"/>
  <c r="E12" i="117" l="1"/>
  <c r="D12" i="117"/>
  <c r="F12" i="117" s="1"/>
  <c r="F17" i="6" l="1"/>
  <c r="F11" i="6"/>
  <c r="G15" i="6" l="1"/>
  <c r="H13" i="6"/>
  <c r="E11" i="6"/>
  <c r="J11" i="6" s="1"/>
  <c r="E13" i="6"/>
  <c r="G11" i="6"/>
  <c r="I17" i="6"/>
  <c r="E17" i="6"/>
  <c r="J17" i="6" s="1"/>
  <c r="F15" i="6"/>
  <c r="G13" i="6"/>
  <c r="H11" i="6"/>
  <c r="H17" i="6"/>
  <c r="I15" i="6"/>
  <c r="E15" i="6"/>
  <c r="F13" i="6"/>
  <c r="I11" i="6"/>
  <c r="G17" i="6"/>
  <c r="H15" i="6"/>
  <c r="I13" i="6"/>
  <c r="L17" i="6" l="1"/>
  <c r="M11" i="6"/>
  <c r="L15" i="6"/>
  <c r="J13" i="6"/>
  <c r="M13" i="6"/>
  <c r="L13" i="6"/>
  <c r="M17" i="6"/>
  <c r="K17" i="6"/>
  <c r="L11" i="6"/>
  <c r="K11" i="6"/>
  <c r="K13" i="6"/>
  <c r="M15" i="6"/>
  <c r="J15" i="6"/>
  <c r="K15" i="6"/>
  <c r="J60" i="41" l="1"/>
  <c r="C23" i="108" s="1"/>
  <c r="K60" i="41"/>
  <c r="D23" i="108" s="1"/>
  <c r="L60" i="41"/>
  <c r="E23" i="108" s="1"/>
  <c r="M60" i="41"/>
  <c r="F23" i="108" s="1"/>
  <c r="J55" i="41"/>
  <c r="C20" i="108" s="1"/>
  <c r="K55" i="41"/>
  <c r="D20" i="108" s="1"/>
  <c r="L55" i="41"/>
  <c r="E20" i="108" s="1"/>
  <c r="M55" i="41"/>
  <c r="F20" i="108" s="1"/>
  <c r="K50" i="41"/>
  <c r="D17" i="108" s="1"/>
  <c r="L50" i="41"/>
  <c r="E17" i="108" s="1"/>
  <c r="M50" i="41"/>
  <c r="F17" i="108" s="1"/>
  <c r="J50" i="41"/>
  <c r="C17" i="108" s="1"/>
  <c r="L45" i="41"/>
  <c r="E14" i="108" s="1"/>
  <c r="M45" i="41"/>
  <c r="F14" i="108" s="1"/>
  <c r="K45" i="41"/>
  <c r="D14" i="108" s="1"/>
  <c r="J45" i="41"/>
  <c r="C14" i="108" s="1"/>
  <c r="O7" i="117"/>
  <c r="A12" i="108"/>
  <c r="I8" i="71"/>
  <c r="I9" i="71"/>
  <c r="I10" i="71"/>
  <c r="I11" i="71"/>
  <c r="I13" i="71"/>
  <c r="H25" i="40"/>
  <c r="C6" i="108" s="1"/>
  <c r="J27" i="40"/>
  <c r="E7" i="108" s="1"/>
  <c r="A15" i="108"/>
  <c r="A18" i="108"/>
  <c r="A21" i="108"/>
  <c r="M43" i="41"/>
  <c r="F13" i="108" s="1"/>
  <c r="K44" i="41"/>
  <c r="L47" i="41"/>
  <c r="E15" i="108" s="1"/>
  <c r="K48" i="41"/>
  <c r="D16" i="108" s="1"/>
  <c r="L49" i="41"/>
  <c r="K49" i="41"/>
  <c r="J52" i="41"/>
  <c r="C18" i="108" s="1"/>
  <c r="L53" i="41"/>
  <c r="E19" i="108" s="1"/>
  <c r="J54" i="41"/>
  <c r="K57" i="41"/>
  <c r="D21" i="108" s="1"/>
  <c r="M58" i="41"/>
  <c r="F22" i="108" s="1"/>
  <c r="L59" i="41"/>
  <c r="C12" i="74"/>
  <c r="H12" i="74"/>
  <c r="P5" i="75"/>
  <c r="E21" i="75"/>
  <c r="F21" i="75"/>
  <c r="G21" i="75"/>
  <c r="H21" i="75"/>
  <c r="N7" i="6"/>
  <c r="D6" i="67"/>
  <c r="E6" i="67"/>
  <c r="D7" i="67"/>
  <c r="E7" i="67"/>
  <c r="D8" i="67"/>
  <c r="E8" i="67"/>
  <c r="F8" i="67"/>
  <c r="G8" i="67"/>
  <c r="G9" i="67" s="1"/>
  <c r="H7" i="74"/>
  <c r="J58" i="41"/>
  <c r="C22" i="108" s="1"/>
  <c r="B22" i="108"/>
  <c r="M54" i="41"/>
  <c r="L48" i="41"/>
  <c r="E16" i="108" s="1"/>
  <c r="K58" i="41"/>
  <c r="D22" i="108" s="1"/>
  <c r="M59" i="41"/>
  <c r="B16" i="108"/>
  <c r="M53" i="41"/>
  <c r="F19" i="108" s="1"/>
  <c r="K42" i="41"/>
  <c r="D12" i="108" s="1"/>
  <c r="L54" i="41"/>
  <c r="J48" i="41"/>
  <c r="C16" i="108" s="1"/>
  <c r="M44" i="41"/>
  <c r="B14" i="108"/>
  <c r="J57" i="41"/>
  <c r="C21" i="108" s="1"/>
  <c r="L58" i="41"/>
  <c r="E22" i="108" s="1"/>
  <c r="L44" i="41"/>
  <c r="J44" i="41"/>
  <c r="M48" i="41"/>
  <c r="F16" i="108" s="1"/>
  <c r="K54" i="41"/>
  <c r="M52" i="41"/>
  <c r="F18" i="108" s="1"/>
  <c r="M42" i="41"/>
  <c r="F12" i="108" s="1"/>
  <c r="J59" i="41"/>
  <c r="L42" i="41"/>
  <c r="E12" i="108" s="1"/>
  <c r="J43" i="41"/>
  <c r="C13" i="108" s="1"/>
  <c r="J42" i="41"/>
  <c r="C12" i="108" s="1"/>
  <c r="B20" i="108"/>
  <c r="B18" i="108"/>
  <c r="J49" i="41"/>
  <c r="M49" i="41"/>
  <c r="K53" i="41"/>
  <c r="D19" i="108" s="1"/>
  <c r="M57" i="41"/>
  <c r="F21" i="108" s="1"/>
  <c r="B21" i="108"/>
  <c r="J47" i="41"/>
  <c r="C15" i="108" s="1"/>
  <c r="K52" i="41"/>
  <c r="D18" i="108" s="1"/>
  <c r="L57" i="41"/>
  <c r="E21" i="108" s="1"/>
  <c r="L52" i="41"/>
  <c r="E18" i="108" s="1"/>
  <c r="L43" i="41"/>
  <c r="E13" i="108" s="1"/>
  <c r="J53" i="41"/>
  <c r="C19" i="108" s="1"/>
  <c r="B23" i="108"/>
  <c r="B17" i="108"/>
  <c r="B19" i="108"/>
  <c r="B13" i="108"/>
  <c r="B15" i="108"/>
  <c r="K59" i="41"/>
  <c r="K47" i="41"/>
  <c r="D15" i="108" s="1"/>
  <c r="K43" i="41"/>
  <c r="D13" i="108" s="1"/>
  <c r="M47" i="41"/>
  <c r="F15" i="108" s="1"/>
  <c r="C7" i="67" l="1"/>
  <c r="C8" i="67"/>
  <c r="C6" i="67"/>
  <c r="H10" i="71"/>
  <c r="G13" i="71"/>
  <c r="G9" i="71"/>
  <c r="H11" i="71"/>
  <c r="H9" i="71"/>
  <c r="H13" i="71"/>
  <c r="G8" i="71"/>
  <c r="H8" i="71"/>
  <c r="I22" i="75"/>
  <c r="I21" i="75"/>
  <c r="I20" i="75"/>
  <c r="I19" i="75"/>
  <c r="I18" i="75"/>
  <c r="I15" i="75"/>
  <c r="I13" i="75"/>
  <c r="I12" i="75"/>
  <c r="I11" i="75"/>
  <c r="G19" i="108"/>
  <c r="G18" i="108"/>
  <c r="G17" i="108"/>
  <c r="G14" i="108"/>
  <c r="G13" i="108"/>
  <c r="G21" i="108"/>
  <c r="G16" i="108"/>
  <c r="K22" i="75"/>
  <c r="K21" i="75"/>
  <c r="K20" i="75"/>
  <c r="K19" i="75"/>
  <c r="K18" i="75"/>
  <c r="K15" i="75"/>
  <c r="K13" i="75"/>
  <c r="K12" i="75"/>
  <c r="K11" i="75"/>
  <c r="J22" i="75"/>
  <c r="J21" i="75"/>
  <c r="J20" i="75"/>
  <c r="J19" i="75"/>
  <c r="J18" i="75"/>
  <c r="J15" i="75"/>
  <c r="J12" i="75"/>
  <c r="J11" i="75"/>
  <c r="J13" i="75"/>
  <c r="I27" i="40"/>
  <c r="D7" i="108" s="1"/>
  <c r="I26" i="40"/>
  <c r="K24" i="40"/>
  <c r="F5" i="108" s="1"/>
  <c r="J25" i="40"/>
  <c r="E6" i="108" s="1"/>
  <c r="H24" i="40"/>
  <c r="C5" i="108" s="1"/>
  <c r="J24" i="40"/>
  <c r="E5" i="108" s="1"/>
  <c r="I24" i="40"/>
  <c r="D5" i="108" s="1"/>
  <c r="K26" i="40"/>
  <c r="E9" i="67"/>
  <c r="D9" i="67"/>
  <c r="G12" i="108"/>
  <c r="G22" i="108"/>
  <c r="G15" i="108"/>
  <c r="G20" i="108"/>
  <c r="G23" i="108"/>
  <c r="F9" i="67"/>
  <c r="H9" i="74"/>
  <c r="D8" i="74"/>
  <c r="C7" i="74"/>
  <c r="H26" i="40"/>
  <c r="H10" i="74"/>
  <c r="D9" i="74"/>
  <c r="C8" i="74"/>
  <c r="J26" i="40"/>
  <c r="K25" i="40"/>
  <c r="F6" i="108" s="1"/>
  <c r="D10" i="74"/>
  <c r="C9" i="74"/>
  <c r="F7" i="74"/>
  <c r="F8" i="74"/>
  <c r="F9" i="74"/>
  <c r="F10" i="74"/>
  <c r="F12" i="74"/>
  <c r="D12" i="74"/>
  <c r="C10" i="74"/>
  <c r="H8" i="74"/>
  <c r="D7" i="74"/>
  <c r="I25" i="40"/>
  <c r="D6" i="108" s="1"/>
  <c r="K27" i="40"/>
  <c r="F7" i="108" s="1"/>
  <c r="H27" i="40"/>
  <c r="C7" i="108" s="1"/>
  <c r="C9" i="67" l="1"/>
  <c r="G5" i="108"/>
  <c r="G6" i="108"/>
  <c r="G7" i="108"/>
</calcChain>
</file>

<file path=xl/sharedStrings.xml><?xml version="1.0" encoding="utf-8"?>
<sst xmlns="http://schemas.openxmlformats.org/spreadsheetml/2006/main" count="30638" uniqueCount="6865">
  <si>
    <t>Not met: 
actions</t>
  </si>
  <si>
    <t>Not met:
enforcement</t>
  </si>
  <si>
    <t>Not met:
Actions</t>
  </si>
  <si>
    <t>Not met:
Enforcement</t>
  </si>
  <si>
    <t>Childcare Register</t>
  </si>
  <si>
    <t>Early Years Register</t>
  </si>
  <si>
    <t>Local authority comparison tables</t>
  </si>
  <si>
    <t>http://www.ofsted.gov.uk/resources/official-statistics-early-years-and-childcare-registered-providers-inspections-and-outcomes</t>
  </si>
  <si>
    <t>No children on roll</t>
  </si>
  <si>
    <t xml:space="preserve">Requirements of the compulsory part of the Childcare Register </t>
  </si>
  <si>
    <t xml:space="preserve">Requirements of the voluntary part of the Childcare Register </t>
  </si>
  <si>
    <t>All registers</t>
  </si>
  <si>
    <t>EYR only</t>
  </si>
  <si>
    <t>EYR-CCR</t>
  </si>
  <si>
    <t>EYR-VCR</t>
  </si>
  <si>
    <t>CCR_VCR</t>
  </si>
  <si>
    <t>CCR only</t>
  </si>
  <si>
    <t>VCR only</t>
  </si>
  <si>
    <t>Stockton-on-Tees</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</si>
  <si>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</si>
  <si>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</si>
  <si>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</si>
  <si>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</si>
  <si>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</si>
  <si>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</si>
  <si>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</si>
  <si>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</si>
  <si>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</si>
  <si>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</si>
  <si>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</si>
  <si>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</si>
  <si>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</si>
  <si>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</si>
  <si>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</si>
  <si>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</si>
  <si>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</si>
  <si>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</si>
  <si>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</si>
  <si>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</si>
  <si>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</si>
  <si>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</si>
  <si>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</si>
  <si>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East Midlands</t>
  </si>
  <si>
    <t>East of England</t>
  </si>
  <si>
    <t>London</t>
  </si>
  <si>
    <t>North East</t>
  </si>
  <si>
    <t>North West</t>
  </si>
  <si>
    <t>South East</t>
  </si>
  <si>
    <t>South West</t>
  </si>
  <si>
    <t>West Midlands</t>
  </si>
  <si>
    <t>Yorkshire and The Humber</t>
  </si>
  <si>
    <t>Region not recorded</t>
  </si>
  <si>
    <t>Select provider type:</t>
  </si>
  <si>
    <t>Select local authority:</t>
  </si>
  <si>
    <t>Source: Ofsted inspections</t>
  </si>
  <si>
    <t>Total number inspected</t>
  </si>
  <si>
    <t>North East Lincolnshire</t>
  </si>
  <si>
    <t>North Lincolnshire</t>
  </si>
  <si>
    <t>North Yorkshire</t>
  </si>
  <si>
    <t>Rotherham</t>
  </si>
  <si>
    <t>Sheffield</t>
  </si>
  <si>
    <t>Wakefield</t>
  </si>
  <si>
    <t>York</t>
  </si>
  <si>
    <t>All</t>
  </si>
  <si>
    <t>England</t>
  </si>
  <si>
    <t>Or write to the Information Policy Team, The National Archives, Kew, London, TW9 4DU</t>
  </si>
  <si>
    <t>Or email:</t>
  </si>
  <si>
    <t>psi@nationalarchives.gsi.gov.uk</t>
  </si>
  <si>
    <t>Contents</t>
  </si>
  <si>
    <t>Total</t>
  </si>
  <si>
    <t>Outstanding</t>
  </si>
  <si>
    <t>Good</t>
  </si>
  <si>
    <t>Inadequate</t>
  </si>
  <si>
    <t>Derby</t>
  </si>
  <si>
    <t>Derbyshire</t>
  </si>
  <si>
    <t>Leicester</t>
  </si>
  <si>
    <t>Leicestershire</t>
  </si>
  <si>
    <t>Lincolnshire</t>
  </si>
  <si>
    <t>Northamptonshire</t>
  </si>
  <si>
    <t>Nottingham</t>
  </si>
  <si>
    <t>Nottinghamshire</t>
  </si>
  <si>
    <t>Rutland</t>
  </si>
  <si>
    <t>Bedford</t>
  </si>
  <si>
    <t>Cambridgeshire</t>
  </si>
  <si>
    <t>Central Bedfordshire</t>
  </si>
  <si>
    <t>Essex</t>
  </si>
  <si>
    <t>Hertfordshire</t>
  </si>
  <si>
    <t>Luton</t>
  </si>
  <si>
    <t>Norfolk</t>
  </si>
  <si>
    <t>Peterborough</t>
  </si>
  <si>
    <t>Southend on Sea</t>
  </si>
  <si>
    <t>Suffolk</t>
  </si>
  <si>
    <t>Thurrock</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</si>
  <si>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</si>
  <si>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</si>
  <si>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</si>
  <si>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</si>
  <si>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</si>
  <si>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</si>
  <si>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</si>
  <si>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</si>
  <si>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</si>
  <si>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</si>
  <si>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</si>
  <si>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</si>
  <si>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</si>
  <si>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</si>
  <si>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</si>
  <si>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</si>
  <si>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</si>
  <si>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</si>
  <si>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</si>
  <si>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http://www.nationalarchives.gov.uk/doc/open-government-licence/</t>
  </si>
  <si>
    <t>early years and childcare</t>
  </si>
  <si>
    <t>Kirklees</t>
  </si>
  <si>
    <t>Leeds</t>
  </si>
  <si>
    <t>Official Statistics Release</t>
  </si>
  <si>
    <t>Policy area:</t>
  </si>
  <si>
    <t>Theme:</t>
  </si>
  <si>
    <t>Education, children’s services and skills</t>
  </si>
  <si>
    <t>Published on:</t>
  </si>
  <si>
    <t>Coverage:</t>
  </si>
  <si>
    <t>Period covered:</t>
  </si>
  <si>
    <t>Status:</t>
  </si>
  <si>
    <t>Issued by:</t>
  </si>
  <si>
    <t>Office for Standards in Education, Children's Services and Skills (Ofsted)
Aviation House
125 Kingsway
London
WC2B 6SE</t>
  </si>
  <si>
    <t>Public enquiries:</t>
  </si>
  <si>
    <t>enquiries@ofsted.gov.uk</t>
  </si>
  <si>
    <t>Press enquiries:</t>
  </si>
  <si>
    <t>pressenquiries@ofsted.gov.uk</t>
  </si>
  <si>
    <t>Link to official statistics release web page:</t>
  </si>
  <si>
    <t>Publication medium:</t>
  </si>
  <si>
    <t>Ofsted website</t>
  </si>
  <si>
    <t>© Crown copyright</t>
  </si>
  <si>
    <t xml:space="preserve">You may use and re-use this information (not including logos) free of charge in any format or medium, under the terms of the Open Government Licence. </t>
  </si>
  <si>
    <t>To view this licence, visit:</t>
  </si>
  <si>
    <t>Charts</t>
  </si>
  <si>
    <t>provision_table2 (now used for table 3)</t>
  </si>
  <si>
    <t>Home Childcarer</t>
  </si>
  <si>
    <t>Childminder</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</si>
  <si>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</si>
  <si>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</si>
  <si>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</si>
  <si>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</si>
  <si>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</si>
  <si>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</si>
  <si>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</si>
  <si>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</si>
  <si>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</si>
  <si>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</si>
  <si>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</si>
  <si>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</si>
  <si>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</si>
  <si>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</si>
  <si>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Darlington</t>
  </si>
  <si>
    <t>Durham</t>
  </si>
  <si>
    <t>Gateshead</t>
  </si>
  <si>
    <t>Hartlepool</t>
  </si>
  <si>
    <t>Middlesbrough</t>
  </si>
  <si>
    <t>Newcastle upon Tyne</t>
  </si>
  <si>
    <t>North Tyneside</t>
  </si>
  <si>
    <t>Northumberland</t>
  </si>
  <si>
    <t>Redcar and Cleveland</t>
  </si>
  <si>
    <t>South Tyneside</t>
  </si>
  <si>
    <t>Childcare register</t>
  </si>
  <si>
    <t>Isles Of Scilly</t>
  </si>
  <si>
    <t>All provision</t>
  </si>
  <si>
    <t>Provision</t>
  </si>
  <si>
    <t>Childcare on Domestic Premises</t>
  </si>
  <si>
    <t>Childcare on Non-Domestic Premises</t>
  </si>
  <si>
    <t>End of quarter</t>
  </si>
  <si>
    <r>
      <t>Select provider type</t>
    </r>
    <r>
      <rPr>
        <sz val="10"/>
        <rFont val="Tahoma"/>
        <family val="2"/>
      </rPr>
      <t>:</t>
    </r>
  </si>
  <si>
    <t>Met</t>
  </si>
  <si>
    <t>Local authority not recorded</t>
  </si>
  <si>
    <t>Wirral</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</si>
  <si>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</si>
  <si>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</si>
  <si>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</si>
  <si>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</si>
  <si>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</si>
  <si>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</si>
  <si>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</si>
  <si>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</si>
  <si>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</si>
  <si>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</si>
  <si>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</si>
  <si>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</si>
  <si>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</si>
  <si>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</si>
  <si>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</si>
  <si>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</si>
  <si>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</si>
  <si>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</si>
  <si>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</si>
  <si>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</si>
  <si>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</si>
  <si>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t>
  </si>
  <si>
    <t>Cornwall</t>
  </si>
  <si>
    <t>Devon</t>
  </si>
  <si>
    <t>Dorset</t>
  </si>
  <si>
    <t>Gloucestershire</t>
  </si>
  <si>
    <t>Isles of Scilly</t>
  </si>
  <si>
    <t>North Somerset</t>
  </si>
  <si>
    <t>Plymouth</t>
  </si>
  <si>
    <t>Poole</t>
  </si>
  <si>
    <t>Somerset</t>
  </si>
  <si>
    <t>South Gloucestershire</t>
  </si>
  <si>
    <t>Swindon</t>
  </si>
  <si>
    <t>Torbay</t>
  </si>
  <si>
    <t>Wiltshire</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</si>
  <si>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</si>
  <si>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</si>
  <si>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</si>
  <si>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</si>
  <si>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</si>
  <si>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</si>
  <si>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</si>
  <si>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</si>
  <si>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</si>
  <si>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</si>
  <si>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</si>
  <si>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</si>
  <si>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</si>
  <si>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</si>
  <si>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Barnsley</t>
  </si>
  <si>
    <t>Bradford</t>
  </si>
  <si>
    <t>Calderdale</t>
  </si>
  <si>
    <t>Doncaster</t>
  </si>
  <si>
    <t>East Riding of Yorkshire</t>
  </si>
  <si>
    <t>Kingston upon Hull</t>
  </si>
  <si>
    <t>Chart 1</t>
  </si>
  <si>
    <t>Chart 2</t>
  </si>
  <si>
    <t>Early years and childcare inspections and outcomes</t>
  </si>
  <si>
    <t>Childcare on non-domestic premises</t>
  </si>
  <si>
    <t>Childcare on domestic premises</t>
  </si>
  <si>
    <t>Home childcarer</t>
  </si>
  <si>
    <t>Early years register (full inspection)</t>
  </si>
  <si>
    <t>Early years register (no children on roll)</t>
  </si>
  <si>
    <t>Responsible statistician:</t>
  </si>
  <si>
    <t>LA</t>
  </si>
  <si>
    <t>Not Met (with actions)</t>
  </si>
  <si>
    <t>Not Met (enforcement)</t>
  </si>
  <si>
    <t>lookup</t>
  </si>
  <si>
    <t>total</t>
  </si>
  <si>
    <t>period</t>
  </si>
  <si>
    <t>la</t>
  </si>
  <si>
    <t>visit</t>
  </si>
  <si>
    <t>All providers</t>
  </si>
  <si>
    <t>The quality of leadership and management</t>
  </si>
  <si>
    <t>The contribution of the provision to the wellbeing of children</t>
  </si>
  <si>
    <t>How well the provision meets the needs of the children who attend</t>
  </si>
  <si>
    <r>
      <t>Select provider type</t>
    </r>
    <r>
      <rPr>
        <sz val="10"/>
        <rFont val="Tahoma"/>
        <family val="2"/>
      </rPr>
      <t>:</t>
    </r>
  </si>
  <si>
    <t>Total number of inspections</t>
  </si>
  <si>
    <t>Number with actions</t>
  </si>
  <si>
    <t>Percentage with actions</t>
  </si>
  <si>
    <t xml:space="preserve">Any action </t>
  </si>
  <si>
    <t>Learning and development requirements</t>
  </si>
  <si>
    <t>Safeguarding and Welfare Requirements</t>
  </si>
  <si>
    <t>Child Protection</t>
  </si>
  <si>
    <t>Suitable people</t>
  </si>
  <si>
    <t>Staff : child ratios</t>
  </si>
  <si>
    <t xml:space="preserve">Health </t>
  </si>
  <si>
    <t>Information and records</t>
  </si>
  <si>
    <t>Number with recommendations</t>
  </si>
  <si>
    <t>Percentage with recommendations</t>
  </si>
  <si>
    <t>Any recommendation</t>
  </si>
  <si>
    <t>Number of Providers</t>
  </si>
  <si>
    <t>Percentage of Providers</t>
  </si>
  <si>
    <t>Overall effectiveness: the quality and standards of the provision</t>
  </si>
  <si>
    <t>Provision type</t>
  </si>
  <si>
    <t>local_education_authority_name</t>
  </si>
  <si>
    <t>action_req</t>
  </si>
  <si>
    <t>all_insp</t>
  </si>
  <si>
    <t>inspections_with_actions</t>
  </si>
  <si>
    <t>Percent_with_actions</t>
  </si>
  <si>
    <t>rec_req</t>
  </si>
  <si>
    <t>inspections_with_recs</t>
  </si>
  <si>
    <t>Percent_with_recs</t>
  </si>
  <si>
    <t>4 Key persons</t>
  </si>
  <si>
    <t>7 Managing Behaviour</t>
  </si>
  <si>
    <t>8 Safety and suitability of premises, environment and equipment</t>
  </si>
  <si>
    <t>9 Equal opportunities</t>
  </si>
  <si>
    <t>1 Planning</t>
  </si>
  <si>
    <t>3 Assessment</t>
  </si>
  <si>
    <t>10.3 Information for parents and carers</t>
  </si>
  <si>
    <t>6.2 Food and drink</t>
  </si>
  <si>
    <t>2 Education Programmes</t>
  </si>
  <si>
    <t>1.1 Safeguarding practice</t>
  </si>
  <si>
    <t>1.2 Safeguarding policy</t>
  </si>
  <si>
    <t>10.1 General information and records matters</t>
  </si>
  <si>
    <t>10.2 Information about the child</t>
  </si>
  <si>
    <t>10.4 Complaints</t>
  </si>
  <si>
    <t>10.5 Information about the provider</t>
  </si>
  <si>
    <t>10.6 Changes that must be notified to Ofsted</t>
  </si>
  <si>
    <t>2.1 General suitable people matters</t>
  </si>
  <si>
    <t>2.2 Disqualification</t>
  </si>
  <si>
    <t>2.3 Staff taking medicine / other substances</t>
  </si>
  <si>
    <t>3.1 Qualifications</t>
  </si>
  <si>
    <t>3.2 Training, support and skills</t>
  </si>
  <si>
    <t>3.3 First aid</t>
  </si>
  <si>
    <t>5.1 Ratios</t>
  </si>
  <si>
    <t>5.2 Child supervision</t>
  </si>
  <si>
    <t>5.3 Staff deployment</t>
  </si>
  <si>
    <t>6.1 Medicine</t>
  </si>
  <si>
    <t>6.3 Accident or injury</t>
  </si>
  <si>
    <t>8.1 Safety</t>
  </si>
  <si>
    <t>8.2 Smoking</t>
  </si>
  <si>
    <t>8.3 Premises</t>
  </si>
  <si>
    <t>8.4 Risk Assessment</t>
  </si>
  <si>
    <t>8.5 Outings</t>
  </si>
  <si>
    <t>Staff qualifications, training, support and skills</t>
  </si>
  <si>
    <r>
      <t>Overall effectiveness: The quality and standards of the provision</t>
    </r>
    <r>
      <rPr>
        <vertAlign val="superscript"/>
        <sz val="8"/>
        <rFont val="Tahoma"/>
        <family val="2"/>
      </rPr>
      <t>3</t>
    </r>
  </si>
  <si>
    <t>Overall effectiveness: The quality and standards of the provision</t>
  </si>
  <si>
    <t>1. Figures represent all inspections in this period, including re-inspections and inspections of providers who have since closed.</t>
  </si>
  <si>
    <t>Actions and Recommendations</t>
  </si>
  <si>
    <t>Footnote dates</t>
  </si>
  <si>
    <t>2. Figures represent all inspections in this period, including re-inspections and inspections of providers who have since closed.</t>
  </si>
  <si>
    <t>Selina Gibb</t>
  </si>
  <si>
    <t>1. Percentages are rounded and may not add to 100. Where the number of inspections is small, percentages should be treated with caution.</t>
  </si>
  <si>
    <t>1. Where the number of inspections is small, percentages should be treated with caution.</t>
  </si>
  <si>
    <t>31 August 2014</t>
  </si>
  <si>
    <t>1 July 2014 and 31 August 2014</t>
  </si>
  <si>
    <t>4AllEarly years register (full inspection)</t>
  </si>
  <si>
    <t>4AllChildcare Register</t>
  </si>
  <si>
    <t>4AllEarly years register (no children on roll)</t>
  </si>
  <si>
    <t>provision type</t>
  </si>
  <si>
    <t>total_insp</t>
  </si>
  <si>
    <t>Satisfactory</t>
  </si>
  <si>
    <t>4All provisionBarking and Dagenham</t>
  </si>
  <si>
    <t>4All provisionBarnet</t>
  </si>
  <si>
    <t>4All provisionBarnsley</t>
  </si>
  <si>
    <t>4All provisionBath and North East Somerset</t>
  </si>
  <si>
    <t>4All provisionBedford</t>
  </si>
  <si>
    <t>4All provisionBexley</t>
  </si>
  <si>
    <t>4All provisionBirmingham</t>
  </si>
  <si>
    <t>4All provisionBlackburn with Darwen</t>
  </si>
  <si>
    <t>4All provisionBlackpool</t>
  </si>
  <si>
    <t>4All provisionBolton</t>
  </si>
  <si>
    <t>4All provisionBournemouth</t>
  </si>
  <si>
    <t>4All provisionBracknell Forest</t>
  </si>
  <si>
    <t>4All provisionBradford</t>
  </si>
  <si>
    <t>4All provisionBrent</t>
  </si>
  <si>
    <t>4All provisionBrighton and Hove</t>
  </si>
  <si>
    <t>4All provisionBristol</t>
  </si>
  <si>
    <t>4All provisionBromley</t>
  </si>
  <si>
    <t>4All provisionBuckinghamshire</t>
  </si>
  <si>
    <t>4All provisionBury</t>
  </si>
  <si>
    <t>4All provisionCalderdale</t>
  </si>
  <si>
    <t>4All provisionCambridgeshire</t>
  </si>
  <si>
    <t>4All provisionCamden</t>
  </si>
  <si>
    <t>4All provisionCentral Bedfordshire</t>
  </si>
  <si>
    <t>4All provisionCheshire East</t>
  </si>
  <si>
    <t>4All provisionCheshire West and Chester</t>
  </si>
  <si>
    <t>4All provisionCornwall</t>
  </si>
  <si>
    <t>4All provisionCoventry</t>
  </si>
  <si>
    <t>4All provisionCroydon</t>
  </si>
  <si>
    <t>4All provisionCumbria</t>
  </si>
  <si>
    <t>4All provisionDarlington</t>
  </si>
  <si>
    <t>4All provisionDerby</t>
  </si>
  <si>
    <t>4All provisionDerbyshire</t>
  </si>
  <si>
    <t>4All provisionDevon</t>
  </si>
  <si>
    <t>4All provisionDoncaster</t>
  </si>
  <si>
    <t>4All provisionDorset</t>
  </si>
  <si>
    <t>4All provisionDudley</t>
  </si>
  <si>
    <t>4All provisionDurham</t>
  </si>
  <si>
    <t>4All provisionEaling</t>
  </si>
  <si>
    <t>4All provisionEast Riding of Yorkshire</t>
  </si>
  <si>
    <t>4All provisionEast Sussex</t>
  </si>
  <si>
    <t>4All provisionEnfield</t>
  </si>
  <si>
    <t>4All provisionEngland</t>
  </si>
  <si>
    <t>4All provisionEssex</t>
  </si>
  <si>
    <t>4All provisionGateshead</t>
  </si>
  <si>
    <t>4All provisionGloucestershire</t>
  </si>
  <si>
    <t>4All provisionGreenwich</t>
  </si>
  <si>
    <t>4All provisionHackney</t>
  </si>
  <si>
    <t>4All provisionHalton</t>
  </si>
  <si>
    <t>4All provisionHammersmith and Fulham</t>
  </si>
  <si>
    <t>4All provisionHampshire</t>
  </si>
  <si>
    <t>4All provisionHaringey</t>
  </si>
  <si>
    <t>4All provisionHarrow</t>
  </si>
  <si>
    <t>4All provisionHartlepool</t>
  </si>
  <si>
    <t>4All provisionHavering</t>
  </si>
  <si>
    <t>4All provisionHerefordshire</t>
  </si>
  <si>
    <t>4All provisionHertfordshire</t>
  </si>
  <si>
    <t>4All provisionHillingdon</t>
  </si>
  <si>
    <t>4All provisionHounslow</t>
  </si>
  <si>
    <t>4All provisionIsle of Wight</t>
  </si>
  <si>
    <t>4All provisionIslington</t>
  </si>
  <si>
    <t>4All provisionKensington and Chelsea</t>
  </si>
  <si>
    <t>4All provisionKent</t>
  </si>
  <si>
    <t>4All provisionKingston upon Hull</t>
  </si>
  <si>
    <t>4All provisionKingston upon Thames</t>
  </si>
  <si>
    <t>4All provisionKirklees</t>
  </si>
  <si>
    <t>4All provisionKnowsley</t>
  </si>
  <si>
    <t>4All provisionLambeth</t>
  </si>
  <si>
    <t>4All provisionLancashire</t>
  </si>
  <si>
    <t>4All provisionLeeds</t>
  </si>
  <si>
    <t>4All provisionLeicester</t>
  </si>
  <si>
    <t>4All provisionLeicestershire</t>
  </si>
  <si>
    <t>4All provisionLewisham</t>
  </si>
  <si>
    <t>4All provisionLincolnshire</t>
  </si>
  <si>
    <t>4All provisionLiverpool</t>
  </si>
  <si>
    <t>4All provisionLocal authority not recorded</t>
  </si>
  <si>
    <t>4All provisionLuton</t>
  </si>
  <si>
    <t>4All provisionManchester</t>
  </si>
  <si>
    <t>4All provisionMedway</t>
  </si>
  <si>
    <t>4All provisionMerton</t>
  </si>
  <si>
    <t>4All provisionMiddlesbrough</t>
  </si>
  <si>
    <t>4All provisionMilton Keynes</t>
  </si>
  <si>
    <t>4All provisionNewcastle upon Tyne</t>
  </si>
  <si>
    <t>4All provisionNewham</t>
  </si>
  <si>
    <t>4All provisionNorfolk</t>
  </si>
  <si>
    <t>4All provisionNorth East Lincolnshire</t>
  </si>
  <si>
    <t>4All provisionNorth Lincolnshire</t>
  </si>
  <si>
    <t>4All provisionNorth Somerset</t>
  </si>
  <si>
    <t>4All provisionNorth Tyneside</t>
  </si>
  <si>
    <t>4All provisionNorth Yorkshire</t>
  </si>
  <si>
    <t>4All provisionNorthamptonshire</t>
  </si>
  <si>
    <t>4All provisionNorthumberland</t>
  </si>
  <si>
    <t>4All provisionNottingham</t>
  </si>
  <si>
    <t>4All provisionNottinghamshire</t>
  </si>
  <si>
    <t>4All provisionOldham</t>
  </si>
  <si>
    <t>4All provisionOxfordshire</t>
  </si>
  <si>
    <t>4All provisionPeterborough</t>
  </si>
  <si>
    <t>4All provisionPlymouth</t>
  </si>
  <si>
    <t>4All provisionPoole</t>
  </si>
  <si>
    <t>4All provisionPortsmouth</t>
  </si>
  <si>
    <t>4All provisionReading</t>
  </si>
  <si>
    <t>4All provisionRedbridge</t>
  </si>
  <si>
    <t>4All provisionRedcar and Cleveland</t>
  </si>
  <si>
    <t>4All provisionRichmond upon Thames</t>
  </si>
  <si>
    <t>4All provisionRochdale</t>
  </si>
  <si>
    <t>4All provisionRotherham</t>
  </si>
  <si>
    <t>4All provisionSalford</t>
  </si>
  <si>
    <t>4All provisionSandwell</t>
  </si>
  <si>
    <t>4All provisionSefton</t>
  </si>
  <si>
    <t>4All provisionSheffield</t>
  </si>
  <si>
    <t>4All provisionShropshire</t>
  </si>
  <si>
    <t>4All provisionSlough</t>
  </si>
  <si>
    <t>4All provisionSolihull</t>
  </si>
  <si>
    <t>4All provisionSomerset</t>
  </si>
  <si>
    <t>4All provisionSouth Gloucestershire</t>
  </si>
  <si>
    <t>4All provisionSouth Tyneside</t>
  </si>
  <si>
    <t>4All provisionSouthampton</t>
  </si>
  <si>
    <t>4All provisionSouthend on Sea</t>
  </si>
  <si>
    <t>4All provisionSouthwark</t>
  </si>
  <si>
    <t>4All provisionSt Helens</t>
  </si>
  <si>
    <t>4All provisionStaffordshire</t>
  </si>
  <si>
    <t>4All provisionStockport</t>
  </si>
  <si>
    <t>4All provisionStockton-on-Tees</t>
  </si>
  <si>
    <t>4All provisionStoke-on-Trent</t>
  </si>
  <si>
    <t>4All provisionSuffolk</t>
  </si>
  <si>
    <t>4All provisionSunderland</t>
  </si>
  <si>
    <t>4All provisionSurrey</t>
  </si>
  <si>
    <t>4All provisionSutton</t>
  </si>
  <si>
    <t>4All provisionSwindon</t>
  </si>
  <si>
    <t>4All provisionTameside</t>
  </si>
  <si>
    <t>4All provisionTelford and Wrekin</t>
  </si>
  <si>
    <t>4All provisionThurrock</t>
  </si>
  <si>
    <t>4All provisionTorbay</t>
  </si>
  <si>
    <t>4All provisionTower Hamlets</t>
  </si>
  <si>
    <t>4All provisionTrafford</t>
  </si>
  <si>
    <t>4All provisionWakefield</t>
  </si>
  <si>
    <t>4All provisionWalsall</t>
  </si>
  <si>
    <t>4All provisionWaltham Forest</t>
  </si>
  <si>
    <t>4All provisionWandsworth</t>
  </si>
  <si>
    <t>4All provisionWarrington</t>
  </si>
  <si>
    <t>4All provisionWarwickshire</t>
  </si>
  <si>
    <t>4All provisionWest Berkshire</t>
  </si>
  <si>
    <t>4All provisionWest Sussex</t>
  </si>
  <si>
    <t>4All provisionWigan</t>
  </si>
  <si>
    <t>4All provisionWiltshire</t>
  </si>
  <si>
    <t>4All provisionWindsor and Maidenhead</t>
  </si>
  <si>
    <t>4All provisionWirral</t>
  </si>
  <si>
    <t>4All provisionWokingham</t>
  </si>
  <si>
    <t>4All provisionWolverhampton</t>
  </si>
  <si>
    <t>4All provisionWorcestershire</t>
  </si>
  <si>
    <t>4All provisionYork</t>
  </si>
  <si>
    <t>4Childcare on Domestic PremisesBournemouth</t>
  </si>
  <si>
    <t>4Childcare on Domestic PremisesBrent</t>
  </si>
  <si>
    <t>4Childcare on Domestic PremisesCalderdale</t>
  </si>
  <si>
    <t>4Childcare on Domestic PremisesEngland</t>
  </si>
  <si>
    <t>4Childcare on Domestic PremisesGreenwich</t>
  </si>
  <si>
    <t>4Childcare on Domestic PremisesKensington and Chelsea</t>
  </si>
  <si>
    <t>4Childcare on Domestic PremisesKirklees</t>
  </si>
  <si>
    <t>4Childcare on Domestic PremisesSouth Gloucestershire</t>
  </si>
  <si>
    <t>4Childcare on Non-Domestic PremisesBarking and Dagenham</t>
  </si>
  <si>
    <t>4Childcare on Non-Domestic PremisesBarnet</t>
  </si>
  <si>
    <t>4Childcare on Non-Domestic PremisesBarnsley</t>
  </si>
  <si>
    <t>4Childcare on Non-Domestic PremisesBath and North East Somerset</t>
  </si>
  <si>
    <t>4Childcare on Non-Domestic PremisesBedford</t>
  </si>
  <si>
    <t>4Childcare on Non-Domestic PremisesBexley</t>
  </si>
  <si>
    <t>4Childcare on Non-Domestic PremisesBirmingham</t>
  </si>
  <si>
    <t>4Childcare on Non-Domestic PremisesBlackburn with Darwen</t>
  </si>
  <si>
    <t>4Childcare on Non-Domestic PremisesBlackpool</t>
  </si>
  <si>
    <t>4Childcare on Non-Domestic PremisesBolton</t>
  </si>
  <si>
    <t>4Childcare on Non-Domestic PremisesBournemouth</t>
  </si>
  <si>
    <t>4Childcare on Non-Domestic PremisesBracknell Forest</t>
  </si>
  <si>
    <t>4Childcare on Non-Domestic PremisesBradford</t>
  </si>
  <si>
    <t>4Childcare on Non-Domestic PremisesBrent</t>
  </si>
  <si>
    <t>4Childcare on Non-Domestic PremisesBrighton and Hove</t>
  </si>
  <si>
    <t>4Childcare on Non-Domestic PremisesBristol</t>
  </si>
  <si>
    <t>4Childcare on Non-Domestic PremisesBromley</t>
  </si>
  <si>
    <t>4Childcare on Non-Domestic PremisesBuckinghamshire</t>
  </si>
  <si>
    <t>4Childcare on Non-Domestic PremisesBury</t>
  </si>
  <si>
    <t>4Childcare on Non-Domestic PremisesCalderdale</t>
  </si>
  <si>
    <t>4Childcare on Non-Domestic PremisesCambridgeshire</t>
  </si>
  <si>
    <t>4Childcare on Non-Domestic PremisesCamden</t>
  </si>
  <si>
    <t>4Childcare on Non-Domestic PremisesCentral Bedfordshire</t>
  </si>
  <si>
    <t>4Childcare on Non-Domestic PremisesCheshire East</t>
  </si>
  <si>
    <t>4Childcare on Non-Domestic PremisesCheshire West and Chester</t>
  </si>
  <si>
    <t>4Childcare on Non-Domestic PremisesCornwall</t>
  </si>
  <si>
    <t>4Childcare on Non-Domestic PremisesCoventry</t>
  </si>
  <si>
    <t>4Childcare on Non-Domestic PremisesCroydon</t>
  </si>
  <si>
    <t>4Childcare on Non-Domestic PremisesCumbria</t>
  </si>
  <si>
    <t>4Childcare on Non-Domestic PremisesDarlington</t>
  </si>
  <si>
    <t>4Childcare on Non-Domestic PremisesDerby</t>
  </si>
  <si>
    <t>4Childcare on Non-Domestic PremisesDerbyshire</t>
  </si>
  <si>
    <t>4Childcare on Non-Domestic PremisesDevon</t>
  </si>
  <si>
    <t>4Childcare on Non-Domestic PremisesDoncaster</t>
  </si>
  <si>
    <t>4Childcare on Non-Domestic PremisesDorset</t>
  </si>
  <si>
    <t>4Childcare on Non-Domestic PremisesDudley</t>
  </si>
  <si>
    <t>4Childcare on Non-Domestic PremisesDurham</t>
  </si>
  <si>
    <t>4Childcare on Non-Domestic PremisesEaling</t>
  </si>
  <si>
    <t>4Childcare on Non-Domestic PremisesEast Riding of Yorkshire</t>
  </si>
  <si>
    <t>4Childcare on Non-Domestic PremisesEast Sussex</t>
  </si>
  <si>
    <t>4Childcare on Non-Domestic PremisesEnfield</t>
  </si>
  <si>
    <t>4Childcare on Non-Domestic PremisesEngland</t>
  </si>
  <si>
    <t>4Childcare on Non-Domestic PremisesEssex</t>
  </si>
  <si>
    <t>4Childcare on Non-Domestic PremisesGateshead</t>
  </si>
  <si>
    <t>4Childcare on Non-Domestic PremisesGloucestershire</t>
  </si>
  <si>
    <t>4Childcare on Non-Domestic PremisesGreenwich</t>
  </si>
  <si>
    <t>4Childcare on Non-Domestic PremisesHackney</t>
  </si>
  <si>
    <t>4Childcare on Non-Domestic PremisesHalton</t>
  </si>
  <si>
    <t>4Childcare on Non-Domestic PremisesHammersmith and Fulham</t>
  </si>
  <si>
    <t>4Childcare on Non-Domestic PremisesHampshire</t>
  </si>
  <si>
    <t>4Childcare on Non-Domestic PremisesHaringey</t>
  </si>
  <si>
    <t>4Childcare on Non-Domestic PremisesHarrow</t>
  </si>
  <si>
    <t>4Childcare on Non-Domestic PremisesHartlepool</t>
  </si>
  <si>
    <t>4Childcare on Non-Domestic PremisesHavering</t>
  </si>
  <si>
    <t>4Childcare on Non-Domestic PremisesHerefordshire</t>
  </si>
  <si>
    <t>4Childcare on Non-Domestic PremisesHertfordshire</t>
  </si>
  <si>
    <t>4Childcare on Non-Domestic PremisesHillingdon</t>
  </si>
  <si>
    <t>4Childcare on Non-Domestic PremisesHounslow</t>
  </si>
  <si>
    <t>4Childcare on Non-Domestic PremisesIslington</t>
  </si>
  <si>
    <t>4Childcare on Non-Domestic PremisesKent</t>
  </si>
  <si>
    <t>4Childcare on Non-Domestic PremisesKingston upon Hull</t>
  </si>
  <si>
    <t>4Childcare on Non-Domestic PremisesKirklees</t>
  </si>
  <si>
    <t>4Childcare on Non-Domestic PremisesKnowsley</t>
  </si>
  <si>
    <t>4Childcare on Non-Domestic PremisesLambeth</t>
  </si>
  <si>
    <t>4Childcare on Non-Domestic PremisesLancashire</t>
  </si>
  <si>
    <t>4Childcare on Non-Domestic PremisesLeeds</t>
  </si>
  <si>
    <t>4Childcare on Non-Domestic PremisesLeicester</t>
  </si>
  <si>
    <t>4Childcare on Non-Domestic PremisesLeicestershire</t>
  </si>
  <si>
    <t>4Childcare on Non-Domestic PremisesLewisham</t>
  </si>
  <si>
    <t>4Childcare on Non-Domestic PremisesLincolnshire</t>
  </si>
  <si>
    <t>4Childcare on Non-Domestic PremisesLiverpool</t>
  </si>
  <si>
    <t>4Childcare on Non-Domestic PremisesLocal authority not recorded</t>
  </si>
  <si>
    <t>4Childcare on Non-Domestic PremisesLuton</t>
  </si>
  <si>
    <t>4Childcare on Non-Domestic PremisesManchester</t>
  </si>
  <si>
    <t>4Childcare on Non-Domestic PremisesMedway</t>
  </si>
  <si>
    <t>4Childcare on Non-Domestic PremisesMerton</t>
  </si>
  <si>
    <t>4Childcare on Non-Domestic PremisesMiddlesbrough</t>
  </si>
  <si>
    <t>4Childcare on Non-Domestic PremisesMilton Keynes</t>
  </si>
  <si>
    <t>4Childcare on Non-Domestic PremisesNewcastle upon Tyne</t>
  </si>
  <si>
    <t>4Childcare on Non-Domestic PremisesNewham</t>
  </si>
  <si>
    <t>4Childcare on Non-Domestic PremisesNorfolk</t>
  </si>
  <si>
    <t>4Childcare on Non-Domestic PremisesNorth Lincolnshire</t>
  </si>
  <si>
    <t>4Childcare on Non-Domestic PremisesNorth Somerset</t>
  </si>
  <si>
    <t>4Childcare on Non-Domestic PremisesNorth Tyneside</t>
  </si>
  <si>
    <t>4Childcare on Non-Domestic PremisesNorth Yorkshire</t>
  </si>
  <si>
    <t>4Childcare on Non-Domestic PremisesNorthamptonshire</t>
  </si>
  <si>
    <t>4Childcare on Non-Domestic PremisesNorthumberland</t>
  </si>
  <si>
    <t>4Childcare on Non-Domestic PremisesNottingham</t>
  </si>
  <si>
    <t>4Childcare on Non-Domestic PremisesNottinghamshire</t>
  </si>
  <si>
    <t>4Childcare on Non-Domestic PremisesOldham</t>
  </si>
  <si>
    <t>4Childcare on Non-Domestic PremisesOxfordshire</t>
  </si>
  <si>
    <t>4Childcare on Non-Domestic PremisesPeterborough</t>
  </si>
  <si>
    <t>4Childcare on Non-Domestic PremisesPlymouth</t>
  </si>
  <si>
    <t>4Childcare on Non-Domestic PremisesReading</t>
  </si>
  <si>
    <t>4Childcare on Non-Domestic PremisesRedbridge</t>
  </si>
  <si>
    <t>4Childcare on Non-Domestic PremisesRichmond upon Thames</t>
  </si>
  <si>
    <t>4Childcare on Non-Domestic PremisesRochdale</t>
  </si>
  <si>
    <t>4Childcare on Non-Domestic PremisesRotherham</t>
  </si>
  <si>
    <t>4Childcare on Non-Domestic PremisesSalford</t>
  </si>
  <si>
    <t>4Childcare on Non-Domestic PremisesSandwell</t>
  </si>
  <si>
    <t>4Childcare on Non-Domestic PremisesSefton</t>
  </si>
  <si>
    <t>4Childcare on Non-Domestic PremisesSheffield</t>
  </si>
  <si>
    <t>4Childcare on Non-Domestic PremisesShropshire</t>
  </si>
  <si>
    <t>4Childcare on Non-Domestic PremisesSlough</t>
  </si>
  <si>
    <t>4Childcare on Non-Domestic PremisesSolihull</t>
  </si>
  <si>
    <t>4Childcare on Non-Domestic PremisesSomerset</t>
  </si>
  <si>
    <t>4Childcare on Non-Domestic PremisesSouth Gloucestershire</t>
  </si>
  <si>
    <t>4Childcare on Non-Domestic PremisesSouthampton</t>
  </si>
  <si>
    <t>4Childcare on Non-Domestic PremisesSouthend on Sea</t>
  </si>
  <si>
    <t>4Childcare on Non-Domestic PremisesSouthwark</t>
  </si>
  <si>
    <t>4Childcare on Non-Domestic PremisesSt Helens</t>
  </si>
  <si>
    <t>4Childcare on Non-Domestic PremisesStaffordshire</t>
  </si>
  <si>
    <t>4Childcare on Non-Domestic PremisesStockport</t>
  </si>
  <si>
    <t>4Childcare on Non-Domestic PremisesStoke-on-Trent</t>
  </si>
  <si>
    <t>4Childcare on Non-Domestic PremisesSuffolk</t>
  </si>
  <si>
    <t>4Childcare on Non-Domestic PremisesSunderland</t>
  </si>
  <si>
    <t>4Childcare on Non-Domestic PremisesSurrey</t>
  </si>
  <si>
    <t>4Childcare on Non-Domestic PremisesSutton</t>
  </si>
  <si>
    <t>4Childcare on Non-Domestic PremisesSwindon</t>
  </si>
  <si>
    <t>4Childcare on Non-Domestic PremisesTameside</t>
  </si>
  <si>
    <t>4Childcare on Non-Domestic PremisesTelford and Wrekin</t>
  </si>
  <si>
    <t>4Childcare on Non-Domestic PremisesThurrock</t>
  </si>
  <si>
    <t>4Childcare on Non-Domestic PremisesTower Hamlets</t>
  </si>
  <si>
    <t>4Childcare on Non-Domestic PremisesTrafford</t>
  </si>
  <si>
    <t>4Childcare on Non-Domestic PremisesWakefield</t>
  </si>
  <si>
    <t>4Childcare on Non-Domestic PremisesWalsall</t>
  </si>
  <si>
    <t>4Childcare on Non-Domestic PremisesWaltham Forest</t>
  </si>
  <si>
    <t>4Childcare on Non-Domestic PremisesWandsworth</t>
  </si>
  <si>
    <t>4Childcare on Non-Domestic PremisesWarrington</t>
  </si>
  <si>
    <t>4Childcare on Non-Domestic PremisesWarwickshire</t>
  </si>
  <si>
    <t>4Childcare on Non-Domestic PremisesWest Berkshire</t>
  </si>
  <si>
    <t>4Childcare on Non-Domestic PremisesWest Sussex</t>
  </si>
  <si>
    <t>4Childcare on Non-Domestic PremisesWigan</t>
  </si>
  <si>
    <t>4Childcare on Non-Domestic PremisesWiltshire</t>
  </si>
  <si>
    <t>4Childcare on Non-Domestic PremisesWindsor and Maidenhead</t>
  </si>
  <si>
    <t>4Childcare on Non-Domestic PremisesWirral</t>
  </si>
  <si>
    <t>4Childcare on Non-Domestic PremisesWokingham</t>
  </si>
  <si>
    <t>4Childcare on Non-Domestic PremisesWolverhampton</t>
  </si>
  <si>
    <t>4Childcare on Non-Domestic PremisesWorcestershire</t>
  </si>
  <si>
    <t>4Childcare on Non-Domestic PremisesYork</t>
  </si>
  <si>
    <t>4ChildminderBarking and Dagenham</t>
  </si>
  <si>
    <t>4ChildminderBarnet</t>
  </si>
  <si>
    <t>4ChildminderBarnsley</t>
  </si>
  <si>
    <t>4ChildminderBath and North East Somerset</t>
  </si>
  <si>
    <t>4ChildminderBedford</t>
  </si>
  <si>
    <t>4ChildminderBexley</t>
  </si>
  <si>
    <t>4ChildminderBirmingham</t>
  </si>
  <si>
    <t>4ChildminderBlackburn with Darwen</t>
  </si>
  <si>
    <t>4ChildminderBlackpool</t>
  </si>
  <si>
    <t>4ChildminderBolton</t>
  </si>
  <si>
    <t>4ChildminderBournemouth</t>
  </si>
  <si>
    <t>4ChildminderBracknell Forest</t>
  </si>
  <si>
    <t>4ChildminderBradford</t>
  </si>
  <si>
    <t>4ChildminderBrent</t>
  </si>
  <si>
    <t>4ChildminderBrighton and Hove</t>
  </si>
  <si>
    <t>4ChildminderBristol</t>
  </si>
  <si>
    <t>4ChildminderBromley</t>
  </si>
  <si>
    <t>4ChildminderBuckinghamshire</t>
  </si>
  <si>
    <t>4ChildminderBury</t>
  </si>
  <si>
    <t>4ChildminderCalderdale</t>
  </si>
  <si>
    <t>4ChildminderCambridgeshire</t>
  </si>
  <si>
    <t>4ChildminderCamden</t>
  </si>
  <si>
    <t>4ChildminderCentral Bedfordshire</t>
  </si>
  <si>
    <t>4ChildminderCheshire East</t>
  </si>
  <si>
    <t>4ChildminderCheshire West and Chester</t>
  </si>
  <si>
    <t>4ChildminderCornwall</t>
  </si>
  <si>
    <t>4ChildminderCoventry</t>
  </si>
  <si>
    <t>4ChildminderCroydon</t>
  </si>
  <si>
    <t>4ChildminderCumbria</t>
  </si>
  <si>
    <t>4ChildminderDarlington</t>
  </si>
  <si>
    <t>4ChildminderDerby</t>
  </si>
  <si>
    <t>4ChildminderDerbyshire</t>
  </si>
  <si>
    <t>4ChildminderDevon</t>
  </si>
  <si>
    <t>4ChildminderDoncaster</t>
  </si>
  <si>
    <t>4ChildminderDorset</t>
  </si>
  <si>
    <t>4ChildminderDudley</t>
  </si>
  <si>
    <t>4ChildminderDurham</t>
  </si>
  <si>
    <t>4ChildminderEaling</t>
  </si>
  <si>
    <t>4ChildminderEast Riding of Yorkshire</t>
  </si>
  <si>
    <t>4ChildminderEast Sussex</t>
  </si>
  <si>
    <t>4ChildminderEnfield</t>
  </si>
  <si>
    <t>4ChildminderEngland</t>
  </si>
  <si>
    <t>4ChildminderEssex</t>
  </si>
  <si>
    <t>4ChildminderGateshead</t>
  </si>
  <si>
    <t>4ChildminderGloucestershire</t>
  </si>
  <si>
    <t>4ChildminderGreenwich</t>
  </si>
  <si>
    <t>4ChildminderHackney</t>
  </si>
  <si>
    <t>4ChildminderHalton</t>
  </si>
  <si>
    <t>4ChildminderHampshire</t>
  </si>
  <si>
    <t>4ChildminderHaringey</t>
  </si>
  <si>
    <t>4ChildminderHarrow</t>
  </si>
  <si>
    <t>4ChildminderHartlepool</t>
  </si>
  <si>
    <t>4ChildminderHavering</t>
  </si>
  <si>
    <t>4ChildminderHerefordshire</t>
  </si>
  <si>
    <t>4ChildminderHertfordshire</t>
  </si>
  <si>
    <t>4ChildminderHillingdon</t>
  </si>
  <si>
    <t>4ChildminderHounslow</t>
  </si>
  <si>
    <t>4ChildminderIsle of Wight</t>
  </si>
  <si>
    <t>4ChildminderIslington</t>
  </si>
  <si>
    <t>4ChildminderKensington and Chelsea</t>
  </si>
  <si>
    <t>4ChildminderKent</t>
  </si>
  <si>
    <t>4ChildminderKingston upon Hull</t>
  </si>
  <si>
    <t>4ChildminderKingston upon Thames</t>
  </si>
  <si>
    <t>4ChildminderKirklees</t>
  </si>
  <si>
    <t>4ChildminderKnowsley</t>
  </si>
  <si>
    <t>4ChildminderLambeth</t>
  </si>
  <si>
    <t>4ChildminderLancashire</t>
  </si>
  <si>
    <t>4ChildminderLeeds</t>
  </si>
  <si>
    <t>4ChildminderLeicester</t>
  </si>
  <si>
    <t>4ChildminderLeicestershire</t>
  </si>
  <si>
    <t>4ChildminderLewisham</t>
  </si>
  <si>
    <t>4ChildminderLincolnshire</t>
  </si>
  <si>
    <t>4ChildminderLiverpool</t>
  </si>
  <si>
    <t>4ChildminderLocal authority not recorded</t>
  </si>
  <si>
    <t>4ChildminderLuton</t>
  </si>
  <si>
    <t>4ChildminderManchester</t>
  </si>
  <si>
    <t>4ChildminderMedway</t>
  </si>
  <si>
    <t>4ChildminderMerton</t>
  </si>
  <si>
    <t>4ChildminderMiddlesbrough</t>
  </si>
  <si>
    <t>4ChildminderMilton Keynes</t>
  </si>
  <si>
    <t>4ChildminderNewcastle upon Tyne</t>
  </si>
  <si>
    <t>4ChildminderNewham</t>
  </si>
  <si>
    <t>4ChildminderNorfolk</t>
  </si>
  <si>
    <t>4ChildminderNorth East Lincolnshire</t>
  </si>
  <si>
    <t>4ChildminderNorth Lincolnshire</t>
  </si>
  <si>
    <t>4ChildminderNorth Somerset</t>
  </si>
  <si>
    <t>4ChildminderNorth Tyneside</t>
  </si>
  <si>
    <t>4ChildminderNorth Yorkshire</t>
  </si>
  <si>
    <t>4ChildminderNorthamptonshire</t>
  </si>
  <si>
    <t>4ChildminderNorthumberland</t>
  </si>
  <si>
    <t>4ChildminderNottingham</t>
  </si>
  <si>
    <t>4ChildminderNottinghamshire</t>
  </si>
  <si>
    <t>4ChildminderOldham</t>
  </si>
  <si>
    <t>4ChildminderOxfordshire</t>
  </si>
  <si>
    <t>4ChildminderPeterborough</t>
  </si>
  <si>
    <t>4ChildminderPlymouth</t>
  </si>
  <si>
    <t>4ChildminderPoole</t>
  </si>
  <si>
    <t>4ChildminderPortsmouth</t>
  </si>
  <si>
    <t>4ChildminderReading</t>
  </si>
  <si>
    <t>4ChildminderRedcar and Cleveland</t>
  </si>
  <si>
    <t>4ChildminderRichmond upon Thames</t>
  </si>
  <si>
    <t>4ChildminderRochdale</t>
  </si>
  <si>
    <t>4ChildminderRotherham</t>
  </si>
  <si>
    <t>4ChildminderSalford</t>
  </si>
  <si>
    <t>4ChildminderSandwell</t>
  </si>
  <si>
    <t>4ChildminderSefton</t>
  </si>
  <si>
    <t>4ChildminderSheffield</t>
  </si>
  <si>
    <t>4ChildminderShropshire</t>
  </si>
  <si>
    <t>4ChildminderSlough</t>
  </si>
  <si>
    <t>4ChildminderSolihull</t>
  </si>
  <si>
    <t>4ChildminderSomerset</t>
  </si>
  <si>
    <t>4ChildminderSouth Gloucestershire</t>
  </si>
  <si>
    <t>4ChildminderSouth Tyneside</t>
  </si>
  <si>
    <t>4ChildminderSouthampton</t>
  </si>
  <si>
    <t>4ChildminderSouthend on Sea</t>
  </si>
  <si>
    <t>4ChildminderSouthwark</t>
  </si>
  <si>
    <t>4ChildminderSt Helens</t>
  </si>
  <si>
    <t>4ChildminderStaffordshire</t>
  </si>
  <si>
    <t>4ChildminderStockport</t>
  </si>
  <si>
    <t>4ChildminderStockton-on-Tees</t>
  </si>
  <si>
    <t>4ChildminderStoke-on-Trent</t>
  </si>
  <si>
    <t>4ChildminderSuffolk</t>
  </si>
  <si>
    <t>4ChildminderSunderland</t>
  </si>
  <si>
    <t>4ChildminderSurrey</t>
  </si>
  <si>
    <t>4ChildminderSutton</t>
  </si>
  <si>
    <t>4ChildminderSwindon</t>
  </si>
  <si>
    <t>4ChildminderTameside</t>
  </si>
  <si>
    <t>4ChildminderTelford and Wrekin</t>
  </si>
  <si>
    <t>4ChildminderThurrock</t>
  </si>
  <si>
    <t>4ChildminderTorbay</t>
  </si>
  <si>
    <t>4ChildminderTower Hamlets</t>
  </si>
  <si>
    <t>4ChildminderTrafford</t>
  </si>
  <si>
    <t>4ChildminderWakefield</t>
  </si>
  <si>
    <t>4ChildminderWalsall</t>
  </si>
  <si>
    <t>4ChildminderWaltham Forest</t>
  </si>
  <si>
    <t>4ChildminderWandsworth</t>
  </si>
  <si>
    <t>4ChildminderWarrington</t>
  </si>
  <si>
    <t>4ChildminderWarwickshire</t>
  </si>
  <si>
    <t>4ChildminderWest Berkshire</t>
  </si>
  <si>
    <t>4ChildminderWest Sussex</t>
  </si>
  <si>
    <t>4ChildminderWigan</t>
  </si>
  <si>
    <t>4ChildminderWiltshire</t>
  </si>
  <si>
    <t>4ChildminderWirral</t>
  </si>
  <si>
    <t>4ChildminderWokingham</t>
  </si>
  <si>
    <t>4ChildminderWolverhampton</t>
  </si>
  <si>
    <t>4ChildminderWorcestershire</t>
  </si>
  <si>
    <t>4ChildminderYork</t>
  </si>
  <si>
    <t>question</t>
  </si>
  <si>
    <t>total inspected</t>
  </si>
  <si>
    <t>4All provisionAllHow well the provision meets the needs of the children who attend</t>
  </si>
  <si>
    <t>4All provisionBarking and DagenhamHow well the provision meets the needs of the children who attend</t>
  </si>
  <si>
    <t>4All provisionBarnetHow well the provision meets the needs of the children who attend</t>
  </si>
  <si>
    <t>4All provisionBarnsleyHow well the provision meets the needs of the children who attend</t>
  </si>
  <si>
    <t>4All provisionBath and North East SomersetHow well the provision meets the needs of the children who attend</t>
  </si>
  <si>
    <t>4All provisionBedfordHow well the provision meets the needs of the children who attend</t>
  </si>
  <si>
    <t>4All provisionBexleyHow well the provision meets the needs of the children who attend</t>
  </si>
  <si>
    <t>4All provisionBirminghamHow well the provision meets the needs of the children who attend</t>
  </si>
  <si>
    <t>4All provisionBlackburn with DarwenHow well the provision meets the needs of the children who attend</t>
  </si>
  <si>
    <t>4All provisionBlackpoolHow well the provision meets the needs of the children who attend</t>
  </si>
  <si>
    <t>4All provisionBoltonHow well the provision meets the needs of the children who attend</t>
  </si>
  <si>
    <t>4All provisionBournemouthHow well the provision meets the needs of the children who attend</t>
  </si>
  <si>
    <t>4All provisionBracknell ForestHow well the provision meets the needs of the children who attend</t>
  </si>
  <si>
    <t>4All provisionBradfordHow well the provision meets the needs of the children who attend</t>
  </si>
  <si>
    <t>4All provisionBrentHow well the provision meets the needs of the children who attend</t>
  </si>
  <si>
    <t>4All provisionBrighton and HoveHow well the provision meets the needs of the children who attend</t>
  </si>
  <si>
    <t>4All provisionBristolHow well the provision meets the needs of the children who attend</t>
  </si>
  <si>
    <t>4All provisionBromleyHow well the provision meets the needs of the children who attend</t>
  </si>
  <si>
    <t>4All provisionBuckinghamshireHow well the provision meets the needs of the children who attend</t>
  </si>
  <si>
    <t>4All provisionBuryHow well the provision meets the needs of the children who attend</t>
  </si>
  <si>
    <t>4All provisionCalderdaleHow well the provision meets the needs of the children who attend</t>
  </si>
  <si>
    <t>4All provisionCambridgeshireHow well the provision meets the needs of the children who attend</t>
  </si>
  <si>
    <t>4All provisionCamdenHow well the provision meets the needs of the children who attend</t>
  </si>
  <si>
    <t>4All provisionCentral BedfordshireHow well the provision meets the needs of the children who attend</t>
  </si>
  <si>
    <t>4All provisionCheshire EastHow well the provision meets the needs of the children who attend</t>
  </si>
  <si>
    <t>4All provisionCheshire West and ChesterHow well the provision meets the needs of the children who attend</t>
  </si>
  <si>
    <t>4All provisionCornwallHow well the provision meets the needs of the children who attend</t>
  </si>
  <si>
    <t>4All provisionCoventryHow well the provision meets the needs of the children who attend</t>
  </si>
  <si>
    <t>4All provisionCroydonHow well the provision meets the needs of the children who attend</t>
  </si>
  <si>
    <t>4All provisionCumbriaHow well the provision meets the needs of the children who attend</t>
  </si>
  <si>
    <t>4All provisionDarlingtonHow well the provision meets the needs of the children who attend</t>
  </si>
  <si>
    <t>4All provisionDerbyHow well the provision meets the needs of the children who attend</t>
  </si>
  <si>
    <t>4All provisionDerbyshireHow well the provision meets the needs of the children who attend</t>
  </si>
  <si>
    <t>4All provisionDevonHow well the provision meets the needs of the children who attend</t>
  </si>
  <si>
    <t>4All provisionDoncasterHow well the provision meets the needs of the children who attend</t>
  </si>
  <si>
    <t>4All provisionDorsetHow well the provision meets the needs of the children who attend</t>
  </si>
  <si>
    <t>4All provisionDudleyHow well the provision meets the needs of the children who attend</t>
  </si>
  <si>
    <t>4All provisionDurhamHow well the provision meets the needs of the children who attend</t>
  </si>
  <si>
    <t>4All provisionEalingHow well the provision meets the needs of the children who attend</t>
  </si>
  <si>
    <t>4All provisionEast Riding of YorkshireHow well the provision meets the needs of the children who attend</t>
  </si>
  <si>
    <t>4All provisionEast SussexHow well the provision meets the needs of the children who attend</t>
  </si>
  <si>
    <t>4All provisionEnfieldHow well the provision meets the needs of the children who attend</t>
  </si>
  <si>
    <t>4All provisionEssexHow well the provision meets the needs of the children who attend</t>
  </si>
  <si>
    <t>4All provisionGatesheadHow well the provision meets the needs of the children who attend</t>
  </si>
  <si>
    <t>4All provisionGloucestershireHow well the provision meets the needs of the children who attend</t>
  </si>
  <si>
    <t>4All provisionGreenwichHow well the provision meets the needs of the children who attend</t>
  </si>
  <si>
    <t>4All provisionHackneyHow well the provision meets the needs of the children who attend</t>
  </si>
  <si>
    <t>4All provisionHaltonHow well the provision meets the needs of the children who attend</t>
  </si>
  <si>
    <t>4All provisionHammersmith and FulhamHow well the provision meets the needs of the children who attend</t>
  </si>
  <si>
    <t>4All provisionHampshireHow well the provision meets the needs of the children who attend</t>
  </si>
  <si>
    <t>4All provisionHaringeyHow well the provision meets the needs of the children who attend</t>
  </si>
  <si>
    <t>4All provisionHarrowHow well the provision meets the needs of the children who attend</t>
  </si>
  <si>
    <t>4All provisionHartlepoolHow well the provision meets the needs of the children who attend</t>
  </si>
  <si>
    <t>4All provisionHaveringHow well the provision meets the needs of the children who attend</t>
  </si>
  <si>
    <t>4All provisionHerefordshireHow well the provision meets the needs of the children who attend</t>
  </si>
  <si>
    <t>4All provisionHertfordshireHow well the provision meets the needs of the children who attend</t>
  </si>
  <si>
    <t>4All provisionHillingdonHow well the provision meets the needs of the children who attend</t>
  </si>
  <si>
    <t>4All provisionHounslowHow well the provision meets the needs of the children who attend</t>
  </si>
  <si>
    <t>4All provisionIsle of WightHow well the provision meets the needs of the children who attend</t>
  </si>
  <si>
    <t>4All provisionIslingtonHow well the provision meets the needs of the children who attend</t>
  </si>
  <si>
    <t>4All provisionKensington and ChelseaHow well the provision meets the needs of the children who attend</t>
  </si>
  <si>
    <t>4All provisionKentHow well the provision meets the needs of the children who attend</t>
  </si>
  <si>
    <t>4All provisionKingston upon HullHow well the provision meets the needs of the children who attend</t>
  </si>
  <si>
    <t>4All provisionKingston upon ThamesHow well the provision meets the needs of the children who attend</t>
  </si>
  <si>
    <t>4All provisionKirkleesHow well the provision meets the needs of the children who attend</t>
  </si>
  <si>
    <t>4All provisionKnowsleyHow well the provision meets the needs of the children who attend</t>
  </si>
  <si>
    <t>4All provisionLambethHow well the provision meets the needs of the children who attend</t>
  </si>
  <si>
    <t>4All provisionLancashireHow well the provision meets the needs of the children who attend</t>
  </si>
  <si>
    <t>4All provisionLeedsHow well the provision meets the needs of the children who attend</t>
  </si>
  <si>
    <t>4All provisionLeicesterHow well the provision meets the needs of the children who attend</t>
  </si>
  <si>
    <t>4All provisionLeicestershireHow well the provision meets the needs of the children who attend</t>
  </si>
  <si>
    <t>4All provisionLewishamHow well the provision meets the needs of the children who attend</t>
  </si>
  <si>
    <t>4All provisionLincolnshireHow well the provision meets the needs of the children who attend</t>
  </si>
  <si>
    <t>4All provisionLiverpoolHow well the provision meets the needs of the children who attend</t>
  </si>
  <si>
    <t>4All provisionLocal authority not recordedHow well the provision meets the needs of the children who attend</t>
  </si>
  <si>
    <t>4All provisionLutonHow well the provision meets the needs of the children who attend</t>
  </si>
  <si>
    <t>4All provisionManchesterHow well the provision meets the needs of the children who attend</t>
  </si>
  <si>
    <t>4All provisionMedwayHow well the provision meets the needs of the children who attend</t>
  </si>
  <si>
    <t>4All provisionMertonHow well the provision meets the needs of the children who attend</t>
  </si>
  <si>
    <t>4All provisionMiddlesbroughHow well the provision meets the needs of the children who attend</t>
  </si>
  <si>
    <t>4All provisionMilton KeynesHow well the provision meets the needs of the children who attend</t>
  </si>
  <si>
    <t>4All provisionNewcastle upon TyneHow well the provision meets the needs of the children who attend</t>
  </si>
  <si>
    <t>4All provisionNewhamHow well the provision meets the needs of the children who attend</t>
  </si>
  <si>
    <t>4All provisionNorfolkHow well the provision meets the needs of the children who attend</t>
  </si>
  <si>
    <t>4All provisionNorth East LincolnshireHow well the provision meets the needs of the children who attend</t>
  </si>
  <si>
    <t>4All provisionNorth LincolnshireHow well the provision meets the needs of the children who attend</t>
  </si>
  <si>
    <t>4All provisionNorth SomersetHow well the provision meets the needs of the children who attend</t>
  </si>
  <si>
    <t>4All provisionNorth TynesideHow well the provision meets the needs of the children who attend</t>
  </si>
  <si>
    <t>4All provisionNorth YorkshireHow well the provision meets the needs of the children who attend</t>
  </si>
  <si>
    <t>4All provisionNorthamptonshireHow well the provision meets the needs of the children who attend</t>
  </si>
  <si>
    <t>4All provisionNorthumberlandHow well the provision meets the needs of the children who attend</t>
  </si>
  <si>
    <t>4All provisionNottinghamHow well the provision meets the needs of the children who attend</t>
  </si>
  <si>
    <t>4All provisionNottinghamshireHow well the provision meets the needs of the children who attend</t>
  </si>
  <si>
    <t>4All provisionOldhamHow well the provision meets the needs of the children who attend</t>
  </si>
  <si>
    <t>4All provisionOxfordshireHow well the provision meets the needs of the children who attend</t>
  </si>
  <si>
    <t>4All provisionPeterboroughHow well the provision meets the needs of the children who attend</t>
  </si>
  <si>
    <t>4All provisionPlymouthHow well the provision meets the needs of the children who attend</t>
  </si>
  <si>
    <t>4All provisionPooleHow well the provision meets the needs of the children who attend</t>
  </si>
  <si>
    <t>4All provisionPortsmouthHow well the provision meets the needs of the children who attend</t>
  </si>
  <si>
    <t>4All provisionReadingHow well the provision meets the needs of the children who attend</t>
  </si>
  <si>
    <t>4All provisionRedbridgeHow well the provision meets the needs of the children who attend</t>
  </si>
  <si>
    <t>4All provisionRedcar and ClevelandHow well the provision meets the needs of the children who attend</t>
  </si>
  <si>
    <t>4All provisionRichmond upon ThamesHow well the provision meets the needs of the children who attend</t>
  </si>
  <si>
    <t>4All provisionRochdaleHow well the provision meets the needs of the children who attend</t>
  </si>
  <si>
    <t>4All provisionRotherhamHow well the provision meets the needs of the children who attend</t>
  </si>
  <si>
    <t>4All provisionSalfordHow well the provision meets the needs of the children who attend</t>
  </si>
  <si>
    <t>4All provisionSandwellHow well the provision meets the needs of the children who attend</t>
  </si>
  <si>
    <t>4All provisionSeftonHow well the provision meets the needs of the children who attend</t>
  </si>
  <si>
    <t>4All provisionSheffieldHow well the provision meets the needs of the children who attend</t>
  </si>
  <si>
    <t>4All provisionShropshireHow well the provision meets the needs of the children who attend</t>
  </si>
  <si>
    <t>4All provisionSloughHow well the provision meets the needs of the children who attend</t>
  </si>
  <si>
    <t>4All provisionSolihullHow well the provision meets the needs of the children who attend</t>
  </si>
  <si>
    <t>4All provisionSomersetHow well the provision meets the needs of the children who attend</t>
  </si>
  <si>
    <t>4All provisionSouth GloucestershireHow well the provision meets the needs of the children who attend</t>
  </si>
  <si>
    <t>4All provisionSouth TynesideHow well the provision meets the needs of the children who attend</t>
  </si>
  <si>
    <t>4All provisionSouthamptonHow well the provision meets the needs of the children who attend</t>
  </si>
  <si>
    <t>4All provisionSouthend on SeaHow well the provision meets the needs of the children who attend</t>
  </si>
  <si>
    <t>4All provisionSouthwarkHow well the provision meets the needs of the children who attend</t>
  </si>
  <si>
    <t>4All provisionSt HelensHow well the provision meets the needs of the children who attend</t>
  </si>
  <si>
    <t>4All provisionStaffordshireHow well the provision meets the needs of the children who attend</t>
  </si>
  <si>
    <t>4All provisionStockportHow well the provision meets the needs of the children who attend</t>
  </si>
  <si>
    <t>4All provisionStockton-on-TeesHow well the provision meets the needs of the children who attend</t>
  </si>
  <si>
    <t>4All provisionStoke-on-TrentHow well the provision meets the needs of the children who attend</t>
  </si>
  <si>
    <t>4All provisionSuffolkHow well the provision meets the needs of the children who attend</t>
  </si>
  <si>
    <t>4All provisionSunderlandHow well the provision meets the needs of the children who attend</t>
  </si>
  <si>
    <t>4All provisionSurreyHow well the provision meets the needs of the children who attend</t>
  </si>
  <si>
    <t>4All provisionSuttonHow well the provision meets the needs of the children who attend</t>
  </si>
  <si>
    <t>4All provisionSwindonHow well the provision meets the needs of the children who attend</t>
  </si>
  <si>
    <t>4All provisionTamesideHow well the provision meets the needs of the children who attend</t>
  </si>
  <si>
    <t>4All provisionTelford and WrekinHow well the provision meets the needs of the children who attend</t>
  </si>
  <si>
    <t>4All provisionThurrockHow well the provision meets the needs of the children who attend</t>
  </si>
  <si>
    <t>4All provisionTorbayHow well the provision meets the needs of the children who attend</t>
  </si>
  <si>
    <t>4All provisionTower HamletsHow well the provision meets the needs of the children who attend</t>
  </si>
  <si>
    <t>4All provisionTraffordHow well the provision meets the needs of the children who attend</t>
  </si>
  <si>
    <t>4All provisionWakefieldHow well the provision meets the needs of the children who attend</t>
  </si>
  <si>
    <t>4All provisionWalsallHow well the provision meets the needs of the children who attend</t>
  </si>
  <si>
    <t>4All provisionWaltham ForestHow well the provision meets the needs of the children who attend</t>
  </si>
  <si>
    <t>4All provisionWandsworthHow well the provision meets the needs of the children who attend</t>
  </si>
  <si>
    <t>4All provisionWarringtonHow well the provision meets the needs of the children who attend</t>
  </si>
  <si>
    <t>4All provisionWarwickshireHow well the provision meets the needs of the children who attend</t>
  </si>
  <si>
    <t>4All provisionWest BerkshireHow well the provision meets the needs of the children who attend</t>
  </si>
  <si>
    <t>4All provisionWest SussexHow well the provision meets the needs of the children who attend</t>
  </si>
  <si>
    <t>4All provisionWiganHow well the provision meets the needs of the children who attend</t>
  </si>
  <si>
    <t>4All provisionWiltshireHow well the provision meets the needs of the children who attend</t>
  </si>
  <si>
    <t>4All provisionWindsor and MaidenheadHow well the provision meets the needs of the children who attend</t>
  </si>
  <si>
    <t>4All provisionWirralHow well the provision meets the needs of the children who attend</t>
  </si>
  <si>
    <t>4All provisionWokinghamHow well the provision meets the needs of the children who attend</t>
  </si>
  <si>
    <t>4All provisionWolverhamptonHow well the provision meets the needs of the children who attend</t>
  </si>
  <si>
    <t>4All provisionWorcestershireHow well the provision meets the needs of the children who attend</t>
  </si>
  <si>
    <t>4All provisionYorkHow well the provision meets the needs of the children who attend</t>
  </si>
  <si>
    <t>4All provisionAllOverall effectiveness: the quality and standards of the provision</t>
  </si>
  <si>
    <t>4All provisionBarking and DagenhamOverall effectiveness: the quality and standards of the provision</t>
  </si>
  <si>
    <t>4All provisionBarnetOverall effectiveness: the quality and standards of the provision</t>
  </si>
  <si>
    <t>4All provisionBarnsleyOverall effectiveness: the quality and standards of the provision</t>
  </si>
  <si>
    <t>4All provisionBath and North East SomersetOverall effectiveness: the quality and standards of the provision</t>
  </si>
  <si>
    <t>4All provisionBedfordOverall effectiveness: the quality and standards of the provision</t>
  </si>
  <si>
    <t>4All provisionBexleyOverall effectiveness: the quality and standards of the provision</t>
  </si>
  <si>
    <t>4All provisionBirminghamOverall effectiveness: the quality and standards of the provision</t>
  </si>
  <si>
    <t>4All provisionBlackburn with DarwenOverall effectiveness: the quality and standards of the provision</t>
  </si>
  <si>
    <t>4All provisionBlackpoolOverall effectiveness: the quality and standards of the provision</t>
  </si>
  <si>
    <t>4All provisionBoltonOverall effectiveness: the quality and standards of the provision</t>
  </si>
  <si>
    <t>4All provisionBournemouthOverall effectiveness: the quality and standards of the provision</t>
  </si>
  <si>
    <t>4All provisionBracknell ForestOverall effectiveness: the quality and standards of the provision</t>
  </si>
  <si>
    <t>4All provisionBradfordOverall effectiveness: the quality and standards of the provision</t>
  </si>
  <si>
    <t>4All provisionBrentOverall effectiveness: the quality and standards of the provision</t>
  </si>
  <si>
    <t>4All provisionBrighton and HoveOverall effectiveness: the quality and standards of the provision</t>
  </si>
  <si>
    <t>4All provisionBristolOverall effectiveness: the quality and standards of the provision</t>
  </si>
  <si>
    <t>4All provisionBromleyOverall effectiveness: the quality and standards of the provision</t>
  </si>
  <si>
    <t>4All provisionBuckinghamshireOverall effectiveness: the quality and standards of the provision</t>
  </si>
  <si>
    <t>4All provisionBuryOverall effectiveness: the quality and standards of the provision</t>
  </si>
  <si>
    <t>4All provisionCalderdaleOverall effectiveness: the quality and standards of the provision</t>
  </si>
  <si>
    <t>4All provisionCambridgeshireOverall effectiveness: the quality and standards of the provision</t>
  </si>
  <si>
    <t>4All provisionCamdenOverall effectiveness: the quality and standards of the provision</t>
  </si>
  <si>
    <t>4All provisionCentral BedfordshireOverall effectiveness: the quality and standards of the provision</t>
  </si>
  <si>
    <t>4All provisionCheshire EastOverall effectiveness: the quality and standards of the provision</t>
  </si>
  <si>
    <t>4All provisionCheshire West and ChesterOverall effectiveness: the quality and standards of the provision</t>
  </si>
  <si>
    <t>4All provisionCornwallOverall effectiveness: the quality and standards of the provision</t>
  </si>
  <si>
    <t>4All provisionCoventryOverall effectiveness: the quality and standards of the provision</t>
  </si>
  <si>
    <t>4All provisionCroydonOverall effectiveness: the quality and standards of the provision</t>
  </si>
  <si>
    <t>4All provisionCumbriaOverall effectiveness: the quality and standards of the provision</t>
  </si>
  <si>
    <t>4All provisionDarlingtonOverall effectiveness: the quality and standards of the provision</t>
  </si>
  <si>
    <t>4All provisionDerbyOverall effectiveness: the quality and standards of the provision</t>
  </si>
  <si>
    <t>4All provisionDerbyshireOverall effectiveness: the quality and standards of the provision</t>
  </si>
  <si>
    <t>4All provisionDevonOverall effectiveness: the quality and standards of the provision</t>
  </si>
  <si>
    <t>4All provisionDoncasterOverall effectiveness: the quality and standards of the provision</t>
  </si>
  <si>
    <t>4All provisionDorsetOverall effectiveness: the quality and standards of the provision</t>
  </si>
  <si>
    <t>4All provisionDudleyOverall effectiveness: the quality and standards of the provision</t>
  </si>
  <si>
    <t>4All provisionDurhamOverall effectiveness: the quality and standards of the provision</t>
  </si>
  <si>
    <t>4All provisionEalingOverall effectiveness: the quality and standards of the provision</t>
  </si>
  <si>
    <t>4All provisionEast Riding of YorkshireOverall effectiveness: the quality and standards of the provision</t>
  </si>
  <si>
    <t>4All provisionEast SussexOverall effectiveness: the quality and standards of the provision</t>
  </si>
  <si>
    <t>4All provisionEnfieldOverall effectiveness: the quality and standards of the provision</t>
  </si>
  <si>
    <t>4All provisionEssexOverall effectiveness: the quality and standards of the provision</t>
  </si>
  <si>
    <t>4All provisionGatesheadOverall effectiveness: the quality and standards of the provision</t>
  </si>
  <si>
    <t>4All provisionGloucestershireOverall effectiveness: the quality and standards of the provision</t>
  </si>
  <si>
    <t>4All provisionGreenwichOverall effectiveness: the quality and standards of the provision</t>
  </si>
  <si>
    <t>4All provisionHackneyOverall effectiveness: the quality and standards of the provision</t>
  </si>
  <si>
    <t>4All provisionHaltonOverall effectiveness: the quality and standards of the provision</t>
  </si>
  <si>
    <t>4All provisionHammersmith and FulhamOverall effectiveness: the quality and standards of the provision</t>
  </si>
  <si>
    <t>4All provisionHampshireOverall effectiveness: the quality and standards of the provision</t>
  </si>
  <si>
    <t>4All provisionHaringeyOverall effectiveness: the quality and standards of the provision</t>
  </si>
  <si>
    <t>4All provisionHarrowOverall effectiveness: the quality and standards of the provision</t>
  </si>
  <si>
    <t>4All provisionHartlepoolOverall effectiveness: the quality and standards of the provision</t>
  </si>
  <si>
    <t>4All provisionHaveringOverall effectiveness: the quality and standards of the provision</t>
  </si>
  <si>
    <t>4All provisionHerefordshireOverall effectiveness: the quality and standards of the provision</t>
  </si>
  <si>
    <t>4All provisionHertfordshireOverall effectiveness: the quality and standards of the provision</t>
  </si>
  <si>
    <t>4All provisionHillingdonOverall effectiveness: the quality and standards of the provision</t>
  </si>
  <si>
    <t>4All provisionHounslowOverall effectiveness: the quality and standards of the provision</t>
  </si>
  <si>
    <t>4All provisionIsle of WightOverall effectiveness: the quality and standards of the provision</t>
  </si>
  <si>
    <t>4All provisionIslingtonOverall effectiveness: the quality and standards of the provision</t>
  </si>
  <si>
    <t>4All provisionKensington and ChelseaOverall effectiveness: the quality and standards of the provision</t>
  </si>
  <si>
    <t>4All provisionKentOverall effectiveness: the quality and standards of the provision</t>
  </si>
  <si>
    <t>4All provisionKingston upon HullOverall effectiveness: the quality and standards of the provision</t>
  </si>
  <si>
    <t>4All provisionKingston upon ThamesOverall effectiveness: the quality and standards of the provision</t>
  </si>
  <si>
    <t>4All provisionKirkleesOverall effectiveness: the quality and standards of the provision</t>
  </si>
  <si>
    <t>4All provisionKnowsleyOverall effectiveness: the quality and standards of the provision</t>
  </si>
  <si>
    <t>4All provisionLambethOverall effectiveness: the quality and standards of the provision</t>
  </si>
  <si>
    <t>4All provisionLancashireOverall effectiveness: the quality and standards of the provision</t>
  </si>
  <si>
    <t>4All provisionLeedsOverall effectiveness: the quality and standards of the provision</t>
  </si>
  <si>
    <t>4All provisionLeicesterOverall effectiveness: the quality and standards of the provision</t>
  </si>
  <si>
    <t>4All provisionLeicestershireOverall effectiveness: the quality and standards of the provision</t>
  </si>
  <si>
    <t>4All provisionLewishamOverall effectiveness: the quality and standards of the provision</t>
  </si>
  <si>
    <t>4All provisionLincolnshireOverall effectiveness: the quality and standards of the provision</t>
  </si>
  <si>
    <t>4All provisionLiverpoolOverall effectiveness: the quality and standards of the provision</t>
  </si>
  <si>
    <t>4All provisionLocal authority not recordedOverall effectiveness: the quality and standards of the provision</t>
  </si>
  <si>
    <t>4All provisionLutonOverall effectiveness: the quality and standards of the provision</t>
  </si>
  <si>
    <t>4All provisionManchesterOverall effectiveness: the quality and standards of the provision</t>
  </si>
  <si>
    <t>4All provisionMedwayOverall effectiveness: the quality and standards of the provision</t>
  </si>
  <si>
    <t>4All provisionMertonOverall effectiveness: the quality and standards of the provision</t>
  </si>
  <si>
    <t>4All provisionMiddlesbroughOverall effectiveness: the quality and standards of the provision</t>
  </si>
  <si>
    <t>4All provisionMilton KeynesOverall effectiveness: the quality and standards of the provision</t>
  </si>
  <si>
    <t>4All provisionNewcastle upon TyneOverall effectiveness: the quality and standards of the provision</t>
  </si>
  <si>
    <t>4All provisionNewhamOverall effectiveness: the quality and standards of the provision</t>
  </si>
  <si>
    <t>4All provisionNorfolkOverall effectiveness: the quality and standards of the provision</t>
  </si>
  <si>
    <t>4All provisionNorth East LincolnshireOverall effectiveness: the quality and standards of the provision</t>
  </si>
  <si>
    <t>4All provisionNorth LincolnshireOverall effectiveness: the quality and standards of the provision</t>
  </si>
  <si>
    <t>4All provisionNorth SomersetOverall effectiveness: the quality and standards of the provision</t>
  </si>
  <si>
    <t>4All provisionNorth TynesideOverall effectiveness: the quality and standards of the provision</t>
  </si>
  <si>
    <t>4All provisionNorth YorkshireOverall effectiveness: the quality and standards of the provision</t>
  </si>
  <si>
    <t>4All provisionNorthamptonshireOverall effectiveness: the quality and standards of the provision</t>
  </si>
  <si>
    <t>4All provisionNorthumberlandOverall effectiveness: the quality and standards of the provision</t>
  </si>
  <si>
    <t>4All provisionNottinghamOverall effectiveness: the quality and standards of the provision</t>
  </si>
  <si>
    <t>4All provisionNottinghamshireOverall effectiveness: the quality and standards of the provision</t>
  </si>
  <si>
    <t>4All provisionOldhamOverall effectiveness: the quality and standards of the provision</t>
  </si>
  <si>
    <t>4All provisionOxfordshireOverall effectiveness: the quality and standards of the provision</t>
  </si>
  <si>
    <t>4All provisionPeterboroughOverall effectiveness: the quality and standards of the provision</t>
  </si>
  <si>
    <t>4All provisionPlymouthOverall effectiveness: the quality and standards of the provision</t>
  </si>
  <si>
    <t>4All provisionPooleOverall effectiveness: the quality and standards of the provision</t>
  </si>
  <si>
    <t>4All provisionPortsmouthOverall effectiveness: the quality and standards of the provision</t>
  </si>
  <si>
    <t>4All provisionReadingOverall effectiveness: the quality and standards of the provision</t>
  </si>
  <si>
    <t>4All provisionRedbridgeOverall effectiveness: the quality and standards of the provision</t>
  </si>
  <si>
    <t>4All provisionRedcar and ClevelandOverall effectiveness: the quality and standards of the provision</t>
  </si>
  <si>
    <t>4All provisionRichmond upon ThamesOverall effectiveness: the quality and standards of the provision</t>
  </si>
  <si>
    <t>4All provisionRochdaleOverall effectiveness: the quality and standards of the provision</t>
  </si>
  <si>
    <t>4All provisionRotherhamOverall effectiveness: the quality and standards of the provision</t>
  </si>
  <si>
    <t>4All provisionSalfordOverall effectiveness: the quality and standards of the provision</t>
  </si>
  <si>
    <t>4All provisionSandwellOverall effectiveness: the quality and standards of the provision</t>
  </si>
  <si>
    <t>4All provisionSeftonOverall effectiveness: the quality and standards of the provision</t>
  </si>
  <si>
    <t>4All provisionSheffieldOverall effectiveness: the quality and standards of the provision</t>
  </si>
  <si>
    <t>4All provisionShropshireOverall effectiveness: the quality and standards of the provision</t>
  </si>
  <si>
    <t>4All provisionSloughOverall effectiveness: the quality and standards of the provision</t>
  </si>
  <si>
    <t>4All provisionSolihullOverall effectiveness: the quality and standards of the provision</t>
  </si>
  <si>
    <t>4All provisionSomersetOverall effectiveness: the quality and standards of the provision</t>
  </si>
  <si>
    <t>4All provisionSouth GloucestershireOverall effectiveness: the quality and standards of the provision</t>
  </si>
  <si>
    <t>4All provisionSouth TynesideOverall effectiveness: the quality and standards of the provision</t>
  </si>
  <si>
    <t>4All provisionSouthamptonOverall effectiveness: the quality and standards of the provision</t>
  </si>
  <si>
    <t>4All provisionSouthend on SeaOverall effectiveness: the quality and standards of the provision</t>
  </si>
  <si>
    <t>4All provisionSouthwarkOverall effectiveness: the quality and standards of the provision</t>
  </si>
  <si>
    <t>4All provisionSt HelensOverall effectiveness: the quality and standards of the provision</t>
  </si>
  <si>
    <t>4All provisionStaffordshireOverall effectiveness: the quality and standards of the provision</t>
  </si>
  <si>
    <t>4All provisionStockportOverall effectiveness: the quality and standards of the provision</t>
  </si>
  <si>
    <t>4All provisionStockton-on-TeesOverall effectiveness: the quality and standards of the provision</t>
  </si>
  <si>
    <t>4All provisionStoke-on-TrentOverall effectiveness: the quality and standards of the provision</t>
  </si>
  <si>
    <t>4All provisionSuffolkOverall effectiveness: the quality and standards of the provision</t>
  </si>
  <si>
    <t>4All provisionSunderlandOverall effectiveness: the quality and standards of the provision</t>
  </si>
  <si>
    <t>4All provisionSurreyOverall effectiveness: the quality and standards of the provision</t>
  </si>
  <si>
    <t>4All provisionSuttonOverall effectiveness: the quality and standards of the provision</t>
  </si>
  <si>
    <t>4All provisionSwindonOverall effectiveness: the quality and standards of the provision</t>
  </si>
  <si>
    <t>4All provisionTamesideOverall effectiveness: the quality and standards of the provision</t>
  </si>
  <si>
    <t>4All provisionTelford and WrekinOverall effectiveness: the quality and standards of the provision</t>
  </si>
  <si>
    <t>4All provisionThurrockOverall effectiveness: the quality and standards of the provision</t>
  </si>
  <si>
    <t>4All provisionTorbayOverall effectiveness: the quality and standards of the provision</t>
  </si>
  <si>
    <t>4All provisionTower HamletsOverall effectiveness: the quality and standards of the provision</t>
  </si>
  <si>
    <t>4All provisionTraffordOverall effectiveness: the quality and standards of the provision</t>
  </si>
  <si>
    <t>4All provisionWakefieldOverall effectiveness: the quality and standards of the provision</t>
  </si>
  <si>
    <t>4All provisionWalsallOverall effectiveness: the quality and standards of the provision</t>
  </si>
  <si>
    <t>4All provisionWaltham ForestOverall effectiveness: the quality and standards of the provision</t>
  </si>
  <si>
    <t>4All provisionWandsworthOverall effectiveness: the quality and standards of the provision</t>
  </si>
  <si>
    <t>4All provisionWarringtonOverall effectiveness: the quality and standards of the provision</t>
  </si>
  <si>
    <t>4All provisionWarwickshireOverall effectiveness: the quality and standards of the provision</t>
  </si>
  <si>
    <t>4All provisionWest BerkshireOverall effectiveness: the quality and standards of the provision</t>
  </si>
  <si>
    <t>4All provisionWest SussexOverall effectiveness: the quality and standards of the provision</t>
  </si>
  <si>
    <t>4All provisionWiganOverall effectiveness: the quality and standards of the provision</t>
  </si>
  <si>
    <t>4All provisionWiltshireOverall effectiveness: the quality and standards of the provision</t>
  </si>
  <si>
    <t>4All provisionWindsor and MaidenheadOverall effectiveness: the quality and standards of the provision</t>
  </si>
  <si>
    <t>4All provisionWirralOverall effectiveness: the quality and standards of the provision</t>
  </si>
  <si>
    <t>4All provisionWokinghamOverall effectiveness: the quality and standards of the provision</t>
  </si>
  <si>
    <t>4All provisionWolverhamptonOverall effectiveness: the quality and standards of the provision</t>
  </si>
  <si>
    <t>4All provisionWorcestershireOverall effectiveness: the quality and standards of the provision</t>
  </si>
  <si>
    <t>4All provisionYorkOverall effectiveness: the quality and standards of the provision</t>
  </si>
  <si>
    <t>4All provisionAllThe contribution of the provision to the wellbeing of children</t>
  </si>
  <si>
    <t>4All provisionBarking and DagenhamThe contribution of the provision to the wellbeing of children</t>
  </si>
  <si>
    <t>4All provisionBarnetThe contribution of the provision to the wellbeing of children</t>
  </si>
  <si>
    <t>4All provisionBarnsleyThe contribution of the provision to the wellbeing of children</t>
  </si>
  <si>
    <t>4All provisionBath and North East SomersetThe contribution of the provision to the wellbeing of children</t>
  </si>
  <si>
    <t>4All provisionBedfordThe contribution of the provision to the wellbeing of children</t>
  </si>
  <si>
    <t>4All provisionBexleyThe contribution of the provision to the wellbeing of children</t>
  </si>
  <si>
    <t>4All provisionBirminghamThe contribution of the provision to the wellbeing of children</t>
  </si>
  <si>
    <t>4All provisionBlackburn with DarwenThe contribution of the provision to the wellbeing of children</t>
  </si>
  <si>
    <t>4All provisionBlackpoolThe contribution of the provision to the wellbeing of children</t>
  </si>
  <si>
    <t>4All provisionBoltonThe contribution of the provision to the wellbeing of children</t>
  </si>
  <si>
    <t>4All provisionBournemouthThe contribution of the provision to the wellbeing of children</t>
  </si>
  <si>
    <t>4All provisionBracknell ForestThe contribution of the provision to the wellbeing of children</t>
  </si>
  <si>
    <t>4All provisionBradfordThe contribution of the provision to the wellbeing of children</t>
  </si>
  <si>
    <t>4All provisionBrentThe contribution of the provision to the wellbeing of children</t>
  </si>
  <si>
    <t>4All provisionBrighton and HoveThe contribution of the provision to the wellbeing of children</t>
  </si>
  <si>
    <t>4All provisionBristolThe contribution of the provision to the wellbeing of children</t>
  </si>
  <si>
    <t>4All provisionBromleyThe contribution of the provision to the wellbeing of children</t>
  </si>
  <si>
    <t>4All provisionBuckinghamshireThe contribution of the provision to the wellbeing of children</t>
  </si>
  <si>
    <t>4All provisionBuryThe contribution of the provision to the wellbeing of children</t>
  </si>
  <si>
    <t>4All provisionCalderdaleThe contribution of the provision to the wellbeing of children</t>
  </si>
  <si>
    <t>4All provisionCambridgeshireThe contribution of the provision to the wellbeing of children</t>
  </si>
  <si>
    <t>4All provisionCamdenThe contribution of the provision to the wellbeing of children</t>
  </si>
  <si>
    <t>4All provisionCentral BedfordshireThe contribution of the provision to the wellbeing of children</t>
  </si>
  <si>
    <t>4All provisionCheshire EastThe contribution of the provision to the wellbeing of children</t>
  </si>
  <si>
    <t>4All provisionCheshire West and ChesterThe contribution of the provision to the wellbeing of children</t>
  </si>
  <si>
    <t>4All provisionCornwallThe contribution of the provision to the wellbeing of children</t>
  </si>
  <si>
    <t>4All provisionCoventryThe contribution of the provision to the wellbeing of children</t>
  </si>
  <si>
    <t>4All provisionCroydonThe contribution of the provision to the wellbeing of children</t>
  </si>
  <si>
    <t>4All provisionCumbriaThe contribution of the provision to the wellbeing of children</t>
  </si>
  <si>
    <t>4All provisionDarlingtonThe contribution of the provision to the wellbeing of children</t>
  </si>
  <si>
    <t>4All provisionDerbyThe contribution of the provision to the wellbeing of children</t>
  </si>
  <si>
    <t>4All provisionDerbyshireThe contribution of the provision to the wellbeing of children</t>
  </si>
  <si>
    <t>4All provisionDevonThe contribution of the provision to the wellbeing of children</t>
  </si>
  <si>
    <t>4All provisionDoncasterThe contribution of the provision to the wellbeing of children</t>
  </si>
  <si>
    <t>4All provisionDorsetThe contribution of the provision to the wellbeing of children</t>
  </si>
  <si>
    <t>4All provisionDudleyThe contribution of the provision to the wellbeing of children</t>
  </si>
  <si>
    <t>4All provisionDurhamThe contribution of the provision to the wellbeing of children</t>
  </si>
  <si>
    <t>4All provisionEalingThe contribution of the provision to the wellbeing of children</t>
  </si>
  <si>
    <t>4All provisionEast Riding of YorkshireThe contribution of the provision to the wellbeing of children</t>
  </si>
  <si>
    <t>4All provisionEast SussexThe contribution of the provision to the wellbeing of children</t>
  </si>
  <si>
    <t>4All provisionEnfieldThe contribution of the provision to the wellbeing of children</t>
  </si>
  <si>
    <t>4All provisionEssexThe contribution of the provision to the wellbeing of children</t>
  </si>
  <si>
    <t>4All provisionGatesheadThe contribution of the provision to the wellbeing of children</t>
  </si>
  <si>
    <t>4All provisionGloucestershireThe contribution of the provision to the wellbeing of children</t>
  </si>
  <si>
    <t>4All provisionGreenwichThe contribution of the provision to the wellbeing of children</t>
  </si>
  <si>
    <t>4All provisionHackneyThe contribution of the provision to the wellbeing of children</t>
  </si>
  <si>
    <t>4All provisionHaltonThe contribution of the provision to the wellbeing of children</t>
  </si>
  <si>
    <t>4All provisionHammersmith and FulhamThe contribution of the provision to the wellbeing of children</t>
  </si>
  <si>
    <t>4All provisionHampshireThe contribution of the provision to the wellbeing of children</t>
  </si>
  <si>
    <t>4All provisionHaringeyThe contribution of the provision to the wellbeing of children</t>
  </si>
  <si>
    <t>4All provisionHarrowThe contribution of the provision to the wellbeing of children</t>
  </si>
  <si>
    <t>4All provisionHartlepoolThe contribution of the provision to the wellbeing of children</t>
  </si>
  <si>
    <t>4All provisionHaveringThe contribution of the provision to the wellbeing of children</t>
  </si>
  <si>
    <t>4All provisionHerefordshireThe contribution of the provision to the wellbeing of children</t>
  </si>
  <si>
    <t>4All provisionHertfordshireThe contribution of the provision to the wellbeing of children</t>
  </si>
  <si>
    <t>4All provisionHillingdonThe contribution of the provision to the wellbeing of children</t>
  </si>
  <si>
    <t>4All provisionHounslowThe contribution of the provision to the wellbeing of children</t>
  </si>
  <si>
    <t>4All provisionIsle of WightThe contribution of the provision to the wellbeing of children</t>
  </si>
  <si>
    <t>4All provisionIslingtonThe contribution of the provision to the wellbeing of children</t>
  </si>
  <si>
    <t>4All provisionKensington and ChelseaThe contribution of the provision to the wellbeing of children</t>
  </si>
  <si>
    <t>4All provisionKentThe contribution of the provision to the wellbeing of children</t>
  </si>
  <si>
    <t>4All provisionKingston upon HullThe contribution of the provision to the wellbeing of children</t>
  </si>
  <si>
    <t>4All provisionKingston upon ThamesThe contribution of the provision to the wellbeing of children</t>
  </si>
  <si>
    <t>4All provisionKirkleesThe contribution of the provision to the wellbeing of children</t>
  </si>
  <si>
    <t>4All provisionKnowsleyThe contribution of the provision to the wellbeing of children</t>
  </si>
  <si>
    <t>4All provisionLambethThe contribution of the provision to the wellbeing of children</t>
  </si>
  <si>
    <t>4All provisionLancashireThe contribution of the provision to the wellbeing of children</t>
  </si>
  <si>
    <t>4All provisionLeedsThe contribution of the provision to the wellbeing of children</t>
  </si>
  <si>
    <t>4All provisionLeicesterThe contribution of the provision to the wellbeing of children</t>
  </si>
  <si>
    <t>4All provisionLeicestershireThe contribution of the provision to the wellbeing of children</t>
  </si>
  <si>
    <t>4All provisionLewishamThe contribution of the provision to the wellbeing of children</t>
  </si>
  <si>
    <t>4All provisionLincolnshireThe contribution of the provision to the wellbeing of children</t>
  </si>
  <si>
    <t>4All provisionLiverpoolThe contribution of the provision to the wellbeing of children</t>
  </si>
  <si>
    <t>4All provisionLocal authority not recordedThe contribution of the provision to the wellbeing of children</t>
  </si>
  <si>
    <t>4All provisionLutonThe contribution of the provision to the wellbeing of children</t>
  </si>
  <si>
    <t>4All provisionManchesterThe contribution of the provision to the wellbeing of children</t>
  </si>
  <si>
    <t>4All provisionMedwayThe contribution of the provision to the wellbeing of children</t>
  </si>
  <si>
    <t>4All provisionMertonThe contribution of the provision to the wellbeing of children</t>
  </si>
  <si>
    <t>4All provisionMiddlesbroughThe contribution of the provision to the wellbeing of children</t>
  </si>
  <si>
    <t>4All provisionMilton KeynesThe contribution of the provision to the wellbeing of children</t>
  </si>
  <si>
    <t>4All provisionNewcastle upon TyneThe contribution of the provision to the wellbeing of children</t>
  </si>
  <si>
    <t>4All provisionNewhamThe contribution of the provision to the wellbeing of children</t>
  </si>
  <si>
    <t>4All provisionNorfolkThe contribution of the provision to the wellbeing of children</t>
  </si>
  <si>
    <t>4All provisionNorth East LincolnshireThe contribution of the provision to the wellbeing of children</t>
  </si>
  <si>
    <t>4All provisionNorth LincolnshireThe contribution of the provision to the wellbeing of children</t>
  </si>
  <si>
    <t>4All provisionNorth SomersetThe contribution of the provision to the wellbeing of children</t>
  </si>
  <si>
    <t>4All provisionNorth TynesideThe contribution of the provision to the wellbeing of children</t>
  </si>
  <si>
    <t>4All provisionNorth YorkshireThe contribution of the provision to the wellbeing of children</t>
  </si>
  <si>
    <t>4All provisionNorthamptonshireThe contribution of the provision to the wellbeing of children</t>
  </si>
  <si>
    <t>4All provisionNorthumberlandThe contribution of the provision to the wellbeing of children</t>
  </si>
  <si>
    <t>4All provisionNottinghamThe contribution of the provision to the wellbeing of children</t>
  </si>
  <si>
    <t>4All provisionNottinghamshireThe contribution of the provision to the wellbeing of children</t>
  </si>
  <si>
    <t>4All provisionOldhamThe contribution of the provision to the wellbeing of children</t>
  </si>
  <si>
    <t>4All provisionOxfordshireThe contribution of the provision to the wellbeing of children</t>
  </si>
  <si>
    <t>4All provisionPeterboroughThe contribution of the provision to the wellbeing of children</t>
  </si>
  <si>
    <t>4All provisionPlymouthThe contribution of the provision to the wellbeing of children</t>
  </si>
  <si>
    <t>4All provisionPooleThe contribution of the provision to the wellbeing of children</t>
  </si>
  <si>
    <t>4All provisionPortsmouthThe contribution of the provision to the wellbeing of children</t>
  </si>
  <si>
    <t>4All provisionReadingThe contribution of the provision to the wellbeing of children</t>
  </si>
  <si>
    <t>4All provisionRedbridgeThe contribution of the provision to the wellbeing of children</t>
  </si>
  <si>
    <t>4All provisionRedcar and ClevelandThe contribution of the provision to the wellbeing of children</t>
  </si>
  <si>
    <t>4All provisionRichmond upon ThamesThe contribution of the provision to the wellbeing of children</t>
  </si>
  <si>
    <t>4All provisionRochdaleThe contribution of the provision to the wellbeing of children</t>
  </si>
  <si>
    <t>4All provisionRotherhamThe contribution of the provision to the wellbeing of children</t>
  </si>
  <si>
    <t>4All provisionSalfordThe contribution of the provision to the wellbeing of children</t>
  </si>
  <si>
    <t>4All provisionSandwellThe contribution of the provision to the wellbeing of children</t>
  </si>
  <si>
    <t>4All provisionSeftonThe contribution of the provision to the wellbeing of children</t>
  </si>
  <si>
    <t>4All provisionSheffieldThe contribution of the provision to the wellbeing of children</t>
  </si>
  <si>
    <t>4All provisionShropshireThe contribution of the provision to the wellbeing of children</t>
  </si>
  <si>
    <t>4All provisionSloughThe contribution of the provision to the wellbeing of children</t>
  </si>
  <si>
    <t>4All provisionSolihullThe contribution of the provision to the wellbeing of children</t>
  </si>
  <si>
    <t>4All provisionSomersetThe contribution of the provision to the wellbeing of children</t>
  </si>
  <si>
    <t>4All provisionSouth GloucestershireThe contribution of the provision to the wellbeing of children</t>
  </si>
  <si>
    <t>4All provisionSouth TynesideThe contribution of the provision to the wellbeing of children</t>
  </si>
  <si>
    <t>4All provisionSouthamptonThe contribution of the provision to the wellbeing of children</t>
  </si>
  <si>
    <t>4All provisionSouthend on SeaThe contribution of the provision to the wellbeing of children</t>
  </si>
  <si>
    <t>4All provisionSouthwarkThe contribution of the provision to the wellbeing of children</t>
  </si>
  <si>
    <t>4All provisionSt HelensThe contribution of the provision to the wellbeing of children</t>
  </si>
  <si>
    <t>4All provisionStaffordshireThe contribution of the provision to the wellbeing of children</t>
  </si>
  <si>
    <t>4All provisionStockportThe contribution of the provision to the wellbeing of children</t>
  </si>
  <si>
    <t>4All provisionStockton-on-TeesThe contribution of the provision to the wellbeing of children</t>
  </si>
  <si>
    <t>4All provisionStoke-on-TrentThe contribution of the provision to the wellbeing of children</t>
  </si>
  <si>
    <t>4All provisionSuffolkThe contribution of the provision to the wellbeing of children</t>
  </si>
  <si>
    <t>4All provisionSunderlandThe contribution of the provision to the wellbeing of children</t>
  </si>
  <si>
    <t>4All provisionSurreyThe contribution of the provision to the wellbeing of children</t>
  </si>
  <si>
    <t>4All provisionSuttonThe contribution of the provision to the wellbeing of children</t>
  </si>
  <si>
    <t>4All provisionSwindonThe contribution of the provision to the wellbeing of children</t>
  </si>
  <si>
    <t>4All provisionTamesideThe contribution of the provision to the wellbeing of children</t>
  </si>
  <si>
    <t>4All provisionTelford and WrekinThe contribution of the provision to the wellbeing of children</t>
  </si>
  <si>
    <t>4All provisionThurrockThe contribution of the provision to the wellbeing of children</t>
  </si>
  <si>
    <t>4All provisionTorbayThe contribution of the provision to the wellbeing of children</t>
  </si>
  <si>
    <t>4All provisionTower HamletsThe contribution of the provision to the wellbeing of children</t>
  </si>
  <si>
    <t>4All provisionTraffordThe contribution of the provision to the wellbeing of children</t>
  </si>
  <si>
    <t>4All provisionWakefieldThe contribution of the provision to the wellbeing of children</t>
  </si>
  <si>
    <t>4All provisionWalsallThe contribution of the provision to the wellbeing of children</t>
  </si>
  <si>
    <t>4All provisionWaltham ForestThe contribution of the provision to the wellbeing of children</t>
  </si>
  <si>
    <t>4All provisionWandsworthThe contribution of the provision to the wellbeing of children</t>
  </si>
  <si>
    <t>4All provisionWarringtonThe contribution of the provision to the wellbeing of children</t>
  </si>
  <si>
    <t>4All provisionWarwickshireThe contribution of the provision to the wellbeing of children</t>
  </si>
  <si>
    <t>4All provisionWest BerkshireThe contribution of the provision to the wellbeing of children</t>
  </si>
  <si>
    <t>4All provisionWest SussexThe contribution of the provision to the wellbeing of children</t>
  </si>
  <si>
    <t>4All provisionWiganThe contribution of the provision to the wellbeing of children</t>
  </si>
  <si>
    <t>4All provisionWiltshireThe contribution of the provision to the wellbeing of children</t>
  </si>
  <si>
    <t>4All provisionWindsor and MaidenheadThe contribution of the provision to the wellbeing of children</t>
  </si>
  <si>
    <t>4All provisionWirralThe contribution of the provision to the wellbeing of children</t>
  </si>
  <si>
    <t>4All provisionWokinghamThe contribution of the provision to the wellbeing of children</t>
  </si>
  <si>
    <t>4All provisionWolverhamptonThe contribution of the provision to the wellbeing of children</t>
  </si>
  <si>
    <t>4All provisionWorcestershireThe contribution of the provision to the wellbeing of children</t>
  </si>
  <si>
    <t>4All provisionYorkThe contribution of the provision to the wellbeing of children</t>
  </si>
  <si>
    <t>4All provisionAllThe quality of leadership and management</t>
  </si>
  <si>
    <t>4All provisionBarking and DagenhamThe quality of leadership and management</t>
  </si>
  <si>
    <t>4All provisionBarnetThe quality of leadership and management</t>
  </si>
  <si>
    <t>4All provisionBarnsleyThe quality of leadership and management</t>
  </si>
  <si>
    <t>4All provisionBath and North East SomersetThe quality of leadership and management</t>
  </si>
  <si>
    <t>4All provisionBedfordThe quality of leadership and management</t>
  </si>
  <si>
    <t>4All provisionBexleyThe quality of leadership and management</t>
  </si>
  <si>
    <t>4All provisionBirminghamThe quality of leadership and management</t>
  </si>
  <si>
    <t>4All provisionBlackburn with DarwenThe quality of leadership and management</t>
  </si>
  <si>
    <t>4All provisionBlackpoolThe quality of leadership and management</t>
  </si>
  <si>
    <t>4All provisionBoltonThe quality of leadership and management</t>
  </si>
  <si>
    <t>4All provisionBournemouthThe quality of leadership and management</t>
  </si>
  <si>
    <t>4All provisionBracknell ForestThe quality of leadership and management</t>
  </si>
  <si>
    <t>4All provisionBradfordThe quality of leadership and management</t>
  </si>
  <si>
    <t>4All provisionBrentThe quality of leadership and management</t>
  </si>
  <si>
    <t>4All provisionBrighton and HoveThe quality of leadership and management</t>
  </si>
  <si>
    <t>4All provisionBristolThe quality of leadership and management</t>
  </si>
  <si>
    <t>4All provisionBromleyThe quality of leadership and management</t>
  </si>
  <si>
    <t>4All provisionBuckinghamshireThe quality of leadership and management</t>
  </si>
  <si>
    <t>4All provisionBuryThe quality of leadership and management</t>
  </si>
  <si>
    <t>4All provisionCalderdaleThe quality of leadership and management</t>
  </si>
  <si>
    <t>4All provisionCambridgeshireThe quality of leadership and management</t>
  </si>
  <si>
    <t>4All provisionCamdenThe quality of leadership and management</t>
  </si>
  <si>
    <t>4All provisionCentral BedfordshireThe quality of leadership and management</t>
  </si>
  <si>
    <t>4All provisionCheshire EastThe quality of leadership and management</t>
  </si>
  <si>
    <t>4All provisionCheshire West and ChesterThe quality of leadership and management</t>
  </si>
  <si>
    <t>4All provisionCornwallThe quality of leadership and management</t>
  </si>
  <si>
    <t>4All provisionCoventryThe quality of leadership and management</t>
  </si>
  <si>
    <t>4All provisionCroydonThe quality of leadership and management</t>
  </si>
  <si>
    <t>4All provisionCumbriaThe quality of leadership and management</t>
  </si>
  <si>
    <t>4All provisionDarlingtonThe quality of leadership and management</t>
  </si>
  <si>
    <t>4All provisionDerbyThe quality of leadership and management</t>
  </si>
  <si>
    <t>4All provisionDerbyshireThe quality of leadership and management</t>
  </si>
  <si>
    <t>4All provisionDevonThe quality of leadership and management</t>
  </si>
  <si>
    <t>4All provisionDoncasterThe quality of leadership and management</t>
  </si>
  <si>
    <t>4All provisionDorsetThe quality of leadership and management</t>
  </si>
  <si>
    <t>4All provisionDudleyThe quality of leadership and management</t>
  </si>
  <si>
    <t>4All provisionDurhamThe quality of leadership and management</t>
  </si>
  <si>
    <t>4All provisionEalingThe quality of leadership and management</t>
  </si>
  <si>
    <t>4All provisionEast Riding of YorkshireThe quality of leadership and management</t>
  </si>
  <si>
    <t>4All provisionEast SussexThe quality of leadership and management</t>
  </si>
  <si>
    <t>4All provisionEnfieldThe quality of leadership and management</t>
  </si>
  <si>
    <t>4All provisionEssexThe quality of leadership and management</t>
  </si>
  <si>
    <t>4All provisionGatesheadThe quality of leadership and management</t>
  </si>
  <si>
    <t>4All provisionGloucestershireThe quality of leadership and management</t>
  </si>
  <si>
    <t>4All provisionGreenwichThe quality of leadership and management</t>
  </si>
  <si>
    <t>4All provisionHackneyThe quality of leadership and management</t>
  </si>
  <si>
    <t>4All provisionHaltonThe quality of leadership and management</t>
  </si>
  <si>
    <t>4All provisionHammersmith and FulhamThe quality of leadership and management</t>
  </si>
  <si>
    <t>4All provisionHampshireThe quality of leadership and management</t>
  </si>
  <si>
    <t>4All provisionHaringeyThe quality of leadership and management</t>
  </si>
  <si>
    <t>4All provisionHarrowThe quality of leadership and management</t>
  </si>
  <si>
    <t>4All provisionHartlepoolThe quality of leadership and management</t>
  </si>
  <si>
    <t>4All provisionHaveringThe quality of leadership and management</t>
  </si>
  <si>
    <t>4All provisionHerefordshireThe quality of leadership and management</t>
  </si>
  <si>
    <t>4All provisionHertfordshireThe quality of leadership and management</t>
  </si>
  <si>
    <t>4All provisionHillingdonThe quality of leadership and management</t>
  </si>
  <si>
    <t>4All provisionHounslowThe quality of leadership and management</t>
  </si>
  <si>
    <t>4All provisionIsle of WightThe quality of leadership and management</t>
  </si>
  <si>
    <t>4All provisionIslingtonThe quality of leadership and management</t>
  </si>
  <si>
    <t>4All provisionKensington and ChelseaThe quality of leadership and management</t>
  </si>
  <si>
    <t>4All provisionKentThe quality of leadership and management</t>
  </si>
  <si>
    <t>4All provisionKingston upon HullThe quality of leadership and management</t>
  </si>
  <si>
    <t>4All provisionKingston upon ThamesThe quality of leadership and management</t>
  </si>
  <si>
    <t>4All provisionKirkleesThe quality of leadership and management</t>
  </si>
  <si>
    <t>4All provisionKnowsleyThe quality of leadership and management</t>
  </si>
  <si>
    <t>4All provisionLambethThe quality of leadership and management</t>
  </si>
  <si>
    <t>4All provisionLancashireThe quality of leadership and management</t>
  </si>
  <si>
    <t>4All provisionLeedsThe quality of leadership and management</t>
  </si>
  <si>
    <t>4All provisionLeicesterThe quality of leadership and management</t>
  </si>
  <si>
    <t>4All provisionLeicestershireThe quality of leadership and management</t>
  </si>
  <si>
    <t>4All provisionLewishamThe quality of leadership and management</t>
  </si>
  <si>
    <t>4All provisionLincolnshireThe quality of leadership and management</t>
  </si>
  <si>
    <t>4All provisionLiverpoolThe quality of leadership and management</t>
  </si>
  <si>
    <t>4All provisionLocal authority not recordedThe quality of leadership and management</t>
  </si>
  <si>
    <t>4All provisionLutonThe quality of leadership and management</t>
  </si>
  <si>
    <t>4All provisionManchesterThe quality of leadership and management</t>
  </si>
  <si>
    <t>4All provisionMedwayThe quality of leadership and management</t>
  </si>
  <si>
    <t>4All provisionMertonThe quality of leadership and management</t>
  </si>
  <si>
    <t>4All provisionMiddlesbroughThe quality of leadership and management</t>
  </si>
  <si>
    <t>4All provisionMilton KeynesThe quality of leadership and management</t>
  </si>
  <si>
    <t>4All provisionNewcastle upon TyneThe quality of leadership and management</t>
  </si>
  <si>
    <t>4All provisionNewhamThe quality of leadership and management</t>
  </si>
  <si>
    <t>4All provisionNorfolkThe quality of leadership and management</t>
  </si>
  <si>
    <t>4All provisionNorth East LincolnshireThe quality of leadership and management</t>
  </si>
  <si>
    <t>4All provisionNorth LincolnshireThe quality of leadership and management</t>
  </si>
  <si>
    <t>4All provisionNorth SomersetThe quality of leadership and management</t>
  </si>
  <si>
    <t>4All provisionNorth TynesideThe quality of leadership and management</t>
  </si>
  <si>
    <t>4All provisionNorth YorkshireThe quality of leadership and management</t>
  </si>
  <si>
    <t>4All provisionNorthamptonshireThe quality of leadership and management</t>
  </si>
  <si>
    <t>4All provisionNorthumberlandThe quality of leadership and management</t>
  </si>
  <si>
    <t>4All provisionNottinghamThe quality of leadership and management</t>
  </si>
  <si>
    <t>4All provisionNottinghamshireThe quality of leadership and management</t>
  </si>
  <si>
    <t>4All provisionOldhamThe quality of leadership and management</t>
  </si>
  <si>
    <t>4All provisionOxfordshireThe quality of leadership and management</t>
  </si>
  <si>
    <t>4All provisionPeterboroughThe quality of leadership and management</t>
  </si>
  <si>
    <t>4All provisionPlymouthThe quality of leadership and management</t>
  </si>
  <si>
    <t>4All provisionPooleThe quality of leadership and management</t>
  </si>
  <si>
    <t>4All provisionPortsmouthThe quality of leadership and management</t>
  </si>
  <si>
    <t>4All provisionReadingThe quality of leadership and management</t>
  </si>
  <si>
    <t>4All provisionRedbridgeThe quality of leadership and management</t>
  </si>
  <si>
    <t>4All provisionRedcar and ClevelandThe quality of leadership and management</t>
  </si>
  <si>
    <t>4All provisionRichmond upon ThamesThe quality of leadership and management</t>
  </si>
  <si>
    <t>4All provisionRochdaleThe quality of leadership and management</t>
  </si>
  <si>
    <t>4All provisionRotherhamThe quality of leadership and management</t>
  </si>
  <si>
    <t>4All provisionSalfordThe quality of leadership and management</t>
  </si>
  <si>
    <t>4All provisionSandwellThe quality of leadership and management</t>
  </si>
  <si>
    <t>4All provisionSeftonThe quality of leadership and management</t>
  </si>
  <si>
    <t>4All provisionSheffieldThe quality of leadership and management</t>
  </si>
  <si>
    <t>4All provisionShropshireThe quality of leadership and management</t>
  </si>
  <si>
    <t>4All provisionSloughThe quality of leadership and management</t>
  </si>
  <si>
    <t>4All provisionSolihullThe quality of leadership and management</t>
  </si>
  <si>
    <t>4All provisionSomersetThe quality of leadership and management</t>
  </si>
  <si>
    <t>4All provisionSouth GloucestershireThe quality of leadership and management</t>
  </si>
  <si>
    <t>4All provisionSouth TynesideThe quality of leadership and management</t>
  </si>
  <si>
    <t>4All provisionSouthamptonThe quality of leadership and management</t>
  </si>
  <si>
    <t>4All provisionSouthend on SeaThe quality of leadership and management</t>
  </si>
  <si>
    <t>4All provisionSouthwarkThe quality of leadership and management</t>
  </si>
  <si>
    <t>4All provisionSt HelensThe quality of leadership and management</t>
  </si>
  <si>
    <t>4All provisionStaffordshireThe quality of leadership and management</t>
  </si>
  <si>
    <t>4All provisionStockportThe quality of leadership and management</t>
  </si>
  <si>
    <t>4All provisionStockton-on-TeesThe quality of leadership and management</t>
  </si>
  <si>
    <t>4All provisionStoke-on-TrentThe quality of leadership and management</t>
  </si>
  <si>
    <t>4All provisionSuffolkThe quality of leadership and management</t>
  </si>
  <si>
    <t>4All provisionSunderlandThe quality of leadership and management</t>
  </si>
  <si>
    <t>4All provisionSurreyThe quality of leadership and management</t>
  </si>
  <si>
    <t>4All provisionSuttonThe quality of leadership and management</t>
  </si>
  <si>
    <t>4All provisionSwindonThe quality of leadership and management</t>
  </si>
  <si>
    <t>4All provisionTamesideThe quality of leadership and management</t>
  </si>
  <si>
    <t>4All provisionTelford and WrekinThe quality of leadership and management</t>
  </si>
  <si>
    <t>4All provisionThurrockThe quality of leadership and management</t>
  </si>
  <si>
    <t>4All provisionTorbayThe quality of leadership and management</t>
  </si>
  <si>
    <t>4All provisionTower HamletsThe quality of leadership and management</t>
  </si>
  <si>
    <t>4All provisionTraffordThe quality of leadership and management</t>
  </si>
  <si>
    <t>4All provisionWakefieldThe quality of leadership and management</t>
  </si>
  <si>
    <t>4All provisionWalsallThe quality of leadership and management</t>
  </si>
  <si>
    <t>4All provisionWaltham ForestThe quality of leadership and management</t>
  </si>
  <si>
    <t>4All provisionWandsworthThe quality of leadership and management</t>
  </si>
  <si>
    <t>4All provisionWarringtonThe quality of leadership and management</t>
  </si>
  <si>
    <t>4All provisionWarwickshireThe quality of leadership and management</t>
  </si>
  <si>
    <t>4All provisionWest BerkshireThe quality of leadership and management</t>
  </si>
  <si>
    <t>4All provisionWest SussexThe quality of leadership and management</t>
  </si>
  <si>
    <t>4All provisionWiganThe quality of leadership and management</t>
  </si>
  <si>
    <t>4All provisionWiltshireThe quality of leadership and management</t>
  </si>
  <si>
    <t>4All provisionWindsor and MaidenheadThe quality of leadership and management</t>
  </si>
  <si>
    <t>4All provisionWirralThe quality of leadership and management</t>
  </si>
  <si>
    <t>4All provisionWokinghamThe quality of leadership and management</t>
  </si>
  <si>
    <t>4All provisionWolverhamptonThe quality of leadership and management</t>
  </si>
  <si>
    <t>4All provisionWorcestershireThe quality of leadership and management</t>
  </si>
  <si>
    <t>4All provisionYorkThe quality of leadership and management</t>
  </si>
  <si>
    <t>4Childcare on Domestic PremisesAllHow well the provision meets the needs of the children who attend</t>
  </si>
  <si>
    <t>4Childcare on Domestic PremisesBournemouthHow well the provision meets the needs of the children who attend</t>
  </si>
  <si>
    <t>4Childcare on Domestic PremisesBrentHow well the provision meets the needs of the children who attend</t>
  </si>
  <si>
    <t>4Childcare on Domestic PremisesCalderdaleHow well the provision meets the needs of the children who attend</t>
  </si>
  <si>
    <t>4Childcare on Domestic PremisesGreenwichHow well the provision meets the needs of the children who attend</t>
  </si>
  <si>
    <t>4Childcare on Domestic PremisesKensington and ChelseaHow well the provision meets the needs of the children who attend</t>
  </si>
  <si>
    <t>4Childcare on Domestic PremisesKirkleesHow well the provision meets the needs of the children who attend</t>
  </si>
  <si>
    <t>4Childcare on Domestic PremisesSouth GloucestershireHow well the provision meets the needs of the children who attend</t>
  </si>
  <si>
    <t>4Childcare on Domestic PremisesAllOverall effectiveness: the quality and standards of the provision</t>
  </si>
  <si>
    <t>4Childcare on Domestic PremisesBournemouthOverall effectiveness: the quality and standards of the provision</t>
  </si>
  <si>
    <t>4Childcare on Domestic PremisesBrentOverall effectiveness: the quality and standards of the provision</t>
  </si>
  <si>
    <t>4Childcare on Domestic PremisesCalderdaleOverall effectiveness: the quality and standards of the provision</t>
  </si>
  <si>
    <t>4Childcare on Domestic PremisesGreenwichOverall effectiveness: the quality and standards of the provision</t>
  </si>
  <si>
    <t>4Childcare on Domestic PremisesKensington and ChelseaOverall effectiveness: the quality and standards of the provision</t>
  </si>
  <si>
    <t>4Childcare on Domestic PremisesKirkleesOverall effectiveness: the quality and standards of the provision</t>
  </si>
  <si>
    <t>4Childcare on Domestic PremisesSouth GloucestershireOverall effectiveness: the quality and standards of the provision</t>
  </si>
  <si>
    <t>4Childcare on Domestic PremisesAllThe contribution of the provision to the wellbeing of children</t>
  </si>
  <si>
    <t>4Childcare on Domestic PremisesBournemouthThe contribution of the provision to the wellbeing of children</t>
  </si>
  <si>
    <t>4Childcare on Domestic PremisesBrentThe contribution of the provision to the wellbeing of children</t>
  </si>
  <si>
    <t>4Childcare on Domestic PremisesCalderdaleThe contribution of the provision to the wellbeing of children</t>
  </si>
  <si>
    <t>4Childcare on Domestic PremisesGreenwichThe contribution of the provision to the wellbeing of children</t>
  </si>
  <si>
    <t>4Childcare on Domestic PremisesKensington and ChelseaThe contribution of the provision to the wellbeing of children</t>
  </si>
  <si>
    <t>4Childcare on Domestic PremisesKirkleesThe contribution of the provision to the wellbeing of children</t>
  </si>
  <si>
    <t>4Childcare on Domestic PremisesSouth GloucestershireThe contribution of the provision to the wellbeing of children</t>
  </si>
  <si>
    <t>4Childcare on Domestic PremisesAllThe quality of leadership and management</t>
  </si>
  <si>
    <t>4Childcare on Domestic PremisesBournemouthThe quality of leadership and management</t>
  </si>
  <si>
    <t>4Childcare on Domestic PremisesBrentThe quality of leadership and management</t>
  </si>
  <si>
    <t>4Childcare on Domestic PremisesCalderdaleThe quality of leadership and management</t>
  </si>
  <si>
    <t>4Childcare on Domestic PremisesGreenwichThe quality of leadership and management</t>
  </si>
  <si>
    <t>4Childcare on Domestic PremisesKensington and ChelseaThe quality of leadership and management</t>
  </si>
  <si>
    <t>4Childcare on Domestic PremisesKirkleesThe quality of leadership and management</t>
  </si>
  <si>
    <t>4Childcare on Domestic PremisesSouth GloucestershireThe quality of leadership and management</t>
  </si>
  <si>
    <t>4Childcare on Non-Domestic PremisesAllHow well the provision meets the needs of the children who attend</t>
  </si>
  <si>
    <t>4Childcare on Non-Domestic PremisesBarking and DagenhamHow well the provision meets the needs of the children who attend</t>
  </si>
  <si>
    <t>4Childcare on Non-Domestic PremisesBarnetHow well the provision meets the needs of the children who attend</t>
  </si>
  <si>
    <t>4Childcare on Non-Domestic PremisesBarnsleyHow well the provision meets the needs of the children who attend</t>
  </si>
  <si>
    <t>4Childcare on Non-Domestic PremisesBath and North East SomersetHow well the provision meets the needs of the children who attend</t>
  </si>
  <si>
    <t>4Childcare on Non-Domestic PremisesBedfordHow well the provision meets the needs of the children who attend</t>
  </si>
  <si>
    <t>4Childcare on Non-Domestic PremisesBexleyHow well the provision meets the needs of the children who attend</t>
  </si>
  <si>
    <t>4Childcare on Non-Domestic PremisesBirminghamHow well the provision meets the needs of the children who attend</t>
  </si>
  <si>
    <t>4Childcare on Non-Domestic PremisesBlackburn with DarwenHow well the provision meets the needs of the children who attend</t>
  </si>
  <si>
    <t>4Childcare on Non-Domestic PremisesBlackpoolHow well the provision meets the needs of the children who attend</t>
  </si>
  <si>
    <t>4Childcare on Non-Domestic PremisesBoltonHow well the provision meets the needs of the children who attend</t>
  </si>
  <si>
    <t>4Childcare on Non-Domestic PremisesBournemouthHow well the provision meets the needs of the children who attend</t>
  </si>
  <si>
    <t>4Childcare on Non-Domestic PremisesBracknell ForestHow well the provision meets the needs of the children who attend</t>
  </si>
  <si>
    <t>4Childcare on Non-Domestic PremisesBradfordHow well the provision meets the needs of the children who attend</t>
  </si>
  <si>
    <t>4Childcare on Non-Domestic PremisesBrentHow well the provision meets the needs of the children who attend</t>
  </si>
  <si>
    <t>4Childcare on Non-Domestic PremisesBrighton and HoveHow well the provision meets the needs of the children who attend</t>
  </si>
  <si>
    <t>4Childcare on Non-Domestic PremisesBristolHow well the provision meets the needs of the children who attend</t>
  </si>
  <si>
    <t>4Childcare on Non-Domestic PremisesBromleyHow well the provision meets the needs of the children who attend</t>
  </si>
  <si>
    <t>4Childcare on Non-Domestic PremisesBuckinghamshireHow well the provision meets the needs of the children who attend</t>
  </si>
  <si>
    <t>4Childcare on Non-Domestic PremisesBuryHow well the provision meets the needs of the children who attend</t>
  </si>
  <si>
    <t>4Childcare on Non-Domestic PremisesCalderdaleHow well the provision meets the needs of the children who attend</t>
  </si>
  <si>
    <t>4Childcare on Non-Domestic PremisesCambridgeshireHow well the provision meets the needs of the children who attend</t>
  </si>
  <si>
    <t>4Childcare on Non-Domestic PremisesCamdenHow well the provision meets the needs of the children who attend</t>
  </si>
  <si>
    <t>4Childcare on Non-Domestic PremisesCentral BedfordshireHow well the provision meets the needs of the children who attend</t>
  </si>
  <si>
    <t>4Childcare on Non-Domestic PremisesCheshire EastHow well the provision meets the needs of the children who attend</t>
  </si>
  <si>
    <t>4Childcare on Non-Domestic PremisesCheshire West and ChesterHow well the provision meets the needs of the children who attend</t>
  </si>
  <si>
    <t>4Childcare on Non-Domestic PremisesCornwallHow well the provision meets the needs of the children who attend</t>
  </si>
  <si>
    <t>4Childcare on Non-Domestic PremisesCoventryHow well the provision meets the needs of the children who attend</t>
  </si>
  <si>
    <t>4Childcare on Non-Domestic PremisesCroydonHow well the provision meets the needs of the children who attend</t>
  </si>
  <si>
    <t>4Childcare on Non-Domestic PremisesCumbriaHow well the provision meets the needs of the children who attend</t>
  </si>
  <si>
    <t>4Childcare on Non-Domestic PremisesDarlingtonHow well the provision meets the needs of the children who attend</t>
  </si>
  <si>
    <t>4Childcare on Non-Domestic PremisesDerbyHow well the provision meets the needs of the children who attend</t>
  </si>
  <si>
    <t>4Childcare on Non-Domestic PremisesDerbyshireHow well the provision meets the needs of the children who attend</t>
  </si>
  <si>
    <t>4Childcare on Non-Domestic PremisesDevonHow well the provision meets the needs of the children who attend</t>
  </si>
  <si>
    <t>4Childcare on Non-Domestic PremisesDoncasterHow well the provision meets the needs of the children who attend</t>
  </si>
  <si>
    <t>4Childcare on Non-Domestic PremisesDorsetHow well the provision meets the needs of the children who attend</t>
  </si>
  <si>
    <t>4Childcare on Non-Domestic PremisesDudleyHow well the provision meets the needs of the children who attend</t>
  </si>
  <si>
    <t>4Childcare on Non-Domestic PremisesDurhamHow well the provision meets the needs of the children who attend</t>
  </si>
  <si>
    <t>4Childcare on Non-Domestic PremisesEalingHow well the provision meets the needs of the children who attend</t>
  </si>
  <si>
    <t>4Childcare on Non-Domestic PremisesEast Riding of YorkshireHow well the provision meets the needs of the children who attend</t>
  </si>
  <si>
    <t>4Childcare on Non-Domestic PremisesEast SussexHow well the provision meets the needs of the children who attend</t>
  </si>
  <si>
    <t>4Childcare on Non-Domestic PremisesEnfieldHow well the provision meets the needs of the children who attend</t>
  </si>
  <si>
    <t>4Childcare on Non-Domestic PremisesEssexHow well the provision meets the needs of the children who attend</t>
  </si>
  <si>
    <t>4Childcare on Non-Domestic PremisesGatesheadHow well the provision meets the needs of the children who attend</t>
  </si>
  <si>
    <t>4Childcare on Non-Domestic PremisesGloucestershireHow well the provision meets the needs of the children who attend</t>
  </si>
  <si>
    <t>4Childcare on Non-Domestic PremisesGreenwichHow well the provision meets the needs of the children who attend</t>
  </si>
  <si>
    <t>4Childcare on Non-Domestic PremisesHackneyHow well the provision meets the needs of the children who attend</t>
  </si>
  <si>
    <t>4Childcare on Non-Domestic PremisesHaltonHow well the provision meets the needs of the children who attend</t>
  </si>
  <si>
    <t>4Childcare on Non-Domestic PremisesHammersmith and FulhamHow well the provision meets the needs of the children who attend</t>
  </si>
  <si>
    <t>4Childcare on Non-Domestic PremisesHampshireHow well the provision meets the needs of the children who attend</t>
  </si>
  <si>
    <t>4Childcare on Non-Domestic PremisesHaringeyHow well the provision meets the needs of the children who attend</t>
  </si>
  <si>
    <t>4Childcare on Non-Domestic PremisesHarrowHow well the provision meets the needs of the children who attend</t>
  </si>
  <si>
    <t>4Childcare on Non-Domestic PremisesHartlepoolHow well the provision meets the needs of the children who attend</t>
  </si>
  <si>
    <t>4Childcare on Non-Domestic PremisesHaveringHow well the provision meets the needs of the children who attend</t>
  </si>
  <si>
    <t>4Childcare on Non-Domestic PremisesHerefordshireHow well the provision meets the needs of the children who attend</t>
  </si>
  <si>
    <t>4Childcare on Non-Domestic PremisesHertfordshireHow well the provision meets the needs of the children who attend</t>
  </si>
  <si>
    <t>4Childcare on Non-Domestic PremisesHillingdonHow well the provision meets the needs of the children who attend</t>
  </si>
  <si>
    <t>4Childcare on Non-Domestic PremisesHounslowHow well the provision meets the needs of the children who attend</t>
  </si>
  <si>
    <t>4Childcare on Non-Domestic PremisesIslingtonHow well the provision meets the needs of the children who attend</t>
  </si>
  <si>
    <t>4Childcare on Non-Domestic PremisesKentHow well the provision meets the needs of the children who attend</t>
  </si>
  <si>
    <t>4Childcare on Non-Domestic PremisesKingston upon HullHow well the provision meets the needs of the children who attend</t>
  </si>
  <si>
    <t>4Childcare on Non-Domestic PremisesKirkleesHow well the provision meets the needs of the children who attend</t>
  </si>
  <si>
    <t>4Childcare on Non-Domestic PremisesKnowsleyHow well the provision meets the needs of the children who attend</t>
  </si>
  <si>
    <t>4Childcare on Non-Domestic PremisesLambethHow well the provision meets the needs of the children who attend</t>
  </si>
  <si>
    <t>4Childcare on Non-Domestic PremisesLancashireHow well the provision meets the needs of the children who attend</t>
  </si>
  <si>
    <t>4Childcare on Non-Domestic PremisesLeedsHow well the provision meets the needs of the children who attend</t>
  </si>
  <si>
    <t>4Childcare on Non-Domestic PremisesLeicesterHow well the provision meets the needs of the children who attend</t>
  </si>
  <si>
    <t>4Childcare on Non-Domestic PremisesLeicestershireHow well the provision meets the needs of the children who attend</t>
  </si>
  <si>
    <t>4Childcare on Non-Domestic PremisesLewishamHow well the provision meets the needs of the children who attend</t>
  </si>
  <si>
    <t>4Childcare on Non-Domestic PremisesLincolnshireHow well the provision meets the needs of the children who attend</t>
  </si>
  <si>
    <t>4Childcare on Non-Domestic PremisesLiverpoolHow well the provision meets the needs of the children who attend</t>
  </si>
  <si>
    <t>4Childcare on Non-Domestic PremisesLocal authority not recordedHow well the provision meets the needs of the children who attend</t>
  </si>
  <si>
    <t>4Childcare on Non-Domestic PremisesLutonHow well the provision meets the needs of the children who attend</t>
  </si>
  <si>
    <t>4Childcare on Non-Domestic PremisesManchesterHow well the provision meets the needs of the children who attend</t>
  </si>
  <si>
    <t>4Childcare on Non-Domestic PremisesMedwayHow well the provision meets the needs of the children who attend</t>
  </si>
  <si>
    <t>4Childcare on Non-Domestic PremisesMertonHow well the provision meets the needs of the children who attend</t>
  </si>
  <si>
    <t>4Childcare on Non-Domestic PremisesMiddlesbroughHow well the provision meets the needs of the children who attend</t>
  </si>
  <si>
    <t>4Childcare on Non-Domestic PremisesMilton KeynesHow well the provision meets the needs of the children who attend</t>
  </si>
  <si>
    <t>4Childcare on Non-Domestic PremisesNewcastle upon TyneHow well the provision meets the needs of the children who attend</t>
  </si>
  <si>
    <t>4Childcare on Non-Domestic PremisesNewhamHow well the provision meets the needs of the children who attend</t>
  </si>
  <si>
    <t>4Childcare on Non-Domestic PremisesNorfolkHow well the provision meets the needs of the children who attend</t>
  </si>
  <si>
    <t>4Childcare on Non-Domestic PremisesNorth LincolnshireHow well the provision meets the needs of the children who attend</t>
  </si>
  <si>
    <t>4Childcare on Non-Domestic PremisesNorth SomersetHow well the provision meets the needs of the children who attend</t>
  </si>
  <si>
    <t>4Childcare on Non-Domestic PremisesNorth TynesideHow well the provision meets the needs of the children who attend</t>
  </si>
  <si>
    <t>4Childcare on Non-Domestic PremisesNorth YorkshireHow well the provision meets the needs of the children who attend</t>
  </si>
  <si>
    <t>4Childcare on Non-Domestic PremisesNorthamptonshireHow well the provision meets the needs of the children who attend</t>
  </si>
  <si>
    <t>4Childcare on Non-Domestic PremisesNorthumberlandHow well the provision meets the needs of the children who attend</t>
  </si>
  <si>
    <t>4Childcare on Non-Domestic PremisesNottinghamHow well the provision meets the needs of the children who attend</t>
  </si>
  <si>
    <t>4Childcare on Non-Domestic PremisesNottinghamshireHow well the provision meets the needs of the children who attend</t>
  </si>
  <si>
    <t>4Childcare on Non-Domestic PremisesOldhamHow well the provision meets the needs of the children who attend</t>
  </si>
  <si>
    <t>4Childcare on Non-Domestic PremisesOxfordshireHow well the provision meets the needs of the children who attend</t>
  </si>
  <si>
    <t>4Childcare on Non-Domestic PremisesPeterboroughHow well the provision meets the needs of the children who attend</t>
  </si>
  <si>
    <t>4Childcare on Non-Domestic PremisesPlymouthHow well the provision meets the needs of the children who attend</t>
  </si>
  <si>
    <t>4Childcare on Non-Domestic PremisesReadingHow well the provision meets the needs of the children who attend</t>
  </si>
  <si>
    <t>4Childcare on Non-Domestic PremisesRedbridgeHow well the provision meets the needs of the children who attend</t>
  </si>
  <si>
    <t>4Childcare on Non-Domestic PremisesRichmond upon ThamesHow well the provision meets the needs of the children who attend</t>
  </si>
  <si>
    <t>4Childcare on Non-Domestic PremisesRochdaleHow well the provision meets the needs of the children who attend</t>
  </si>
  <si>
    <t>4Childcare on Non-Domestic PremisesRotherhamHow well the provision meets the needs of the children who attend</t>
  </si>
  <si>
    <t>4Childcare on Non-Domestic PremisesSalfordHow well the provision meets the needs of the children who attend</t>
  </si>
  <si>
    <t>4Childcare on Non-Domestic PremisesSandwellHow well the provision meets the needs of the children who attend</t>
  </si>
  <si>
    <t>4Childcare on Non-Domestic PremisesSeftonHow well the provision meets the needs of the children who attend</t>
  </si>
  <si>
    <t>4Childcare on Non-Domestic PremisesSheffieldHow well the provision meets the needs of the children who attend</t>
  </si>
  <si>
    <t>4Childcare on Non-Domestic PremisesShropshireHow well the provision meets the needs of the children who attend</t>
  </si>
  <si>
    <t>4Childcare on Non-Domestic PremisesSloughHow well the provision meets the needs of the children who attend</t>
  </si>
  <si>
    <t>4Childcare on Non-Domestic PremisesSolihullHow well the provision meets the needs of the children who attend</t>
  </si>
  <si>
    <t>4Childcare on Non-Domestic PremisesSomersetHow well the provision meets the needs of the children who attend</t>
  </si>
  <si>
    <t>4Childcare on Non-Domestic PremisesSouth GloucestershireHow well the provision meets the needs of the children who attend</t>
  </si>
  <si>
    <t>4Childcare on Non-Domestic PremisesSouthamptonHow well the provision meets the needs of the children who attend</t>
  </si>
  <si>
    <t>4Childcare on Non-Domestic PremisesSouthend on SeaHow well the provision meets the needs of the children who attend</t>
  </si>
  <si>
    <t>4Childcare on Non-Domestic PremisesSouthwarkHow well the provision meets the needs of the children who attend</t>
  </si>
  <si>
    <t>4Childcare on Non-Domestic PremisesSt HelensHow well the provision meets the needs of the children who attend</t>
  </si>
  <si>
    <t>4Childcare on Non-Domestic PremisesStaffordshireHow well the provision meets the needs of the children who attend</t>
  </si>
  <si>
    <t>4Childcare on Non-Domestic PremisesStockportHow well the provision meets the needs of the children who attend</t>
  </si>
  <si>
    <t>4Childcare on Non-Domestic PremisesStoke-on-TrentHow well the provision meets the needs of the children who attend</t>
  </si>
  <si>
    <t>4Childcare on Non-Domestic PremisesSuffolkHow well the provision meets the needs of the children who attend</t>
  </si>
  <si>
    <t>4Childcare on Non-Domestic PremisesSunderlandHow well the provision meets the needs of the children who attend</t>
  </si>
  <si>
    <t>4Childcare on Non-Domestic PremisesSurreyHow well the provision meets the needs of the children who attend</t>
  </si>
  <si>
    <t>4Childcare on Non-Domestic PremisesSuttonHow well the provision meets the needs of the children who attend</t>
  </si>
  <si>
    <t>4Childcare on Non-Domestic PremisesSwindonHow well the provision meets the needs of the children who attend</t>
  </si>
  <si>
    <t>4Childcare on Non-Domestic PremisesTamesideHow well the provision meets the needs of the children who attend</t>
  </si>
  <si>
    <t>4Childcare on Non-Domestic PremisesTelford and WrekinHow well the provision meets the needs of the children who attend</t>
  </si>
  <si>
    <t>4Childcare on Non-Domestic PremisesThurrockHow well the provision meets the needs of the children who attend</t>
  </si>
  <si>
    <t>4Childcare on Non-Domestic PremisesTower HamletsHow well the provision meets the needs of the children who attend</t>
  </si>
  <si>
    <t>4Childcare on Non-Domestic PremisesTraffordHow well the provision meets the needs of the children who attend</t>
  </si>
  <si>
    <t>4Childcare on Non-Domestic PremisesWakefieldHow well the provision meets the needs of the children who attend</t>
  </si>
  <si>
    <t>4Childcare on Non-Domestic PremisesWalsallHow well the provision meets the needs of the children who attend</t>
  </si>
  <si>
    <t>4Childcare on Non-Domestic PremisesWaltham ForestHow well the provision meets the needs of the children who attend</t>
  </si>
  <si>
    <t>4Childcare on Non-Domestic PremisesWandsworthHow well the provision meets the needs of the children who attend</t>
  </si>
  <si>
    <t>4Childcare on Non-Domestic PremisesWarringtonHow well the provision meets the needs of the children who attend</t>
  </si>
  <si>
    <t>4Childcare on Non-Domestic PremisesWarwickshireHow well the provision meets the needs of the children who attend</t>
  </si>
  <si>
    <t>4Childcare on Non-Domestic PremisesWest BerkshireHow well the provision meets the needs of the children who attend</t>
  </si>
  <si>
    <t>4Childcare on Non-Domestic PremisesWest SussexHow well the provision meets the needs of the children who attend</t>
  </si>
  <si>
    <t>4Childcare on Non-Domestic PremisesWiganHow well the provision meets the needs of the children who attend</t>
  </si>
  <si>
    <t>4Childcare on Non-Domestic PremisesWiltshireHow well the provision meets the needs of the children who attend</t>
  </si>
  <si>
    <t>4Childcare on Non-Domestic PremisesWindsor and MaidenheadHow well the provision meets the needs of the children who attend</t>
  </si>
  <si>
    <t>4Childcare on Non-Domestic PremisesWirralHow well the provision meets the needs of the children who attend</t>
  </si>
  <si>
    <t>4Childcare on Non-Domestic PremisesWokinghamHow well the provision meets the needs of the children who attend</t>
  </si>
  <si>
    <t>4Childcare on Non-Domestic PremisesWolverhamptonHow well the provision meets the needs of the children who attend</t>
  </si>
  <si>
    <t>4Childcare on Non-Domestic PremisesWorcestershireHow well the provision meets the needs of the children who attend</t>
  </si>
  <si>
    <t>4Childcare on Non-Domestic PremisesYorkHow well the provision meets the needs of the children who attend</t>
  </si>
  <si>
    <t>4Childcare on Non-Domestic PremisesAllOverall effectiveness: the quality and standards of the provision</t>
  </si>
  <si>
    <t>4Childcare on Non-Domestic PremisesBarking and DagenhamOverall effectiveness: the quality and standards of the provision</t>
  </si>
  <si>
    <t>4Childcare on Non-Domestic PremisesBarnetOverall effectiveness: the quality and standards of the provision</t>
  </si>
  <si>
    <t>4Childcare on Non-Domestic PremisesBarnsleyOverall effectiveness: the quality and standards of the provision</t>
  </si>
  <si>
    <t>4Childcare on Non-Domestic PremisesBath and North East SomersetOverall effectiveness: the quality and standards of the provision</t>
  </si>
  <si>
    <t>4Childcare on Non-Domestic PremisesBedfordOverall effectiveness: the quality and standards of the provision</t>
  </si>
  <si>
    <t>4Childcare on Non-Domestic PremisesBexleyOverall effectiveness: the quality and standards of the provision</t>
  </si>
  <si>
    <t>4Childcare on Non-Domestic PremisesBirminghamOverall effectiveness: the quality and standards of the provision</t>
  </si>
  <si>
    <t>4Childcare on Non-Domestic PremisesBlackburn with DarwenOverall effectiveness: the quality and standards of the provision</t>
  </si>
  <si>
    <t>4Childcare on Non-Domestic PremisesBlackpoolOverall effectiveness: the quality and standards of the provision</t>
  </si>
  <si>
    <t>4Childcare on Non-Domestic PremisesBoltonOverall effectiveness: the quality and standards of the provision</t>
  </si>
  <si>
    <t>4Childcare on Non-Domestic PremisesBournemouthOverall effectiveness: the quality and standards of the provision</t>
  </si>
  <si>
    <t>4Childcare on Non-Domestic PremisesBracknell ForestOverall effectiveness: the quality and standards of the provision</t>
  </si>
  <si>
    <t>4Childcare on Non-Domestic PremisesBradfordOverall effectiveness: the quality and standards of the provision</t>
  </si>
  <si>
    <t>4Childcare on Non-Domestic PremisesBrentOverall effectiveness: the quality and standards of the provision</t>
  </si>
  <si>
    <t>4Childcare on Non-Domestic PremisesBrighton and HoveOverall effectiveness: the quality and standards of the provision</t>
  </si>
  <si>
    <t>4Childcare on Non-Domestic PremisesBristolOverall effectiveness: the quality and standards of the provision</t>
  </si>
  <si>
    <t>4Childcare on Non-Domestic PremisesBromleyOverall effectiveness: the quality and standards of the provision</t>
  </si>
  <si>
    <t>4Childcare on Non-Domestic PremisesBuckinghamshireOverall effectiveness: the quality and standards of the provision</t>
  </si>
  <si>
    <t>4Childcare on Non-Domestic PremisesBuryOverall effectiveness: the quality and standards of the provision</t>
  </si>
  <si>
    <t>4Childcare on Non-Domestic PremisesCalderdaleOverall effectiveness: the quality and standards of the provision</t>
  </si>
  <si>
    <t>4Childcare on Non-Domestic PremisesCambridgeshireOverall effectiveness: the quality and standards of the provision</t>
  </si>
  <si>
    <t>4Childcare on Non-Domestic PremisesCamdenOverall effectiveness: the quality and standards of the provision</t>
  </si>
  <si>
    <t>4Childcare on Non-Domestic PremisesCentral BedfordshireOverall effectiveness: the quality and standards of the provision</t>
  </si>
  <si>
    <t>4Childcare on Non-Domestic PremisesCheshire EastOverall effectiveness: the quality and standards of the provision</t>
  </si>
  <si>
    <t>4Childcare on Non-Domestic PremisesCheshire West and ChesterOverall effectiveness: the quality and standards of the provision</t>
  </si>
  <si>
    <t>4Childcare on Non-Domestic PremisesCornwallOverall effectiveness: the quality and standards of the provision</t>
  </si>
  <si>
    <t>4Childcare on Non-Domestic PremisesCoventryOverall effectiveness: the quality and standards of the provision</t>
  </si>
  <si>
    <t>4Childcare on Non-Domestic PremisesCroydonOverall effectiveness: the quality and standards of the provision</t>
  </si>
  <si>
    <t>4Childcare on Non-Domestic PremisesCumbriaOverall effectiveness: the quality and standards of the provision</t>
  </si>
  <si>
    <t>4Childcare on Non-Domestic PremisesDarlingtonOverall effectiveness: the quality and standards of the provision</t>
  </si>
  <si>
    <t>4Childcare on Non-Domestic PremisesDerbyOverall effectiveness: the quality and standards of the provision</t>
  </si>
  <si>
    <t>4Childcare on Non-Domestic PremisesDerbyshireOverall effectiveness: the quality and standards of the provision</t>
  </si>
  <si>
    <t>4Childcare on Non-Domestic PremisesDevonOverall effectiveness: the quality and standards of the provision</t>
  </si>
  <si>
    <t>4Childcare on Non-Domestic PremisesDoncasterOverall effectiveness: the quality and standards of the provision</t>
  </si>
  <si>
    <t>4Childcare on Non-Domestic PremisesDorsetOverall effectiveness: the quality and standards of the provision</t>
  </si>
  <si>
    <t>4Childcare on Non-Domestic PremisesDudleyOverall effectiveness: the quality and standards of the provision</t>
  </si>
  <si>
    <t>4Childcare on Non-Domestic PremisesDurhamOverall effectiveness: the quality and standards of the provision</t>
  </si>
  <si>
    <t>4Childcare on Non-Domestic PremisesEalingOverall effectiveness: the quality and standards of the provision</t>
  </si>
  <si>
    <t>4Childcare on Non-Domestic PremisesEast Riding of YorkshireOverall effectiveness: the quality and standards of the provision</t>
  </si>
  <si>
    <t>4Childcare on Non-Domestic PremisesEast SussexOverall effectiveness: the quality and standards of the provision</t>
  </si>
  <si>
    <t>4Childcare on Non-Domestic PremisesEnfieldOverall effectiveness: the quality and standards of the provision</t>
  </si>
  <si>
    <t>4Childcare on Non-Domestic PremisesEssexOverall effectiveness: the quality and standards of the provision</t>
  </si>
  <si>
    <t>4Childcare on Non-Domestic PremisesGatesheadOverall effectiveness: the quality and standards of the provision</t>
  </si>
  <si>
    <t>4Childcare on Non-Domestic PremisesGloucestershireOverall effectiveness: the quality and standards of the provision</t>
  </si>
  <si>
    <t>4Childcare on Non-Domestic PremisesGreenwichOverall effectiveness: the quality and standards of the provision</t>
  </si>
  <si>
    <t>4Childcare on Non-Domestic PremisesHackneyOverall effectiveness: the quality and standards of the provision</t>
  </si>
  <si>
    <t>4Childcare on Non-Domestic PremisesHaltonOverall effectiveness: the quality and standards of the provision</t>
  </si>
  <si>
    <t>4Childcare on Non-Domestic PremisesHammersmith and FulhamOverall effectiveness: the quality and standards of the provision</t>
  </si>
  <si>
    <t>4Childcare on Non-Domestic PremisesHampshireOverall effectiveness: the quality and standards of the provision</t>
  </si>
  <si>
    <t>4Childcare on Non-Domestic PremisesHaringeyOverall effectiveness: the quality and standards of the provision</t>
  </si>
  <si>
    <t>4Childcare on Non-Domestic PremisesHarrowOverall effectiveness: the quality and standards of the provision</t>
  </si>
  <si>
    <t>4Childcare on Non-Domestic PremisesHartlepoolOverall effectiveness: the quality and standards of the provision</t>
  </si>
  <si>
    <t>4Childcare on Non-Domestic PremisesHaveringOverall effectiveness: the quality and standards of the provision</t>
  </si>
  <si>
    <t>4Childcare on Non-Domestic PremisesHerefordshireOverall effectiveness: the quality and standards of the provision</t>
  </si>
  <si>
    <t>4Childcare on Non-Domestic PremisesHertfordshireOverall effectiveness: the quality and standards of the provision</t>
  </si>
  <si>
    <t>4Childcare on Non-Domestic PremisesHillingdonOverall effectiveness: the quality and standards of the provision</t>
  </si>
  <si>
    <t>4Childcare on Non-Domestic PremisesHounslowOverall effectiveness: the quality and standards of the provision</t>
  </si>
  <si>
    <t>4Childcare on Non-Domestic PremisesIslingtonOverall effectiveness: the quality and standards of the provision</t>
  </si>
  <si>
    <t>4Childcare on Non-Domestic PremisesKentOverall effectiveness: the quality and standards of the provision</t>
  </si>
  <si>
    <t>4Childcare on Non-Domestic PremisesKingston upon HullOverall effectiveness: the quality and standards of the provision</t>
  </si>
  <si>
    <t>4Childcare on Non-Domestic PremisesKirkleesOverall effectiveness: the quality and standards of the provision</t>
  </si>
  <si>
    <t>4Childcare on Non-Domestic PremisesKnowsleyOverall effectiveness: the quality and standards of the provision</t>
  </si>
  <si>
    <t>4Childcare on Non-Domestic PremisesLambethOverall effectiveness: the quality and standards of the provision</t>
  </si>
  <si>
    <t>4Childcare on Non-Domestic PremisesLancashireOverall effectiveness: the quality and standards of the provision</t>
  </si>
  <si>
    <t>4Childcare on Non-Domestic PremisesLeedsOverall effectiveness: the quality and standards of the provision</t>
  </si>
  <si>
    <t>4Childcare on Non-Domestic PremisesLeicesterOverall effectiveness: the quality and standards of the provision</t>
  </si>
  <si>
    <t>4Childcare on Non-Domestic PremisesLeicestershireOverall effectiveness: the quality and standards of the provision</t>
  </si>
  <si>
    <t>4Childcare on Non-Domestic PremisesLewishamOverall effectiveness: the quality and standards of the provision</t>
  </si>
  <si>
    <t>4Childcare on Non-Domestic PremisesLincolnshireOverall effectiveness: the quality and standards of the provision</t>
  </si>
  <si>
    <t>4Childcare on Non-Domestic PremisesLiverpoolOverall effectiveness: the quality and standards of the provision</t>
  </si>
  <si>
    <t>4Childcare on Non-Domestic PremisesLocal authority not recordedOverall effectiveness: the quality and standards of the provision</t>
  </si>
  <si>
    <t>4Childcare on Non-Domestic PremisesLutonOverall effectiveness: the quality and standards of the provision</t>
  </si>
  <si>
    <t>4Childcare on Non-Domestic PremisesManchesterOverall effectiveness: the quality and standards of the provision</t>
  </si>
  <si>
    <t>4Childcare on Non-Domestic PremisesMedwayOverall effectiveness: the quality and standards of the provision</t>
  </si>
  <si>
    <t>4Childcare on Non-Domestic PremisesMertonOverall effectiveness: the quality and standards of the provision</t>
  </si>
  <si>
    <t>4Childcare on Non-Domestic PremisesMiddlesbroughOverall effectiveness: the quality and standards of the provision</t>
  </si>
  <si>
    <t>4Childcare on Non-Domestic PremisesMilton KeynesOverall effectiveness: the quality and standards of the provision</t>
  </si>
  <si>
    <t>4Childcare on Non-Domestic PremisesNewcastle upon TyneOverall effectiveness: the quality and standards of the provision</t>
  </si>
  <si>
    <t>4Childcare on Non-Domestic PremisesNewhamOverall effectiveness: the quality and standards of the provision</t>
  </si>
  <si>
    <t>4Childcare on Non-Domestic PremisesNorfolkOverall effectiveness: the quality and standards of the provision</t>
  </si>
  <si>
    <t>4Childcare on Non-Domestic PremisesNorth LincolnshireOverall effectiveness: the quality and standards of the provision</t>
  </si>
  <si>
    <t>4Childcare on Non-Domestic PremisesNorth SomersetOverall effectiveness: the quality and standards of the provision</t>
  </si>
  <si>
    <t>4Childcare on Non-Domestic PremisesNorth TynesideOverall effectiveness: the quality and standards of the provision</t>
  </si>
  <si>
    <t>4Childcare on Non-Domestic PremisesNorth YorkshireOverall effectiveness: the quality and standards of the provision</t>
  </si>
  <si>
    <t>4Childcare on Non-Domestic PremisesNorthamptonshireOverall effectiveness: the quality and standards of the provision</t>
  </si>
  <si>
    <t>4Childcare on Non-Domestic PremisesNorthumberlandOverall effectiveness: the quality and standards of the provision</t>
  </si>
  <si>
    <t>4Childcare on Non-Domestic PremisesNottinghamOverall effectiveness: the quality and standards of the provision</t>
  </si>
  <si>
    <t>4Childcare on Non-Domestic PremisesNottinghamshireOverall effectiveness: the quality and standards of the provision</t>
  </si>
  <si>
    <t>4Childcare on Non-Domestic PremisesOldhamOverall effectiveness: the quality and standards of the provision</t>
  </si>
  <si>
    <t>4Childcare on Non-Domestic PremisesOxfordshireOverall effectiveness: the quality and standards of the provision</t>
  </si>
  <si>
    <t>4Childcare on Non-Domestic PremisesPeterboroughOverall effectiveness: the quality and standards of the provision</t>
  </si>
  <si>
    <t>4Childcare on Non-Domestic PremisesPlymouthOverall effectiveness: the quality and standards of the provision</t>
  </si>
  <si>
    <t>4Childcare on Non-Domestic PremisesReadingOverall effectiveness: the quality and standards of the provision</t>
  </si>
  <si>
    <t>4Childcare on Non-Domestic PremisesRedbridgeOverall effectiveness: the quality and standards of the provision</t>
  </si>
  <si>
    <t>4Childcare on Non-Domestic PremisesRichmond upon ThamesOverall effectiveness: the quality and standards of the provision</t>
  </si>
  <si>
    <t>4Childcare on Non-Domestic PremisesRochdaleOverall effectiveness: the quality and standards of the provision</t>
  </si>
  <si>
    <t>4Childcare on Non-Domestic PremisesRotherhamOverall effectiveness: the quality and standards of the provision</t>
  </si>
  <si>
    <t>4Childcare on Non-Domestic PremisesSalfordOverall effectiveness: the quality and standards of the provision</t>
  </si>
  <si>
    <t>4Childcare on Non-Domestic PremisesSandwellOverall effectiveness: the quality and standards of the provision</t>
  </si>
  <si>
    <t>4Childcare on Non-Domestic PremisesSeftonOverall effectiveness: the quality and standards of the provision</t>
  </si>
  <si>
    <t>4Childcare on Non-Domestic PremisesSheffieldOverall effectiveness: the quality and standards of the provision</t>
  </si>
  <si>
    <t>4Childcare on Non-Domestic PremisesShropshireOverall effectiveness: the quality and standards of the provision</t>
  </si>
  <si>
    <t>4Childcare on Non-Domestic PremisesSloughOverall effectiveness: the quality and standards of the provision</t>
  </si>
  <si>
    <t>4Childcare on Non-Domestic PremisesSolihullOverall effectiveness: the quality and standards of the provision</t>
  </si>
  <si>
    <t>4Childcare on Non-Domestic PremisesSomersetOverall effectiveness: the quality and standards of the provision</t>
  </si>
  <si>
    <t>4Childcare on Non-Domestic PremisesSouth GloucestershireOverall effectiveness: the quality and standards of the provision</t>
  </si>
  <si>
    <t>4Childcare on Non-Domestic PremisesSouthamptonOverall effectiveness: the quality and standards of the provision</t>
  </si>
  <si>
    <t>4Childcare on Non-Domestic PremisesSouthend on SeaOverall effectiveness: the quality and standards of the provision</t>
  </si>
  <si>
    <t>4Childcare on Non-Domestic PremisesSouthwarkOverall effectiveness: the quality and standards of the provision</t>
  </si>
  <si>
    <t>4Childcare on Non-Domestic PremisesSt HelensOverall effectiveness: the quality and standards of the provision</t>
  </si>
  <si>
    <t>4Childcare on Non-Domestic PremisesStaffordshireOverall effectiveness: the quality and standards of the provision</t>
  </si>
  <si>
    <t>4Childcare on Non-Domestic PremisesStockportOverall effectiveness: the quality and standards of the provision</t>
  </si>
  <si>
    <t>4Childcare on Non-Domestic PremisesStoke-on-TrentOverall effectiveness: the quality and standards of the provision</t>
  </si>
  <si>
    <t>4Childcare on Non-Domestic PremisesSuffolkOverall effectiveness: the quality and standards of the provision</t>
  </si>
  <si>
    <t>4Childcare on Non-Domestic PremisesSunderlandOverall effectiveness: the quality and standards of the provision</t>
  </si>
  <si>
    <t>4Childcare on Non-Domestic PremisesSurreyOverall effectiveness: the quality and standards of the provision</t>
  </si>
  <si>
    <t>4Childcare on Non-Domestic PremisesSuttonOverall effectiveness: the quality and standards of the provision</t>
  </si>
  <si>
    <t>4Childcare on Non-Domestic PremisesSwindonOverall effectiveness: the quality and standards of the provision</t>
  </si>
  <si>
    <t>4Childcare on Non-Domestic PremisesTamesideOverall effectiveness: the quality and standards of the provision</t>
  </si>
  <si>
    <t>4Childcare on Non-Domestic PremisesTelford and WrekinOverall effectiveness: the quality and standards of the provision</t>
  </si>
  <si>
    <t>4Childcare on Non-Domestic PremisesThurrockOverall effectiveness: the quality and standards of the provision</t>
  </si>
  <si>
    <t>4Childcare on Non-Domestic PremisesTower HamletsOverall effectiveness: the quality and standards of the provision</t>
  </si>
  <si>
    <t>4Childcare on Non-Domestic PremisesTraffordOverall effectiveness: the quality and standards of the provision</t>
  </si>
  <si>
    <t>4Childcare on Non-Domestic PremisesWakefieldOverall effectiveness: the quality and standards of the provision</t>
  </si>
  <si>
    <t>4Childcare on Non-Domestic PremisesWalsallOverall effectiveness: the quality and standards of the provision</t>
  </si>
  <si>
    <t>4Childcare on Non-Domestic PremisesWaltham ForestOverall effectiveness: the quality and standards of the provision</t>
  </si>
  <si>
    <t>4Childcare on Non-Domestic PremisesWandsworthOverall effectiveness: the quality and standards of the provision</t>
  </si>
  <si>
    <t>4Childcare on Non-Domestic PremisesWarringtonOverall effectiveness: the quality and standards of the provision</t>
  </si>
  <si>
    <t>4Childcare on Non-Domestic PremisesWarwickshireOverall effectiveness: the quality and standards of the provision</t>
  </si>
  <si>
    <t>4Childcare on Non-Domestic PremisesWest BerkshireOverall effectiveness: the quality and standards of the provision</t>
  </si>
  <si>
    <t>4Childcare on Non-Domestic PremisesWest SussexOverall effectiveness: the quality and standards of the provision</t>
  </si>
  <si>
    <t>4Childcare on Non-Domestic PremisesWiganOverall effectiveness: the quality and standards of the provision</t>
  </si>
  <si>
    <t>4Childcare on Non-Domestic PremisesWiltshireOverall effectiveness: the quality and standards of the provision</t>
  </si>
  <si>
    <t>4Childcare on Non-Domestic PremisesWindsor and MaidenheadOverall effectiveness: the quality and standards of the provision</t>
  </si>
  <si>
    <t>4Childcare on Non-Domestic PremisesWirralOverall effectiveness: the quality and standards of the provision</t>
  </si>
  <si>
    <t>4Childcare on Non-Domestic PremisesWokinghamOverall effectiveness: the quality and standards of the provision</t>
  </si>
  <si>
    <t>4Childcare on Non-Domestic PremisesWolverhamptonOverall effectiveness: the quality and standards of the provision</t>
  </si>
  <si>
    <t>4Childcare on Non-Domestic PremisesWorcestershireOverall effectiveness: the quality and standards of the provision</t>
  </si>
  <si>
    <t>4Childcare on Non-Domestic PremisesYorkOverall effectiveness: the quality and standards of the provision</t>
  </si>
  <si>
    <t>4Childcare on Non-Domestic PremisesAllThe contribution of the provision to the wellbeing of children</t>
  </si>
  <si>
    <t>4Childcare on Non-Domestic PremisesBarking and DagenhamThe contribution of the provision to the wellbeing of children</t>
  </si>
  <si>
    <t>4Childcare on Non-Domestic PremisesBarnetThe contribution of the provision to the wellbeing of children</t>
  </si>
  <si>
    <t>4Childcare on Non-Domestic PremisesBarnsleyThe contribution of the provision to the wellbeing of children</t>
  </si>
  <si>
    <t>4Childcare on Non-Domestic PremisesBath and North East SomersetThe contribution of the provision to the wellbeing of children</t>
  </si>
  <si>
    <t>4Childcare on Non-Domestic PremisesBedfordThe contribution of the provision to the wellbeing of children</t>
  </si>
  <si>
    <t>4Childcare on Non-Domestic PremisesBexleyThe contribution of the provision to the wellbeing of children</t>
  </si>
  <si>
    <t>4Childcare on Non-Domestic PremisesBirminghamThe contribution of the provision to the wellbeing of children</t>
  </si>
  <si>
    <t>4Childcare on Non-Domestic PremisesBlackburn with DarwenThe contribution of the provision to the wellbeing of children</t>
  </si>
  <si>
    <t>4Childcare on Non-Domestic PremisesBlackpoolThe contribution of the provision to the wellbeing of children</t>
  </si>
  <si>
    <t>4Childcare on Non-Domestic PremisesBoltonThe contribution of the provision to the wellbeing of children</t>
  </si>
  <si>
    <t>4Childcare on Non-Domestic PremisesBournemouthThe contribution of the provision to the wellbeing of children</t>
  </si>
  <si>
    <t>4Childcare on Non-Domestic PremisesBracknell ForestThe contribution of the provision to the wellbeing of children</t>
  </si>
  <si>
    <t>4Childcare on Non-Domestic PremisesBradfordThe contribution of the provision to the wellbeing of children</t>
  </si>
  <si>
    <t>4Childcare on Non-Domestic PremisesBrentThe contribution of the provision to the wellbeing of children</t>
  </si>
  <si>
    <t>4Childcare on Non-Domestic PremisesBrighton and HoveThe contribution of the provision to the wellbeing of children</t>
  </si>
  <si>
    <t>4Childcare on Non-Domestic PremisesBristolThe contribution of the provision to the wellbeing of children</t>
  </si>
  <si>
    <t>4Childcare on Non-Domestic PremisesBromleyThe contribution of the provision to the wellbeing of children</t>
  </si>
  <si>
    <t>4Childcare on Non-Domestic PremisesBuckinghamshireThe contribution of the provision to the wellbeing of children</t>
  </si>
  <si>
    <t>4Childcare on Non-Domestic PremisesBuryThe contribution of the provision to the wellbeing of children</t>
  </si>
  <si>
    <t>4Childcare on Non-Domestic PremisesCalderdaleThe contribution of the provision to the wellbeing of children</t>
  </si>
  <si>
    <t>4Childcare on Non-Domestic PremisesCambridgeshireThe contribution of the provision to the wellbeing of children</t>
  </si>
  <si>
    <t>4Childcare on Non-Domestic PremisesCamdenThe contribution of the provision to the wellbeing of children</t>
  </si>
  <si>
    <t>4Childcare on Non-Domestic PremisesCentral BedfordshireThe contribution of the provision to the wellbeing of children</t>
  </si>
  <si>
    <t>4Childcare on Non-Domestic PremisesCheshire EastThe contribution of the provision to the wellbeing of children</t>
  </si>
  <si>
    <t>4Childcare on Non-Domestic PremisesCheshire West and ChesterThe contribution of the provision to the wellbeing of children</t>
  </si>
  <si>
    <t>4Childcare on Non-Domestic PremisesCornwallThe contribution of the provision to the wellbeing of children</t>
  </si>
  <si>
    <t>4Childcare on Non-Domestic PremisesCoventryThe contribution of the provision to the wellbeing of children</t>
  </si>
  <si>
    <t>4Childcare on Non-Domestic PremisesCroydonThe contribution of the provision to the wellbeing of children</t>
  </si>
  <si>
    <t>4Childcare on Non-Domestic PremisesCumbriaThe contribution of the provision to the wellbeing of children</t>
  </si>
  <si>
    <t>4Childcare on Non-Domestic PremisesDarlingtonThe contribution of the provision to the wellbeing of children</t>
  </si>
  <si>
    <t>4Childcare on Non-Domestic PremisesDerbyThe contribution of the provision to the wellbeing of children</t>
  </si>
  <si>
    <t>4Childcare on Non-Domestic PremisesDerbyshireThe contribution of the provision to the wellbeing of children</t>
  </si>
  <si>
    <t>4Childcare on Non-Domestic PremisesDevonThe contribution of the provision to the wellbeing of children</t>
  </si>
  <si>
    <t>4Childcare on Non-Domestic PremisesDoncasterThe contribution of the provision to the wellbeing of children</t>
  </si>
  <si>
    <t>4Childcare on Non-Domestic PremisesDorsetThe contribution of the provision to the wellbeing of children</t>
  </si>
  <si>
    <t>4Childcare on Non-Domestic PremisesDudleyThe contribution of the provision to the wellbeing of children</t>
  </si>
  <si>
    <t>4Childcare on Non-Domestic PremisesDurhamThe contribution of the provision to the wellbeing of children</t>
  </si>
  <si>
    <t>4Childcare on Non-Domestic PremisesEalingThe contribution of the provision to the wellbeing of children</t>
  </si>
  <si>
    <t>4Childcare on Non-Domestic PremisesEast Riding of YorkshireThe contribution of the provision to the wellbeing of children</t>
  </si>
  <si>
    <t>4Childcare on Non-Domestic PremisesEast SussexThe contribution of the provision to the wellbeing of children</t>
  </si>
  <si>
    <t>4Childcare on Non-Domestic PremisesEnfieldThe contribution of the provision to the wellbeing of children</t>
  </si>
  <si>
    <t>4Childcare on Non-Domestic PremisesEssexThe contribution of the provision to the wellbeing of children</t>
  </si>
  <si>
    <t>4Childcare on Non-Domestic PremisesGatesheadThe contribution of the provision to the wellbeing of children</t>
  </si>
  <si>
    <t>4Childcare on Non-Domestic PremisesGloucestershireThe contribution of the provision to the wellbeing of children</t>
  </si>
  <si>
    <t>4Childcare on Non-Domestic PremisesGreenwichThe contribution of the provision to the wellbeing of children</t>
  </si>
  <si>
    <t>4Childcare on Non-Domestic PremisesHackneyThe contribution of the provision to the wellbeing of children</t>
  </si>
  <si>
    <t>4Childcare on Non-Domestic PremisesHaltonThe contribution of the provision to the wellbeing of children</t>
  </si>
  <si>
    <t>4Childcare on Non-Domestic PremisesHammersmith and FulhamThe contribution of the provision to the wellbeing of children</t>
  </si>
  <si>
    <t>4Childcare on Non-Domestic PremisesHampshireThe contribution of the provision to the wellbeing of children</t>
  </si>
  <si>
    <t>4Childcare on Non-Domestic PremisesHaringeyThe contribution of the provision to the wellbeing of children</t>
  </si>
  <si>
    <t>4Childcare on Non-Domestic PremisesHarrowThe contribution of the provision to the wellbeing of children</t>
  </si>
  <si>
    <t>4Childcare on Non-Domestic PremisesHartlepoolThe contribution of the provision to the wellbeing of children</t>
  </si>
  <si>
    <t>4Childcare on Non-Domestic PremisesHaveringThe contribution of the provision to the wellbeing of children</t>
  </si>
  <si>
    <t>4Childcare on Non-Domestic PremisesHerefordshireThe contribution of the provision to the wellbeing of children</t>
  </si>
  <si>
    <t>4Childcare on Non-Domestic PremisesHertfordshireThe contribution of the provision to the wellbeing of children</t>
  </si>
  <si>
    <t>4Childcare on Non-Domestic PremisesHillingdonThe contribution of the provision to the wellbeing of children</t>
  </si>
  <si>
    <t>4Childcare on Non-Domestic PremisesHounslowThe contribution of the provision to the wellbeing of children</t>
  </si>
  <si>
    <t>4Childcare on Non-Domestic PremisesIslingtonThe contribution of the provision to the wellbeing of children</t>
  </si>
  <si>
    <t>4Childcare on Non-Domestic PremisesKentThe contribution of the provision to the wellbeing of children</t>
  </si>
  <si>
    <t>4Childcare on Non-Domestic PremisesKingston upon HullThe contribution of the provision to the wellbeing of children</t>
  </si>
  <si>
    <t>4Childcare on Non-Domestic PremisesKirkleesThe contribution of the provision to the wellbeing of children</t>
  </si>
  <si>
    <t>4Childcare on Non-Domestic PremisesKnowsleyThe contribution of the provision to the wellbeing of children</t>
  </si>
  <si>
    <t>4Childcare on Non-Domestic PremisesLambethThe contribution of the provision to the wellbeing of children</t>
  </si>
  <si>
    <t>4Childcare on Non-Domestic PremisesLancashireThe contribution of the provision to the wellbeing of children</t>
  </si>
  <si>
    <t>4Childcare on Non-Domestic PremisesLeedsThe contribution of the provision to the wellbeing of children</t>
  </si>
  <si>
    <t>4Childcare on Non-Domestic PremisesLeicesterThe contribution of the provision to the wellbeing of children</t>
  </si>
  <si>
    <t>4Childcare on Non-Domestic PremisesLeicestershireThe contribution of the provision to the wellbeing of children</t>
  </si>
  <si>
    <t>4Childcare on Non-Domestic PremisesLewishamThe contribution of the provision to the wellbeing of children</t>
  </si>
  <si>
    <t>4Childcare on Non-Domestic PremisesLincolnshireThe contribution of the provision to the wellbeing of children</t>
  </si>
  <si>
    <t>4Childcare on Non-Domestic PremisesLiverpoolThe contribution of the provision to the wellbeing of children</t>
  </si>
  <si>
    <t>4Childcare on Non-Domestic PremisesLocal authority not recordedThe contribution of the provision to the wellbeing of children</t>
  </si>
  <si>
    <t>4Childcare on Non-Domestic PremisesLutonThe contribution of the provision to the wellbeing of children</t>
  </si>
  <si>
    <t>4Childcare on Non-Domestic PremisesManchesterThe contribution of the provision to the wellbeing of children</t>
  </si>
  <si>
    <t>4Childcare on Non-Domestic PremisesMedwayThe contribution of the provision to the wellbeing of children</t>
  </si>
  <si>
    <t>4Childcare on Non-Domestic PremisesMertonThe contribution of the provision to the wellbeing of children</t>
  </si>
  <si>
    <t>4Childcare on Non-Domestic PremisesMiddlesbroughThe contribution of the provision to the wellbeing of children</t>
  </si>
  <si>
    <t>4Childcare on Non-Domestic PremisesMilton KeynesThe contribution of the provision to the wellbeing of children</t>
  </si>
  <si>
    <t>4Childcare on Non-Domestic PremisesNewcastle upon TyneThe contribution of the provision to the wellbeing of children</t>
  </si>
  <si>
    <t>4Childcare on Non-Domestic PremisesNewhamThe contribution of the provision to the wellbeing of children</t>
  </si>
  <si>
    <t>4Childcare on Non-Domestic PremisesNorfolkThe contribution of the provision to the wellbeing of children</t>
  </si>
  <si>
    <t>4Childcare on Non-Domestic PremisesNorth LincolnshireThe contribution of the provision to the wellbeing of children</t>
  </si>
  <si>
    <t>4Childcare on Non-Domestic PremisesNorth SomersetThe contribution of the provision to the wellbeing of children</t>
  </si>
  <si>
    <t>4Childcare on Non-Domestic PremisesNorth TynesideThe contribution of the provision to the wellbeing of children</t>
  </si>
  <si>
    <t>4Childcare on Non-Domestic PremisesNorth YorkshireThe contribution of the provision to the wellbeing of children</t>
  </si>
  <si>
    <t>4Childcare on Non-Domestic PremisesNorthamptonshireThe contribution of the provision to the wellbeing of children</t>
  </si>
  <si>
    <t>4Childcare on Non-Domestic PremisesNorthumberlandThe contribution of the provision to the wellbeing of children</t>
  </si>
  <si>
    <t>4Childcare on Non-Domestic PremisesNottinghamThe contribution of the provision to the wellbeing of children</t>
  </si>
  <si>
    <t>4Childcare on Non-Domestic PremisesNottinghamshireThe contribution of the provision to the wellbeing of children</t>
  </si>
  <si>
    <t>4Childcare on Non-Domestic PremisesOldhamThe contribution of the provision to the wellbeing of children</t>
  </si>
  <si>
    <t>4Childcare on Non-Domestic PremisesOxfordshireThe contribution of the provision to the wellbeing of children</t>
  </si>
  <si>
    <t>4Childcare on Non-Domestic PremisesPeterboroughThe contribution of the provision to the wellbeing of children</t>
  </si>
  <si>
    <t>4Childcare on Non-Domestic PremisesPlymouthThe contribution of the provision to the wellbeing of children</t>
  </si>
  <si>
    <t>4Childcare on Non-Domestic PremisesReadingThe contribution of the provision to the wellbeing of children</t>
  </si>
  <si>
    <t>4Childcare on Non-Domestic PremisesRedbridgeThe contribution of the provision to the wellbeing of children</t>
  </si>
  <si>
    <t>4Childcare on Non-Domestic PremisesRichmond upon ThamesThe contribution of the provision to the wellbeing of children</t>
  </si>
  <si>
    <t>4Childcare on Non-Domestic PremisesRochdaleThe contribution of the provision to the wellbeing of children</t>
  </si>
  <si>
    <t>4Childcare on Non-Domestic PremisesRotherhamThe contribution of the provision to the wellbeing of children</t>
  </si>
  <si>
    <t>4Childcare on Non-Domestic PremisesSalfordThe contribution of the provision to the wellbeing of children</t>
  </si>
  <si>
    <t>4Childcare on Non-Domestic PremisesSandwellThe contribution of the provision to the wellbeing of children</t>
  </si>
  <si>
    <t>4Childcare on Non-Domestic PremisesSeftonThe contribution of the provision to the wellbeing of children</t>
  </si>
  <si>
    <t>4Childcare on Non-Domestic PremisesSheffieldThe contribution of the provision to the wellbeing of children</t>
  </si>
  <si>
    <t>4Childcare on Non-Domestic PremisesShropshireThe contribution of the provision to the wellbeing of children</t>
  </si>
  <si>
    <t>4Childcare on Non-Domestic PremisesSloughThe contribution of the provision to the wellbeing of children</t>
  </si>
  <si>
    <t>4Childcare on Non-Domestic PremisesSolihullThe contribution of the provision to the wellbeing of children</t>
  </si>
  <si>
    <t>4Childcare on Non-Domestic PremisesSomersetThe contribution of the provision to the wellbeing of children</t>
  </si>
  <si>
    <t>4Childcare on Non-Domestic PremisesSouth GloucestershireThe contribution of the provision to the wellbeing of children</t>
  </si>
  <si>
    <t>4Childcare on Non-Domestic PremisesSouthamptonThe contribution of the provision to the wellbeing of children</t>
  </si>
  <si>
    <t>4Childcare on Non-Domestic PremisesSouthend on SeaThe contribution of the provision to the wellbeing of children</t>
  </si>
  <si>
    <t>4Childcare on Non-Domestic PremisesSouthwarkThe contribution of the provision to the wellbeing of children</t>
  </si>
  <si>
    <t>4Childcare on Non-Domestic PremisesSt HelensThe contribution of the provision to the wellbeing of children</t>
  </si>
  <si>
    <t>4Childcare on Non-Domestic PremisesStaffordshireThe contribution of the provision to the wellbeing of children</t>
  </si>
  <si>
    <t>4Childcare on Non-Domestic PremisesStockportThe contribution of the provision to the wellbeing of children</t>
  </si>
  <si>
    <t>4Childcare on Non-Domestic PremisesStoke-on-TrentThe contribution of the provision to the wellbeing of children</t>
  </si>
  <si>
    <t>4Childcare on Non-Domestic PremisesSuffolkThe contribution of the provision to the wellbeing of children</t>
  </si>
  <si>
    <t>4Childcare on Non-Domestic PremisesSunderlandThe contribution of the provision to the wellbeing of children</t>
  </si>
  <si>
    <t>4Childcare on Non-Domestic PremisesSurreyThe contribution of the provision to the wellbeing of children</t>
  </si>
  <si>
    <t>4Childcare on Non-Domestic PremisesSuttonThe contribution of the provision to the wellbeing of children</t>
  </si>
  <si>
    <t>4Childcare on Non-Domestic PremisesSwindonThe contribution of the provision to the wellbeing of children</t>
  </si>
  <si>
    <t>4Childcare on Non-Domestic PremisesTamesideThe contribution of the provision to the wellbeing of children</t>
  </si>
  <si>
    <t>4Childcare on Non-Domestic PremisesTelford and WrekinThe contribution of the provision to the wellbeing of children</t>
  </si>
  <si>
    <t>4Childcare on Non-Domestic PremisesThurrockThe contribution of the provision to the wellbeing of children</t>
  </si>
  <si>
    <t>4Childcare on Non-Domestic PremisesTower HamletsThe contribution of the provision to the wellbeing of children</t>
  </si>
  <si>
    <t>4Childcare on Non-Domestic PremisesTraffordThe contribution of the provision to the wellbeing of children</t>
  </si>
  <si>
    <t>4Childcare on Non-Domestic PremisesWakefieldThe contribution of the provision to the wellbeing of children</t>
  </si>
  <si>
    <t>4Childcare on Non-Domestic PremisesWalsallThe contribution of the provision to the wellbeing of children</t>
  </si>
  <si>
    <t>4Childcare on Non-Domestic PremisesWaltham ForestThe contribution of the provision to the wellbeing of children</t>
  </si>
  <si>
    <t>4Childcare on Non-Domestic PremisesWandsworthThe contribution of the provision to the wellbeing of children</t>
  </si>
  <si>
    <t>4Childcare on Non-Domestic PremisesWarringtonThe contribution of the provision to the wellbeing of children</t>
  </si>
  <si>
    <t>4Childcare on Non-Domestic PremisesWarwickshireThe contribution of the provision to the wellbeing of children</t>
  </si>
  <si>
    <t>4Childcare on Non-Domestic PremisesWest BerkshireThe contribution of the provision to the wellbeing of children</t>
  </si>
  <si>
    <t>4Childcare on Non-Domestic PremisesWest SussexThe contribution of the provision to the wellbeing of children</t>
  </si>
  <si>
    <t>4Childcare on Non-Domestic PremisesWiganThe contribution of the provision to the wellbeing of children</t>
  </si>
  <si>
    <t>4Childcare on Non-Domestic PremisesWiltshireThe contribution of the provision to the wellbeing of children</t>
  </si>
  <si>
    <t>4Childcare on Non-Domestic PremisesWindsor and MaidenheadThe contribution of the provision to the wellbeing of children</t>
  </si>
  <si>
    <t>4Childcare on Non-Domestic PremisesWirralThe contribution of the provision to the wellbeing of children</t>
  </si>
  <si>
    <t>4Childcare on Non-Domestic PremisesWokinghamThe contribution of the provision to the wellbeing of children</t>
  </si>
  <si>
    <t>4Childcare on Non-Domestic PremisesWolverhamptonThe contribution of the provision to the wellbeing of children</t>
  </si>
  <si>
    <t>4Childcare on Non-Domestic PremisesWorcestershireThe contribution of the provision to the wellbeing of children</t>
  </si>
  <si>
    <t>4Childcare on Non-Domestic PremisesYorkThe contribution of the provision to the wellbeing of children</t>
  </si>
  <si>
    <t>4Childcare on Non-Domestic PremisesAllThe quality of leadership and management</t>
  </si>
  <si>
    <t>4Childcare on Non-Domestic PremisesBarking and DagenhamThe quality of leadership and management</t>
  </si>
  <si>
    <t>4Childcare on Non-Domestic PremisesBarnetThe quality of leadership and management</t>
  </si>
  <si>
    <t>4Childcare on Non-Domestic PremisesBarnsleyThe quality of leadership and management</t>
  </si>
  <si>
    <t>4Childcare on Non-Domestic PremisesBath and North East SomersetThe quality of leadership and management</t>
  </si>
  <si>
    <t>4Childcare on Non-Domestic PremisesBedfordThe quality of leadership and management</t>
  </si>
  <si>
    <t>4Childcare on Non-Domestic PremisesBexleyThe quality of leadership and management</t>
  </si>
  <si>
    <t>4Childcare on Non-Domestic PremisesBirminghamThe quality of leadership and management</t>
  </si>
  <si>
    <t>4Childcare on Non-Domestic PremisesBlackburn with DarwenThe quality of leadership and management</t>
  </si>
  <si>
    <t>4Childcare on Non-Domestic PremisesBlackpoolThe quality of leadership and management</t>
  </si>
  <si>
    <t>4Childcare on Non-Domestic PremisesBoltonThe quality of leadership and management</t>
  </si>
  <si>
    <t>4Childcare on Non-Domestic PremisesBournemouthThe quality of leadership and management</t>
  </si>
  <si>
    <t>4Childcare on Non-Domestic PremisesBracknell ForestThe quality of leadership and management</t>
  </si>
  <si>
    <t>4Childcare on Non-Domestic PremisesBradfordThe quality of leadership and management</t>
  </si>
  <si>
    <t>4Childcare on Non-Domestic PremisesBrentThe quality of leadership and management</t>
  </si>
  <si>
    <t>4Childcare on Non-Domestic PremisesBrighton and HoveThe quality of leadership and management</t>
  </si>
  <si>
    <t>4Childcare on Non-Domestic PremisesBristolThe quality of leadership and management</t>
  </si>
  <si>
    <t>4Childcare on Non-Domestic PremisesBromleyThe quality of leadership and management</t>
  </si>
  <si>
    <t>4Childcare on Non-Domestic PremisesBuckinghamshireThe quality of leadership and management</t>
  </si>
  <si>
    <t>4Childcare on Non-Domestic PremisesBuryThe quality of leadership and management</t>
  </si>
  <si>
    <t>4Childcare on Non-Domestic PremisesCalderdaleThe quality of leadership and management</t>
  </si>
  <si>
    <t>4Childcare on Non-Domestic PremisesCambridgeshireThe quality of leadership and management</t>
  </si>
  <si>
    <t>4Childcare on Non-Domestic PremisesCamdenThe quality of leadership and management</t>
  </si>
  <si>
    <t>4Childcare on Non-Domestic PremisesCentral BedfordshireThe quality of leadership and management</t>
  </si>
  <si>
    <t>4Childcare on Non-Domestic PremisesCheshire EastThe quality of leadership and management</t>
  </si>
  <si>
    <t>4Childcare on Non-Domestic PremisesCheshire West and ChesterThe quality of leadership and management</t>
  </si>
  <si>
    <t>4Childcare on Non-Domestic PremisesCornwallThe quality of leadership and management</t>
  </si>
  <si>
    <t>4Childcare on Non-Domestic PremisesCoventryThe quality of leadership and management</t>
  </si>
  <si>
    <t>4Childcare on Non-Domestic PremisesCroydonThe quality of leadership and management</t>
  </si>
  <si>
    <t>4Childcare on Non-Domestic PremisesCumbriaThe quality of leadership and management</t>
  </si>
  <si>
    <t>4Childcare on Non-Domestic PremisesDarlingtonThe quality of leadership and management</t>
  </si>
  <si>
    <t>4Childcare on Non-Domestic PremisesDerbyThe quality of leadership and management</t>
  </si>
  <si>
    <t>4Childcare on Non-Domestic PremisesDerbyshireThe quality of leadership and management</t>
  </si>
  <si>
    <t>4Childcare on Non-Domestic PremisesDevonThe quality of leadership and management</t>
  </si>
  <si>
    <t>4Childcare on Non-Domestic PremisesDoncasterThe quality of leadership and management</t>
  </si>
  <si>
    <t>4Childcare on Non-Domestic PremisesDorsetThe quality of leadership and management</t>
  </si>
  <si>
    <t>4Childcare on Non-Domestic PremisesDudleyThe quality of leadership and management</t>
  </si>
  <si>
    <t>4Childcare on Non-Domestic PremisesDurhamThe quality of leadership and management</t>
  </si>
  <si>
    <t>4Childcare on Non-Domestic PremisesEalingThe quality of leadership and management</t>
  </si>
  <si>
    <t>4Childcare on Non-Domestic PremisesEast Riding of YorkshireThe quality of leadership and management</t>
  </si>
  <si>
    <t>4Childcare on Non-Domestic PremisesEast SussexThe quality of leadership and management</t>
  </si>
  <si>
    <t>4Childcare on Non-Domestic PremisesEnfieldThe quality of leadership and management</t>
  </si>
  <si>
    <t>4Childcare on Non-Domestic PremisesEssexThe quality of leadership and management</t>
  </si>
  <si>
    <t>4Childcare on Non-Domestic PremisesGatesheadThe quality of leadership and management</t>
  </si>
  <si>
    <t>4Childcare on Non-Domestic PremisesGloucestershireThe quality of leadership and management</t>
  </si>
  <si>
    <t>4Childcare on Non-Domestic PremisesGreenwichThe quality of leadership and management</t>
  </si>
  <si>
    <t>4Childcare on Non-Domestic PremisesHackneyThe quality of leadership and management</t>
  </si>
  <si>
    <t>4Childcare on Non-Domestic PremisesHaltonThe quality of leadership and management</t>
  </si>
  <si>
    <t>4Childcare on Non-Domestic PremisesHammersmith and FulhamThe quality of leadership and management</t>
  </si>
  <si>
    <t>4Childcare on Non-Domestic PremisesHampshireThe quality of leadership and management</t>
  </si>
  <si>
    <t>4Childcare on Non-Domestic PremisesHaringeyThe quality of leadership and management</t>
  </si>
  <si>
    <t>4Childcare on Non-Domestic PremisesHarrowThe quality of leadership and management</t>
  </si>
  <si>
    <t>4Childcare on Non-Domestic PremisesHartlepoolThe quality of leadership and management</t>
  </si>
  <si>
    <t>4Childcare on Non-Domestic PremisesHaveringThe quality of leadership and management</t>
  </si>
  <si>
    <t>4Childcare on Non-Domestic PremisesHerefordshireThe quality of leadership and management</t>
  </si>
  <si>
    <t>4Childcare on Non-Domestic PremisesHertfordshireThe quality of leadership and management</t>
  </si>
  <si>
    <t>4Childcare on Non-Domestic PremisesHillingdonThe quality of leadership and management</t>
  </si>
  <si>
    <t>4Childcare on Non-Domestic PremisesHounslowThe quality of leadership and management</t>
  </si>
  <si>
    <t>4Childcare on Non-Domestic PremisesIslingtonThe quality of leadership and management</t>
  </si>
  <si>
    <t>4Childcare on Non-Domestic PremisesKentThe quality of leadership and management</t>
  </si>
  <si>
    <t>4Childcare on Non-Domestic PremisesKingston upon HullThe quality of leadership and management</t>
  </si>
  <si>
    <t>4Childcare on Non-Domestic PremisesKirkleesThe quality of leadership and management</t>
  </si>
  <si>
    <t>4Childcare on Non-Domestic PremisesKnowsleyThe quality of leadership and management</t>
  </si>
  <si>
    <t>4Childcare on Non-Domestic PremisesLambethThe quality of leadership and management</t>
  </si>
  <si>
    <t>4Childcare on Non-Domestic PremisesLancashireThe quality of leadership and management</t>
  </si>
  <si>
    <t>4Childcare on Non-Domestic PremisesLeedsThe quality of leadership and management</t>
  </si>
  <si>
    <t>4Childcare on Non-Domestic PremisesLeicesterThe quality of leadership and management</t>
  </si>
  <si>
    <t>4Childcare on Non-Domestic PremisesLeicestershireThe quality of leadership and management</t>
  </si>
  <si>
    <t>4Childcare on Non-Domestic PremisesLewishamThe quality of leadership and management</t>
  </si>
  <si>
    <t>4Childcare on Non-Domestic PremisesLincolnshireThe quality of leadership and management</t>
  </si>
  <si>
    <t>4Childcare on Non-Domestic PremisesLiverpoolThe quality of leadership and management</t>
  </si>
  <si>
    <t>4Childcare on Non-Domestic PremisesLocal authority not recordedThe quality of leadership and management</t>
  </si>
  <si>
    <t>4Childcare on Non-Domestic PremisesLutonThe quality of leadership and management</t>
  </si>
  <si>
    <t>4Childcare on Non-Domestic PremisesManchesterThe quality of leadership and management</t>
  </si>
  <si>
    <t>4Childcare on Non-Domestic PremisesMedwayThe quality of leadership and management</t>
  </si>
  <si>
    <t>4Childcare on Non-Domestic PremisesMertonThe quality of leadership and management</t>
  </si>
  <si>
    <t>4Childcare on Non-Domestic PremisesMiddlesbroughThe quality of leadership and management</t>
  </si>
  <si>
    <t>4Childcare on Non-Domestic PremisesMilton KeynesThe quality of leadership and management</t>
  </si>
  <si>
    <t>4Childcare on Non-Domestic PremisesNewcastle upon TyneThe quality of leadership and management</t>
  </si>
  <si>
    <t>4Childcare on Non-Domestic PremisesNewhamThe quality of leadership and management</t>
  </si>
  <si>
    <t>4Childcare on Non-Domestic PremisesNorfolkThe quality of leadership and management</t>
  </si>
  <si>
    <t>4Childcare on Non-Domestic PremisesNorth LincolnshireThe quality of leadership and management</t>
  </si>
  <si>
    <t>4Childcare on Non-Domestic PremisesNorth SomersetThe quality of leadership and management</t>
  </si>
  <si>
    <t>4Childcare on Non-Domestic PremisesNorth TynesideThe quality of leadership and management</t>
  </si>
  <si>
    <t>4Childcare on Non-Domestic PremisesNorth YorkshireThe quality of leadership and management</t>
  </si>
  <si>
    <t>4Childcare on Non-Domestic PremisesNorthamptonshireThe quality of leadership and management</t>
  </si>
  <si>
    <t>4Childcare on Non-Domestic PremisesNorthumberlandThe quality of leadership and management</t>
  </si>
  <si>
    <t>4Childcare on Non-Domestic PremisesNottinghamThe quality of leadership and management</t>
  </si>
  <si>
    <t>4Childcare on Non-Domestic PremisesNottinghamshireThe quality of leadership and management</t>
  </si>
  <si>
    <t>4Childcare on Non-Domestic PremisesOldhamThe quality of leadership and management</t>
  </si>
  <si>
    <t>4Childcare on Non-Domestic PremisesOxfordshireThe quality of leadership and management</t>
  </si>
  <si>
    <t>4Childcare on Non-Domestic PremisesPeterboroughThe quality of leadership and management</t>
  </si>
  <si>
    <t>4Childcare on Non-Domestic PremisesPlymouthThe quality of leadership and management</t>
  </si>
  <si>
    <t>4Childcare on Non-Domestic PremisesReadingThe quality of leadership and management</t>
  </si>
  <si>
    <t>4Childcare on Non-Domestic PremisesRedbridgeThe quality of leadership and management</t>
  </si>
  <si>
    <t>4Childcare on Non-Domestic PremisesRichmond upon ThamesThe quality of leadership and management</t>
  </si>
  <si>
    <t>4Childcare on Non-Domestic PremisesRochdaleThe quality of leadership and management</t>
  </si>
  <si>
    <t>4Childcare on Non-Domestic PremisesRotherhamThe quality of leadership and management</t>
  </si>
  <si>
    <t>4Childcare on Non-Domestic PremisesSalfordThe quality of leadership and management</t>
  </si>
  <si>
    <t>4Childcare on Non-Domestic PremisesSandwellThe quality of leadership and management</t>
  </si>
  <si>
    <t>4Childcare on Non-Domestic PremisesSeftonThe quality of leadership and management</t>
  </si>
  <si>
    <t>4Childcare on Non-Domestic PremisesSheffieldThe quality of leadership and management</t>
  </si>
  <si>
    <t>4Childcare on Non-Domestic PremisesShropshireThe quality of leadership and management</t>
  </si>
  <si>
    <t>4Childcare on Non-Domestic PremisesSloughThe quality of leadership and management</t>
  </si>
  <si>
    <t>4Childcare on Non-Domestic PremisesSolihullThe quality of leadership and management</t>
  </si>
  <si>
    <t>4Childcare on Non-Domestic PremisesSomersetThe quality of leadership and management</t>
  </si>
  <si>
    <t>4Childcare on Non-Domestic PremisesSouth GloucestershireThe quality of leadership and management</t>
  </si>
  <si>
    <t>4Childcare on Non-Domestic PremisesSouthamptonThe quality of leadership and management</t>
  </si>
  <si>
    <t>4Childcare on Non-Domestic PremisesSouthend on SeaThe quality of leadership and management</t>
  </si>
  <si>
    <t>4Childcare on Non-Domestic PremisesSouthwarkThe quality of leadership and management</t>
  </si>
  <si>
    <t>4Childcare on Non-Domestic PremisesSt HelensThe quality of leadership and management</t>
  </si>
  <si>
    <t>4Childcare on Non-Domestic PremisesStaffordshireThe quality of leadership and management</t>
  </si>
  <si>
    <t>4Childcare on Non-Domestic PremisesStockportThe quality of leadership and management</t>
  </si>
  <si>
    <t>4Childcare on Non-Domestic PremisesStoke-on-TrentThe quality of leadership and management</t>
  </si>
  <si>
    <t>4Childcare on Non-Domestic PremisesSuffolkThe quality of leadership and management</t>
  </si>
  <si>
    <t>4Childcare on Non-Domestic PremisesSunderlandThe quality of leadership and management</t>
  </si>
  <si>
    <t>4Childcare on Non-Domestic PremisesSurreyThe quality of leadership and management</t>
  </si>
  <si>
    <t>4Childcare on Non-Domestic PremisesSuttonThe quality of leadership and management</t>
  </si>
  <si>
    <t>4Childcare on Non-Domestic PremisesSwindonThe quality of leadership and management</t>
  </si>
  <si>
    <t>4Childcare on Non-Domestic PremisesTamesideThe quality of leadership and management</t>
  </si>
  <si>
    <t>4Childcare on Non-Domestic PremisesTelford and WrekinThe quality of leadership and management</t>
  </si>
  <si>
    <t>4Childcare on Non-Domestic PremisesThurrockThe quality of leadership and management</t>
  </si>
  <si>
    <t>4Childcare on Non-Domestic PremisesTower HamletsThe quality of leadership and management</t>
  </si>
  <si>
    <t>4Childcare on Non-Domestic PremisesTraffordThe quality of leadership and management</t>
  </si>
  <si>
    <t>4Childcare on Non-Domestic PremisesWakefieldThe quality of leadership and management</t>
  </si>
  <si>
    <t>4Childcare on Non-Domestic PremisesWalsallThe quality of leadership and management</t>
  </si>
  <si>
    <t>4Childcare on Non-Domestic PremisesWaltham ForestThe quality of leadership and management</t>
  </si>
  <si>
    <t>4Childcare on Non-Domestic PremisesWandsworthThe quality of leadership and management</t>
  </si>
  <si>
    <t>4Childcare on Non-Domestic PremisesWarringtonThe quality of leadership and management</t>
  </si>
  <si>
    <t>4Childcare on Non-Domestic PremisesWarwickshireThe quality of leadership and management</t>
  </si>
  <si>
    <t>4Childcare on Non-Domestic PremisesWest BerkshireThe quality of leadership and management</t>
  </si>
  <si>
    <t>4Childcare on Non-Domestic PremisesWest SussexThe quality of leadership and management</t>
  </si>
  <si>
    <t>4Childcare on Non-Domestic PremisesWiganThe quality of leadership and management</t>
  </si>
  <si>
    <t>4Childcare on Non-Domestic PremisesWiltshireThe quality of leadership and management</t>
  </si>
  <si>
    <t>4Childcare on Non-Domestic PremisesWindsor and MaidenheadThe quality of leadership and management</t>
  </si>
  <si>
    <t>4Childcare on Non-Domestic PremisesWirralThe quality of leadership and management</t>
  </si>
  <si>
    <t>4Childcare on Non-Domestic PremisesWokinghamThe quality of leadership and management</t>
  </si>
  <si>
    <t>4Childcare on Non-Domestic PremisesWolverhamptonThe quality of leadership and management</t>
  </si>
  <si>
    <t>4Childcare on Non-Domestic PremisesWorcestershireThe quality of leadership and management</t>
  </si>
  <si>
    <t>4Childcare on Non-Domestic PremisesYorkThe quality of leadership and management</t>
  </si>
  <si>
    <t>4ChildminderAllHow well the provision meets the needs of the children who attend</t>
  </si>
  <si>
    <t>4ChildminderBarking and DagenhamHow well the provision meets the needs of the children who attend</t>
  </si>
  <si>
    <t>4ChildminderBarnetHow well the provision meets the needs of the children who attend</t>
  </si>
  <si>
    <t>4ChildminderBarnsleyHow well the provision meets the needs of the children who attend</t>
  </si>
  <si>
    <t>4ChildminderBath and North East SomersetHow well the provision meets the needs of the children who attend</t>
  </si>
  <si>
    <t>4ChildminderBedfordHow well the provision meets the needs of the children who attend</t>
  </si>
  <si>
    <t>4ChildminderBexleyHow well the provision meets the needs of the children who attend</t>
  </si>
  <si>
    <t>4ChildminderBirminghamHow well the provision meets the needs of the children who attend</t>
  </si>
  <si>
    <t>4ChildminderBlackburn with DarwenHow well the provision meets the needs of the children who attend</t>
  </si>
  <si>
    <t>4ChildminderBlackpoolHow well the provision meets the needs of the children who attend</t>
  </si>
  <si>
    <t>4ChildminderBoltonHow well the provision meets the needs of the children who attend</t>
  </si>
  <si>
    <t>4ChildminderBournemouthHow well the provision meets the needs of the children who attend</t>
  </si>
  <si>
    <t>4ChildminderBracknell ForestHow well the provision meets the needs of the children who attend</t>
  </si>
  <si>
    <t>4ChildminderBradfordHow well the provision meets the needs of the children who attend</t>
  </si>
  <si>
    <t>4ChildminderBrentHow well the provision meets the needs of the children who attend</t>
  </si>
  <si>
    <t>4ChildminderBrighton and HoveHow well the provision meets the needs of the children who attend</t>
  </si>
  <si>
    <t>4ChildminderBristolHow well the provision meets the needs of the children who attend</t>
  </si>
  <si>
    <t>4ChildminderBromleyHow well the provision meets the needs of the children who attend</t>
  </si>
  <si>
    <t>4ChildminderBuckinghamshireHow well the provision meets the needs of the children who attend</t>
  </si>
  <si>
    <t>4ChildminderBuryHow well the provision meets the needs of the children who attend</t>
  </si>
  <si>
    <t>4ChildminderCalderdaleHow well the provision meets the needs of the children who attend</t>
  </si>
  <si>
    <t>4ChildminderCambridgeshireHow well the provision meets the needs of the children who attend</t>
  </si>
  <si>
    <t>4ChildminderCamdenHow well the provision meets the needs of the children who attend</t>
  </si>
  <si>
    <t>4ChildminderCentral BedfordshireHow well the provision meets the needs of the children who attend</t>
  </si>
  <si>
    <t>4ChildminderCheshire EastHow well the provision meets the needs of the children who attend</t>
  </si>
  <si>
    <t>4ChildminderCheshire West and ChesterHow well the provision meets the needs of the children who attend</t>
  </si>
  <si>
    <t>4ChildminderCornwallHow well the provision meets the needs of the children who attend</t>
  </si>
  <si>
    <t>4ChildminderCoventryHow well the provision meets the needs of the children who attend</t>
  </si>
  <si>
    <t>4ChildminderCroydonHow well the provision meets the needs of the children who attend</t>
  </si>
  <si>
    <t>4ChildminderCumbriaHow well the provision meets the needs of the children who attend</t>
  </si>
  <si>
    <t>4ChildminderDarlingtonHow well the provision meets the needs of the children who attend</t>
  </si>
  <si>
    <t>4ChildminderDerbyHow well the provision meets the needs of the children who attend</t>
  </si>
  <si>
    <t>4ChildminderDerbyshireHow well the provision meets the needs of the children who attend</t>
  </si>
  <si>
    <t>4ChildminderDevonHow well the provision meets the needs of the children who attend</t>
  </si>
  <si>
    <t>4ChildminderDoncasterHow well the provision meets the needs of the children who attend</t>
  </si>
  <si>
    <t>4ChildminderDorsetHow well the provision meets the needs of the children who attend</t>
  </si>
  <si>
    <t>4ChildminderDudleyHow well the provision meets the needs of the children who attend</t>
  </si>
  <si>
    <t>4ChildminderDurhamHow well the provision meets the needs of the children who attend</t>
  </si>
  <si>
    <t>4ChildminderEalingHow well the provision meets the needs of the children who attend</t>
  </si>
  <si>
    <t>4ChildminderEast Riding of YorkshireHow well the provision meets the needs of the children who attend</t>
  </si>
  <si>
    <t>4ChildminderEast SussexHow well the provision meets the needs of the children who attend</t>
  </si>
  <si>
    <t>4ChildminderEnfieldHow well the provision meets the needs of the children who attend</t>
  </si>
  <si>
    <t>4ChildminderEssexHow well the provision meets the needs of the children who attend</t>
  </si>
  <si>
    <t>4ChildminderGatesheadHow well the provision meets the needs of the children who attend</t>
  </si>
  <si>
    <t>4ChildminderGloucestershireHow well the provision meets the needs of the children who attend</t>
  </si>
  <si>
    <t>4ChildminderGreenwichHow well the provision meets the needs of the children who attend</t>
  </si>
  <si>
    <t>4ChildminderHackneyHow well the provision meets the needs of the children who attend</t>
  </si>
  <si>
    <t>4ChildminderHaltonHow well the provision meets the needs of the children who attend</t>
  </si>
  <si>
    <t>4ChildminderHampshireHow well the provision meets the needs of the children who attend</t>
  </si>
  <si>
    <t>4ChildminderHaringeyHow well the provision meets the needs of the children who attend</t>
  </si>
  <si>
    <t>4ChildminderHarrowHow well the provision meets the needs of the children who attend</t>
  </si>
  <si>
    <t>4ChildminderHartlepoolHow well the provision meets the needs of the children who attend</t>
  </si>
  <si>
    <t>4ChildminderHaveringHow well the provision meets the needs of the children who attend</t>
  </si>
  <si>
    <t>4ChildminderHerefordshireHow well the provision meets the needs of the children who attend</t>
  </si>
  <si>
    <t>4ChildminderHertfordshireHow well the provision meets the needs of the children who attend</t>
  </si>
  <si>
    <t>4ChildminderHillingdonHow well the provision meets the needs of the children who attend</t>
  </si>
  <si>
    <t>4ChildminderHounslowHow well the provision meets the needs of the children who attend</t>
  </si>
  <si>
    <t>4ChildminderIsle of WightHow well the provision meets the needs of the children who attend</t>
  </si>
  <si>
    <t>4ChildminderIslingtonHow well the provision meets the needs of the children who attend</t>
  </si>
  <si>
    <t>4ChildminderKensington and ChelseaHow well the provision meets the needs of the children who attend</t>
  </si>
  <si>
    <t>4ChildminderKentHow well the provision meets the needs of the children who attend</t>
  </si>
  <si>
    <t>4ChildminderKingston upon HullHow well the provision meets the needs of the children who attend</t>
  </si>
  <si>
    <t>4ChildminderKingston upon ThamesHow well the provision meets the needs of the children who attend</t>
  </si>
  <si>
    <t>4ChildminderKirkleesHow well the provision meets the needs of the children who attend</t>
  </si>
  <si>
    <t>4ChildminderKnowsleyHow well the provision meets the needs of the children who attend</t>
  </si>
  <si>
    <t>4ChildminderLambethHow well the provision meets the needs of the children who attend</t>
  </si>
  <si>
    <t>4ChildminderLancashireHow well the provision meets the needs of the children who attend</t>
  </si>
  <si>
    <t>4ChildminderLeedsHow well the provision meets the needs of the children who attend</t>
  </si>
  <si>
    <t>4ChildminderLeicesterHow well the provision meets the needs of the children who attend</t>
  </si>
  <si>
    <t>4ChildminderLeicestershireHow well the provision meets the needs of the children who attend</t>
  </si>
  <si>
    <t>4ChildminderLewishamHow well the provision meets the needs of the children who attend</t>
  </si>
  <si>
    <t>4ChildminderLincolnshireHow well the provision meets the needs of the children who attend</t>
  </si>
  <si>
    <t>4ChildminderLiverpoolHow well the provision meets the needs of the children who attend</t>
  </si>
  <si>
    <t>4ChildminderLocal authority not recordedHow well the provision meets the needs of the children who attend</t>
  </si>
  <si>
    <t>4ChildminderLutonHow well the provision meets the needs of the children who attend</t>
  </si>
  <si>
    <t>4ChildminderManchesterHow well the provision meets the needs of the children who attend</t>
  </si>
  <si>
    <t>4ChildminderMedwayHow well the provision meets the needs of the children who attend</t>
  </si>
  <si>
    <t>4ChildminderMertonHow well the provision meets the needs of the children who attend</t>
  </si>
  <si>
    <t>4ChildminderMiddlesbroughHow well the provision meets the needs of the children who attend</t>
  </si>
  <si>
    <t>4ChildminderMilton KeynesHow well the provision meets the needs of the children who attend</t>
  </si>
  <si>
    <t>4ChildminderNewcastle upon TyneHow well the provision meets the needs of the children who attend</t>
  </si>
  <si>
    <t>4ChildminderNewhamHow well the provision meets the needs of the children who attend</t>
  </si>
  <si>
    <t>4ChildminderNorfolkHow well the provision meets the needs of the children who attend</t>
  </si>
  <si>
    <t>4ChildminderNorth East LincolnshireHow well the provision meets the needs of the children who attend</t>
  </si>
  <si>
    <t>4ChildminderNorth LincolnshireHow well the provision meets the needs of the children who attend</t>
  </si>
  <si>
    <t>4ChildminderNorth SomersetHow well the provision meets the needs of the children who attend</t>
  </si>
  <si>
    <t>4ChildminderNorth TynesideHow well the provision meets the needs of the children who attend</t>
  </si>
  <si>
    <t>4ChildminderNorth YorkshireHow well the provision meets the needs of the children who attend</t>
  </si>
  <si>
    <t>4ChildminderNorthamptonshireHow well the provision meets the needs of the children who attend</t>
  </si>
  <si>
    <t>4ChildminderNorthumberlandHow well the provision meets the needs of the children who attend</t>
  </si>
  <si>
    <t>4ChildminderNottinghamHow well the provision meets the needs of the children who attend</t>
  </si>
  <si>
    <t>4ChildminderNottinghamshireHow well the provision meets the needs of the children who attend</t>
  </si>
  <si>
    <t>4ChildminderOldhamHow well the provision meets the needs of the children who attend</t>
  </si>
  <si>
    <t>4ChildminderOxfordshireHow well the provision meets the needs of the children who attend</t>
  </si>
  <si>
    <t>4ChildminderPeterboroughHow well the provision meets the needs of the children who attend</t>
  </si>
  <si>
    <t>4ChildminderPlymouthHow well the provision meets the needs of the children who attend</t>
  </si>
  <si>
    <t>4ChildminderPooleHow well the provision meets the needs of the children who attend</t>
  </si>
  <si>
    <t>4ChildminderPortsmouthHow well the provision meets the needs of the children who attend</t>
  </si>
  <si>
    <t>4ChildminderReadingHow well the provision meets the needs of the children who attend</t>
  </si>
  <si>
    <t>4ChildminderRedcar and ClevelandHow well the provision meets the needs of the children who attend</t>
  </si>
  <si>
    <t>4ChildminderRichmond upon ThamesHow well the provision meets the needs of the children who attend</t>
  </si>
  <si>
    <t>4ChildminderRochdaleHow well the provision meets the needs of the children who attend</t>
  </si>
  <si>
    <t>4ChildminderRotherhamHow well the provision meets the needs of the children who attend</t>
  </si>
  <si>
    <t>4ChildminderSalfordHow well the provision meets the needs of the children who attend</t>
  </si>
  <si>
    <t>4ChildminderSandwellHow well the provision meets the needs of the children who attend</t>
  </si>
  <si>
    <t>4ChildminderSeftonHow well the provision meets the needs of the children who attend</t>
  </si>
  <si>
    <t>4ChildminderSheffieldHow well the provision meets the needs of the children who attend</t>
  </si>
  <si>
    <t>4ChildminderShropshireHow well the provision meets the needs of the children who attend</t>
  </si>
  <si>
    <t>4ChildminderSloughHow well the provision meets the needs of the children who attend</t>
  </si>
  <si>
    <t>4ChildminderSolihullHow well the provision meets the needs of the children who attend</t>
  </si>
  <si>
    <t>4ChildminderSomersetHow well the provision meets the needs of the children who attend</t>
  </si>
  <si>
    <t>4ChildminderSouth GloucestershireHow well the provision meets the needs of the children who attend</t>
  </si>
  <si>
    <t>4ChildminderSouth TynesideHow well the provision meets the needs of the children who attend</t>
  </si>
  <si>
    <t>4ChildminderSouthamptonHow well the provision meets the needs of the children who attend</t>
  </si>
  <si>
    <t>4ChildminderSouthend on SeaHow well the provision meets the needs of the children who attend</t>
  </si>
  <si>
    <t>4ChildminderSouthwarkHow well the provision meets the needs of the children who attend</t>
  </si>
  <si>
    <t>4ChildminderSt HelensHow well the provision meets the needs of the children who attend</t>
  </si>
  <si>
    <t>4ChildminderStaffordshireHow well the provision meets the needs of the children who attend</t>
  </si>
  <si>
    <t>4ChildminderStockportHow well the provision meets the needs of the children who attend</t>
  </si>
  <si>
    <t>4ChildminderStockton-on-TeesHow well the provision meets the needs of the children who attend</t>
  </si>
  <si>
    <t>4ChildminderStoke-on-TrentHow well the provision meets the needs of the children who attend</t>
  </si>
  <si>
    <t>4ChildminderSuffolkHow well the provision meets the needs of the children who attend</t>
  </si>
  <si>
    <t>4ChildminderSunderlandHow well the provision meets the needs of the children who attend</t>
  </si>
  <si>
    <t>4ChildminderSurreyHow well the provision meets the needs of the children who attend</t>
  </si>
  <si>
    <t>4ChildminderSuttonHow well the provision meets the needs of the children who attend</t>
  </si>
  <si>
    <t>4ChildminderSwindonHow well the provision meets the needs of the children who attend</t>
  </si>
  <si>
    <t>4ChildminderTamesideHow well the provision meets the needs of the children who attend</t>
  </si>
  <si>
    <t>4ChildminderTelford and WrekinHow well the provision meets the needs of the children who attend</t>
  </si>
  <si>
    <t>4ChildminderThurrockHow well the provision meets the needs of the children who attend</t>
  </si>
  <si>
    <t>4ChildminderTorbayHow well the provision meets the needs of the children who attend</t>
  </si>
  <si>
    <t>4ChildminderTower HamletsHow well the provision meets the needs of the children who attend</t>
  </si>
  <si>
    <t>4ChildminderTraffordHow well the provision meets the needs of the children who attend</t>
  </si>
  <si>
    <t>4ChildminderWakefieldHow well the provision meets the needs of the children who attend</t>
  </si>
  <si>
    <t>4ChildminderWalsallHow well the provision meets the needs of the children who attend</t>
  </si>
  <si>
    <t>4ChildminderWaltham ForestHow well the provision meets the needs of the children who attend</t>
  </si>
  <si>
    <t>4ChildminderWandsworthHow well the provision meets the needs of the children who attend</t>
  </si>
  <si>
    <t>4ChildminderWarringtonHow well the provision meets the needs of the children who attend</t>
  </si>
  <si>
    <t>4ChildminderWarwickshireHow well the provision meets the needs of the children who attend</t>
  </si>
  <si>
    <t>4ChildminderWest BerkshireHow well the provision meets the needs of the children who attend</t>
  </si>
  <si>
    <t>4ChildminderWest SussexHow well the provision meets the needs of the children who attend</t>
  </si>
  <si>
    <t>4ChildminderWiganHow well the provision meets the needs of the children who attend</t>
  </si>
  <si>
    <t>4ChildminderWiltshireHow well the provision meets the needs of the children who attend</t>
  </si>
  <si>
    <t>4ChildminderWirralHow well the provision meets the needs of the children who attend</t>
  </si>
  <si>
    <t>4ChildminderWokinghamHow well the provision meets the needs of the children who attend</t>
  </si>
  <si>
    <t>4ChildminderWolverhamptonHow well the provision meets the needs of the children who attend</t>
  </si>
  <si>
    <t>4ChildminderWorcestershireHow well the provision meets the needs of the children who attend</t>
  </si>
  <si>
    <t>4ChildminderYorkHow well the provision meets the needs of the children who attend</t>
  </si>
  <si>
    <t>4ChildminderAllOverall effectiveness: the quality and standards of the provision</t>
  </si>
  <si>
    <t>4ChildminderBarking and DagenhamOverall effectiveness: the quality and standards of the provision</t>
  </si>
  <si>
    <t>4ChildminderBarnetOverall effectiveness: the quality and standards of the provision</t>
  </si>
  <si>
    <t>4ChildminderBarnsleyOverall effectiveness: the quality and standards of the provision</t>
  </si>
  <si>
    <t>4ChildminderBath and North East SomersetOverall effectiveness: the quality and standards of the provision</t>
  </si>
  <si>
    <t>4ChildminderBedfordOverall effectiveness: the quality and standards of the provision</t>
  </si>
  <si>
    <t>4ChildminderBexleyOverall effectiveness: the quality and standards of the provision</t>
  </si>
  <si>
    <t>4ChildminderBirminghamOverall effectiveness: the quality and standards of the provision</t>
  </si>
  <si>
    <t>4ChildminderBlackburn with DarwenOverall effectiveness: the quality and standards of the provision</t>
  </si>
  <si>
    <t>4ChildminderBlackpoolOverall effectiveness: the quality and standards of the provision</t>
  </si>
  <si>
    <t>4ChildminderBoltonOverall effectiveness: the quality and standards of the provision</t>
  </si>
  <si>
    <t>4ChildminderBournemouthOverall effectiveness: the quality and standards of the provision</t>
  </si>
  <si>
    <t>4ChildminderBracknell ForestOverall effectiveness: the quality and standards of the provision</t>
  </si>
  <si>
    <t>4ChildminderBradfordOverall effectiveness: the quality and standards of the provision</t>
  </si>
  <si>
    <t>4ChildminderBrentOverall effectiveness: the quality and standards of the provision</t>
  </si>
  <si>
    <t>4ChildminderBrighton and HoveOverall effectiveness: the quality and standards of the provision</t>
  </si>
  <si>
    <t>4ChildminderBristolOverall effectiveness: the quality and standards of the provision</t>
  </si>
  <si>
    <t>4ChildminderBromleyOverall effectiveness: the quality and standards of the provision</t>
  </si>
  <si>
    <t>4ChildminderBuckinghamshireOverall effectiveness: the quality and standards of the provision</t>
  </si>
  <si>
    <t>4ChildminderBuryOverall effectiveness: the quality and standards of the provision</t>
  </si>
  <si>
    <t>4ChildminderCalderdaleOverall effectiveness: the quality and standards of the provision</t>
  </si>
  <si>
    <t>4ChildminderCambridgeshireOverall effectiveness: the quality and standards of the provision</t>
  </si>
  <si>
    <t>4ChildminderCamdenOverall effectiveness: the quality and standards of the provision</t>
  </si>
  <si>
    <t>4ChildminderCentral BedfordshireOverall effectiveness: the quality and standards of the provision</t>
  </si>
  <si>
    <t>4ChildminderCheshire EastOverall effectiveness: the quality and standards of the provision</t>
  </si>
  <si>
    <t>4ChildminderCheshire West and ChesterOverall effectiveness: the quality and standards of the provision</t>
  </si>
  <si>
    <t>4ChildminderCornwallOverall effectiveness: the quality and standards of the provision</t>
  </si>
  <si>
    <t>4ChildminderCoventryOverall effectiveness: the quality and standards of the provision</t>
  </si>
  <si>
    <t>4ChildminderCroydonOverall effectiveness: the quality and standards of the provision</t>
  </si>
  <si>
    <t>4ChildminderCumbriaOverall effectiveness: the quality and standards of the provision</t>
  </si>
  <si>
    <t>4ChildminderDarlingtonOverall effectiveness: the quality and standards of the provision</t>
  </si>
  <si>
    <t>4ChildminderDerbyOverall effectiveness: the quality and standards of the provision</t>
  </si>
  <si>
    <t>4ChildminderDerbyshireOverall effectiveness: the quality and standards of the provision</t>
  </si>
  <si>
    <t>4ChildminderDevonOverall effectiveness: the quality and standards of the provision</t>
  </si>
  <si>
    <t>4ChildminderDoncasterOverall effectiveness: the quality and standards of the provision</t>
  </si>
  <si>
    <t>4ChildminderDorsetOverall effectiveness: the quality and standards of the provision</t>
  </si>
  <si>
    <t>4ChildminderDudleyOverall effectiveness: the quality and standards of the provision</t>
  </si>
  <si>
    <t>4ChildminderDurhamOverall effectiveness: the quality and standards of the provision</t>
  </si>
  <si>
    <t>4ChildminderEalingOverall effectiveness: the quality and standards of the provision</t>
  </si>
  <si>
    <t>4ChildminderEast Riding of YorkshireOverall effectiveness: the quality and standards of the provision</t>
  </si>
  <si>
    <t>4ChildminderEast SussexOverall effectiveness: the quality and standards of the provision</t>
  </si>
  <si>
    <t>4ChildminderEnfieldOverall effectiveness: the quality and standards of the provision</t>
  </si>
  <si>
    <t>4ChildminderEssexOverall effectiveness: the quality and standards of the provision</t>
  </si>
  <si>
    <t>4ChildminderGatesheadOverall effectiveness: the quality and standards of the provision</t>
  </si>
  <si>
    <t>4ChildminderGloucestershireOverall effectiveness: the quality and standards of the provision</t>
  </si>
  <si>
    <t>4ChildminderGreenwichOverall effectiveness: the quality and standards of the provision</t>
  </si>
  <si>
    <t>4ChildminderHackneyOverall effectiveness: the quality and standards of the provision</t>
  </si>
  <si>
    <t>4ChildminderHaltonOverall effectiveness: the quality and standards of the provision</t>
  </si>
  <si>
    <t>4ChildminderHampshireOverall effectiveness: the quality and standards of the provision</t>
  </si>
  <si>
    <t>4ChildminderHaringeyOverall effectiveness: the quality and standards of the provision</t>
  </si>
  <si>
    <t>4ChildminderHarrowOverall effectiveness: the quality and standards of the provision</t>
  </si>
  <si>
    <t>4ChildminderHartlepoolOverall effectiveness: the quality and standards of the provision</t>
  </si>
  <si>
    <t>4ChildminderHaveringOverall effectiveness: the quality and standards of the provision</t>
  </si>
  <si>
    <t>4ChildminderHerefordshireOverall effectiveness: the quality and standards of the provision</t>
  </si>
  <si>
    <t>4ChildminderHertfordshireOverall effectiveness: the quality and standards of the provision</t>
  </si>
  <si>
    <t>4ChildminderHillingdonOverall effectiveness: the quality and standards of the provision</t>
  </si>
  <si>
    <t>4ChildminderHounslowOverall effectiveness: the quality and standards of the provision</t>
  </si>
  <si>
    <t>4ChildminderIsle of WightOverall effectiveness: the quality and standards of the provision</t>
  </si>
  <si>
    <t>4ChildminderIslingtonOverall effectiveness: the quality and standards of the provision</t>
  </si>
  <si>
    <t>4ChildminderKensington and ChelseaOverall effectiveness: the quality and standards of the provision</t>
  </si>
  <si>
    <t>4ChildminderKentOverall effectiveness: the quality and standards of the provision</t>
  </si>
  <si>
    <t>4ChildminderKingston upon HullOverall effectiveness: the quality and standards of the provision</t>
  </si>
  <si>
    <t>4ChildminderKingston upon ThamesOverall effectiveness: the quality and standards of the provision</t>
  </si>
  <si>
    <t>4ChildminderKirkleesOverall effectiveness: the quality and standards of the provision</t>
  </si>
  <si>
    <t>4ChildminderKnowsleyOverall effectiveness: the quality and standards of the provision</t>
  </si>
  <si>
    <t>4ChildminderLambethOverall effectiveness: the quality and standards of the provision</t>
  </si>
  <si>
    <t>4ChildminderLancashireOverall effectiveness: the quality and standards of the provision</t>
  </si>
  <si>
    <t>4ChildminderLeedsOverall effectiveness: the quality and standards of the provision</t>
  </si>
  <si>
    <t>4ChildminderLeicesterOverall effectiveness: the quality and standards of the provision</t>
  </si>
  <si>
    <t>4ChildminderLeicestershireOverall effectiveness: the quality and standards of the provision</t>
  </si>
  <si>
    <t>4ChildminderLewishamOverall effectiveness: the quality and standards of the provision</t>
  </si>
  <si>
    <t>4ChildminderLincolnshireOverall effectiveness: the quality and standards of the provision</t>
  </si>
  <si>
    <t>4ChildminderLiverpoolOverall effectiveness: the quality and standards of the provision</t>
  </si>
  <si>
    <t>4ChildminderLocal authority not recordedOverall effectiveness: the quality and standards of the provision</t>
  </si>
  <si>
    <t>4ChildminderLutonOverall effectiveness: the quality and standards of the provision</t>
  </si>
  <si>
    <t>4ChildminderManchesterOverall effectiveness: the quality and standards of the provision</t>
  </si>
  <si>
    <t>4ChildminderMedwayOverall effectiveness: the quality and standards of the provision</t>
  </si>
  <si>
    <t>4ChildminderMertonOverall effectiveness: the quality and standards of the provision</t>
  </si>
  <si>
    <t>4ChildminderMiddlesbroughOverall effectiveness: the quality and standards of the provision</t>
  </si>
  <si>
    <t>4ChildminderMilton KeynesOverall effectiveness: the quality and standards of the provision</t>
  </si>
  <si>
    <t>4ChildminderNewcastle upon TyneOverall effectiveness: the quality and standards of the provision</t>
  </si>
  <si>
    <t>4ChildminderNewhamOverall effectiveness: the quality and standards of the provision</t>
  </si>
  <si>
    <t>4ChildminderNorfolkOverall effectiveness: the quality and standards of the provision</t>
  </si>
  <si>
    <t>4ChildminderNorth East LincolnshireOverall effectiveness: the quality and standards of the provision</t>
  </si>
  <si>
    <t>4ChildminderNorth LincolnshireOverall effectiveness: the quality and standards of the provision</t>
  </si>
  <si>
    <t>4ChildminderNorth SomersetOverall effectiveness: the quality and standards of the provision</t>
  </si>
  <si>
    <t>4ChildminderNorth TynesideOverall effectiveness: the quality and standards of the provision</t>
  </si>
  <si>
    <t>4ChildminderNorth YorkshireOverall effectiveness: the quality and standards of the provision</t>
  </si>
  <si>
    <t>4ChildminderNorthamptonshireOverall effectiveness: the quality and standards of the provision</t>
  </si>
  <si>
    <t>4ChildminderNorthumberlandOverall effectiveness: the quality and standards of the provision</t>
  </si>
  <si>
    <t>4ChildminderNottinghamOverall effectiveness: the quality and standards of the provision</t>
  </si>
  <si>
    <t>4ChildminderNottinghamshireOverall effectiveness: the quality and standards of the provision</t>
  </si>
  <si>
    <t>4ChildminderOldhamOverall effectiveness: the quality and standards of the provision</t>
  </si>
  <si>
    <t>4ChildminderOxfordshireOverall effectiveness: the quality and standards of the provision</t>
  </si>
  <si>
    <t>4ChildminderPeterboroughOverall effectiveness: the quality and standards of the provision</t>
  </si>
  <si>
    <t>4ChildminderPlymouthOverall effectiveness: the quality and standards of the provision</t>
  </si>
  <si>
    <t>4ChildminderPooleOverall effectiveness: the quality and standards of the provision</t>
  </si>
  <si>
    <t>4ChildminderPortsmouthOverall effectiveness: the quality and standards of the provision</t>
  </si>
  <si>
    <t>4ChildminderReadingOverall effectiveness: the quality and standards of the provision</t>
  </si>
  <si>
    <t>4ChildminderRedcar and ClevelandOverall effectiveness: the quality and standards of the provision</t>
  </si>
  <si>
    <t>4ChildminderRichmond upon ThamesOverall effectiveness: the quality and standards of the provision</t>
  </si>
  <si>
    <t>4ChildminderRochdaleOverall effectiveness: the quality and standards of the provision</t>
  </si>
  <si>
    <t>4ChildminderRotherhamOverall effectiveness: the quality and standards of the provision</t>
  </si>
  <si>
    <t>4ChildminderSalfordOverall effectiveness: the quality and standards of the provision</t>
  </si>
  <si>
    <t>4ChildminderSandwellOverall effectiveness: the quality and standards of the provision</t>
  </si>
  <si>
    <t>4ChildminderSeftonOverall effectiveness: the quality and standards of the provision</t>
  </si>
  <si>
    <t>4ChildminderSheffieldOverall effectiveness: the quality and standards of the provision</t>
  </si>
  <si>
    <t>4ChildminderShropshireOverall effectiveness: the quality and standards of the provision</t>
  </si>
  <si>
    <t>4ChildminderSloughOverall effectiveness: the quality and standards of the provision</t>
  </si>
  <si>
    <t>4ChildminderSolihullOverall effectiveness: the quality and standards of the provision</t>
  </si>
  <si>
    <t>4ChildminderSomersetOverall effectiveness: the quality and standards of the provision</t>
  </si>
  <si>
    <t>4ChildminderSouth GloucestershireOverall effectiveness: the quality and standards of the provision</t>
  </si>
  <si>
    <t>4ChildminderSouth TynesideOverall effectiveness: the quality and standards of the provision</t>
  </si>
  <si>
    <t>4ChildminderSouthamptonOverall effectiveness: the quality and standards of the provision</t>
  </si>
  <si>
    <t>4ChildminderSouthend on SeaOverall effectiveness: the quality and standards of the provision</t>
  </si>
  <si>
    <t>4ChildminderSouthwarkOverall effectiveness: the quality and standards of the provision</t>
  </si>
  <si>
    <t>4ChildminderSt HelensOverall effectiveness: the quality and standards of the provision</t>
  </si>
  <si>
    <t>4ChildminderStaffordshireOverall effectiveness: the quality and standards of the provision</t>
  </si>
  <si>
    <t>4ChildminderStockportOverall effectiveness: the quality and standards of the provision</t>
  </si>
  <si>
    <t>4ChildminderStockton-on-TeesOverall effectiveness: the quality and standards of the provision</t>
  </si>
  <si>
    <t>4ChildminderStoke-on-TrentOverall effectiveness: the quality and standards of the provision</t>
  </si>
  <si>
    <t>4ChildminderSuffolkOverall effectiveness: the quality and standards of the provision</t>
  </si>
  <si>
    <t>4ChildminderSunderlandOverall effectiveness: the quality and standards of the provision</t>
  </si>
  <si>
    <t>4ChildminderSurreyOverall effectiveness: the quality and standards of the provision</t>
  </si>
  <si>
    <t>4ChildminderSuttonOverall effectiveness: the quality and standards of the provision</t>
  </si>
  <si>
    <t>4ChildminderSwindonOverall effectiveness: the quality and standards of the provision</t>
  </si>
  <si>
    <t>4ChildminderTamesideOverall effectiveness: the quality and standards of the provision</t>
  </si>
  <si>
    <t>4ChildminderTelford and WrekinOverall effectiveness: the quality and standards of the provision</t>
  </si>
  <si>
    <t>4ChildminderThurrockOverall effectiveness: the quality and standards of the provision</t>
  </si>
  <si>
    <t>4ChildminderTorbayOverall effectiveness: the quality and standards of the provision</t>
  </si>
  <si>
    <t>4ChildminderTower HamletsOverall effectiveness: the quality and standards of the provision</t>
  </si>
  <si>
    <t>4ChildminderTraffordOverall effectiveness: the quality and standards of the provision</t>
  </si>
  <si>
    <t>4ChildminderWakefieldOverall effectiveness: the quality and standards of the provision</t>
  </si>
  <si>
    <t>4ChildminderWalsallOverall effectiveness: the quality and standards of the provision</t>
  </si>
  <si>
    <t>4ChildminderWaltham ForestOverall effectiveness: the quality and standards of the provision</t>
  </si>
  <si>
    <t>4ChildminderWandsworthOverall effectiveness: the quality and standards of the provision</t>
  </si>
  <si>
    <t>4ChildminderWarringtonOverall effectiveness: the quality and standards of the provision</t>
  </si>
  <si>
    <t>4ChildminderWarwickshireOverall effectiveness: the quality and standards of the provision</t>
  </si>
  <si>
    <t>4ChildminderWest BerkshireOverall effectiveness: the quality and standards of the provision</t>
  </si>
  <si>
    <t>4ChildminderWest SussexOverall effectiveness: the quality and standards of the provision</t>
  </si>
  <si>
    <t>4ChildminderWiganOverall effectiveness: the quality and standards of the provision</t>
  </si>
  <si>
    <t>4ChildminderWiltshireOverall effectiveness: the quality and standards of the provision</t>
  </si>
  <si>
    <t>4ChildminderWirralOverall effectiveness: the quality and standards of the provision</t>
  </si>
  <si>
    <t>4ChildminderWokinghamOverall effectiveness: the quality and standards of the provision</t>
  </si>
  <si>
    <t>4ChildminderWolverhamptonOverall effectiveness: the quality and standards of the provision</t>
  </si>
  <si>
    <t>4ChildminderWorcestershireOverall effectiveness: the quality and standards of the provision</t>
  </si>
  <si>
    <t>4ChildminderYorkOverall effectiveness: the quality and standards of the provision</t>
  </si>
  <si>
    <t>4ChildminderAllThe contribution of the provision to the wellbeing of children</t>
  </si>
  <si>
    <t>4ChildminderBarking and DagenhamThe contribution of the provision to the wellbeing of children</t>
  </si>
  <si>
    <t>4ChildminderBarnetThe contribution of the provision to the wellbeing of children</t>
  </si>
  <si>
    <t>4ChildminderBarnsleyThe contribution of the provision to the wellbeing of children</t>
  </si>
  <si>
    <t>4ChildminderBath and North East SomersetThe contribution of the provision to the wellbeing of children</t>
  </si>
  <si>
    <t>4ChildminderBedfordThe contribution of the provision to the wellbeing of children</t>
  </si>
  <si>
    <t>4ChildminderBexleyThe contribution of the provision to the wellbeing of children</t>
  </si>
  <si>
    <t>4ChildminderBirminghamThe contribution of the provision to the wellbeing of children</t>
  </si>
  <si>
    <t>4ChildminderBlackburn with DarwenThe contribution of the provision to the wellbeing of children</t>
  </si>
  <si>
    <t>4ChildminderBlackpoolThe contribution of the provision to the wellbeing of children</t>
  </si>
  <si>
    <t>4ChildminderBoltonThe contribution of the provision to the wellbeing of children</t>
  </si>
  <si>
    <t>4ChildminderBournemouthThe contribution of the provision to the wellbeing of children</t>
  </si>
  <si>
    <t>4ChildminderBracknell ForestThe contribution of the provision to the wellbeing of children</t>
  </si>
  <si>
    <t>4ChildminderBradfordThe contribution of the provision to the wellbeing of children</t>
  </si>
  <si>
    <t>4ChildminderBrentThe contribution of the provision to the wellbeing of children</t>
  </si>
  <si>
    <t>4ChildminderBrighton and HoveThe contribution of the provision to the wellbeing of children</t>
  </si>
  <si>
    <t>4ChildminderBristolThe contribution of the provision to the wellbeing of children</t>
  </si>
  <si>
    <t>4ChildminderBromleyThe contribution of the provision to the wellbeing of children</t>
  </si>
  <si>
    <t>4ChildminderBuckinghamshireThe contribution of the provision to the wellbeing of children</t>
  </si>
  <si>
    <t>4ChildminderBuryThe contribution of the provision to the wellbeing of children</t>
  </si>
  <si>
    <t>4ChildminderCalderdaleThe contribution of the provision to the wellbeing of children</t>
  </si>
  <si>
    <t>4ChildminderCambridgeshireThe contribution of the provision to the wellbeing of children</t>
  </si>
  <si>
    <t>4ChildminderCamdenThe contribution of the provision to the wellbeing of children</t>
  </si>
  <si>
    <t>4ChildminderCentral BedfordshireThe contribution of the provision to the wellbeing of children</t>
  </si>
  <si>
    <t>4ChildminderCheshire EastThe contribution of the provision to the wellbeing of children</t>
  </si>
  <si>
    <t>4ChildminderCheshire West and ChesterThe contribution of the provision to the wellbeing of children</t>
  </si>
  <si>
    <t>4ChildminderCornwallThe contribution of the provision to the wellbeing of children</t>
  </si>
  <si>
    <t>4ChildminderCoventryThe contribution of the provision to the wellbeing of children</t>
  </si>
  <si>
    <t>4ChildminderCroydonThe contribution of the provision to the wellbeing of children</t>
  </si>
  <si>
    <t>4ChildminderCumbriaThe contribution of the provision to the wellbeing of children</t>
  </si>
  <si>
    <t>4ChildminderDarlingtonThe contribution of the provision to the wellbeing of children</t>
  </si>
  <si>
    <t>4ChildminderDerbyThe contribution of the provision to the wellbeing of children</t>
  </si>
  <si>
    <t>4ChildminderDerbyshireThe contribution of the provision to the wellbeing of children</t>
  </si>
  <si>
    <t>4ChildminderDevonThe contribution of the provision to the wellbeing of children</t>
  </si>
  <si>
    <t>4ChildminderDoncasterThe contribution of the provision to the wellbeing of children</t>
  </si>
  <si>
    <t>4ChildminderDorsetThe contribution of the provision to the wellbeing of children</t>
  </si>
  <si>
    <t>4ChildminderDudleyThe contribution of the provision to the wellbeing of children</t>
  </si>
  <si>
    <t>4ChildminderDurhamThe contribution of the provision to the wellbeing of children</t>
  </si>
  <si>
    <t>4ChildminderEalingThe contribution of the provision to the wellbeing of children</t>
  </si>
  <si>
    <t>4ChildminderEast Riding of YorkshireThe contribution of the provision to the wellbeing of children</t>
  </si>
  <si>
    <t>4ChildminderEast SussexThe contribution of the provision to the wellbeing of children</t>
  </si>
  <si>
    <t>4ChildminderEnfieldThe contribution of the provision to the wellbeing of children</t>
  </si>
  <si>
    <t>4ChildminderEssexThe contribution of the provision to the wellbeing of children</t>
  </si>
  <si>
    <t>4ChildminderGatesheadThe contribution of the provision to the wellbeing of children</t>
  </si>
  <si>
    <t>4ChildminderGloucestershireThe contribution of the provision to the wellbeing of children</t>
  </si>
  <si>
    <t>4ChildminderGreenwichThe contribution of the provision to the wellbeing of children</t>
  </si>
  <si>
    <t>4ChildminderHackneyThe contribution of the provision to the wellbeing of children</t>
  </si>
  <si>
    <t>4ChildminderHaltonThe contribution of the provision to the wellbeing of children</t>
  </si>
  <si>
    <t>4ChildminderHampshireThe contribution of the provision to the wellbeing of children</t>
  </si>
  <si>
    <t>4ChildminderHaringeyThe contribution of the provision to the wellbeing of children</t>
  </si>
  <si>
    <t>4ChildminderHarrowThe contribution of the provision to the wellbeing of children</t>
  </si>
  <si>
    <t>4ChildminderHartlepoolThe contribution of the provision to the wellbeing of children</t>
  </si>
  <si>
    <t>4ChildminderHaveringThe contribution of the provision to the wellbeing of children</t>
  </si>
  <si>
    <t>4ChildminderHerefordshireThe contribution of the provision to the wellbeing of children</t>
  </si>
  <si>
    <t>4ChildminderHertfordshireThe contribution of the provision to the wellbeing of children</t>
  </si>
  <si>
    <t>4ChildminderHillingdonThe contribution of the provision to the wellbeing of children</t>
  </si>
  <si>
    <t>4ChildminderHounslowThe contribution of the provision to the wellbeing of children</t>
  </si>
  <si>
    <t>4ChildminderIsle of WightThe contribution of the provision to the wellbeing of children</t>
  </si>
  <si>
    <t>4ChildminderIslingtonThe contribution of the provision to the wellbeing of children</t>
  </si>
  <si>
    <t>4ChildminderKensington and ChelseaThe contribution of the provision to the wellbeing of children</t>
  </si>
  <si>
    <t>4ChildminderKentThe contribution of the provision to the wellbeing of children</t>
  </si>
  <si>
    <t>4ChildminderKingston upon HullThe contribution of the provision to the wellbeing of children</t>
  </si>
  <si>
    <t>4ChildminderKingston upon ThamesThe contribution of the provision to the wellbeing of children</t>
  </si>
  <si>
    <t>4ChildminderKirkleesThe contribution of the provision to the wellbeing of children</t>
  </si>
  <si>
    <t>4ChildminderKnowsleyThe contribution of the provision to the wellbeing of children</t>
  </si>
  <si>
    <t>4ChildminderLambethThe contribution of the provision to the wellbeing of children</t>
  </si>
  <si>
    <t>4ChildminderLancashireThe contribution of the provision to the wellbeing of children</t>
  </si>
  <si>
    <t>4ChildminderLeedsThe contribution of the provision to the wellbeing of children</t>
  </si>
  <si>
    <t>4ChildminderLeicesterThe contribution of the provision to the wellbeing of children</t>
  </si>
  <si>
    <t>4ChildminderLeicestershireThe contribution of the provision to the wellbeing of children</t>
  </si>
  <si>
    <t>4ChildminderLewishamThe contribution of the provision to the wellbeing of children</t>
  </si>
  <si>
    <t>4ChildminderLincolnshireThe contribution of the provision to the wellbeing of children</t>
  </si>
  <si>
    <t>4ChildminderLiverpoolThe contribution of the provision to the wellbeing of children</t>
  </si>
  <si>
    <t>4ChildminderLocal authority not recordedThe contribution of the provision to the wellbeing of children</t>
  </si>
  <si>
    <t>4ChildminderLutonThe contribution of the provision to the wellbeing of children</t>
  </si>
  <si>
    <t>4ChildminderManchesterThe contribution of the provision to the wellbeing of children</t>
  </si>
  <si>
    <t>4ChildminderMedwayThe contribution of the provision to the wellbeing of children</t>
  </si>
  <si>
    <t>4ChildminderMertonThe contribution of the provision to the wellbeing of children</t>
  </si>
  <si>
    <t>4ChildminderMiddlesbroughThe contribution of the provision to the wellbeing of children</t>
  </si>
  <si>
    <t>4ChildminderMilton KeynesThe contribution of the provision to the wellbeing of children</t>
  </si>
  <si>
    <t>4ChildminderNewcastle upon TyneThe contribution of the provision to the wellbeing of children</t>
  </si>
  <si>
    <t>4ChildminderNewhamThe contribution of the provision to the wellbeing of children</t>
  </si>
  <si>
    <t>4ChildminderNorfolkThe contribution of the provision to the wellbeing of children</t>
  </si>
  <si>
    <t>4ChildminderNorth East LincolnshireThe contribution of the provision to the wellbeing of children</t>
  </si>
  <si>
    <t>4ChildminderNorth LincolnshireThe contribution of the provision to the wellbeing of children</t>
  </si>
  <si>
    <t>4ChildminderNorth SomersetThe contribution of the provision to the wellbeing of children</t>
  </si>
  <si>
    <t>4ChildminderNorth TynesideThe contribution of the provision to the wellbeing of children</t>
  </si>
  <si>
    <t>4ChildminderNorth YorkshireThe contribution of the provision to the wellbeing of children</t>
  </si>
  <si>
    <t>4ChildminderNorthamptonshireThe contribution of the provision to the wellbeing of children</t>
  </si>
  <si>
    <t>4ChildminderNorthumberlandThe contribution of the provision to the wellbeing of children</t>
  </si>
  <si>
    <t>4ChildminderNottinghamThe contribution of the provision to the wellbeing of children</t>
  </si>
  <si>
    <t>4ChildminderNottinghamshireThe contribution of the provision to the wellbeing of children</t>
  </si>
  <si>
    <t>4ChildminderOldhamThe contribution of the provision to the wellbeing of children</t>
  </si>
  <si>
    <t>4ChildminderOxfordshireThe contribution of the provision to the wellbeing of children</t>
  </si>
  <si>
    <t>4ChildminderPeterboroughThe contribution of the provision to the wellbeing of children</t>
  </si>
  <si>
    <t>4ChildminderPlymouthThe contribution of the provision to the wellbeing of children</t>
  </si>
  <si>
    <t>4ChildminderPooleThe contribution of the provision to the wellbeing of children</t>
  </si>
  <si>
    <t>4ChildminderPortsmouthThe contribution of the provision to the wellbeing of children</t>
  </si>
  <si>
    <t>4ChildminderReadingThe contribution of the provision to the wellbeing of children</t>
  </si>
  <si>
    <t>4ChildminderRedcar and ClevelandThe contribution of the provision to the wellbeing of children</t>
  </si>
  <si>
    <t>4ChildminderRichmond upon ThamesThe contribution of the provision to the wellbeing of children</t>
  </si>
  <si>
    <t>4ChildminderRochdaleThe contribution of the provision to the wellbeing of children</t>
  </si>
  <si>
    <t>4ChildminderRotherhamThe contribution of the provision to the wellbeing of children</t>
  </si>
  <si>
    <t>4ChildminderSalfordThe contribution of the provision to the wellbeing of children</t>
  </si>
  <si>
    <t>4ChildminderSandwellThe contribution of the provision to the wellbeing of children</t>
  </si>
  <si>
    <t>4ChildminderSeftonThe contribution of the provision to the wellbeing of children</t>
  </si>
  <si>
    <t>4ChildminderSheffieldThe contribution of the provision to the wellbeing of children</t>
  </si>
  <si>
    <t>4ChildminderShropshireThe contribution of the provision to the wellbeing of children</t>
  </si>
  <si>
    <t>4ChildminderSloughThe contribution of the provision to the wellbeing of children</t>
  </si>
  <si>
    <t>4ChildminderSolihullThe contribution of the provision to the wellbeing of children</t>
  </si>
  <si>
    <t>4ChildminderSomersetThe contribution of the provision to the wellbeing of children</t>
  </si>
  <si>
    <t>4ChildminderSouth GloucestershireThe contribution of the provision to the wellbeing of children</t>
  </si>
  <si>
    <t>4ChildminderSouth TynesideThe contribution of the provision to the wellbeing of children</t>
  </si>
  <si>
    <t>4ChildminderSouthamptonThe contribution of the provision to the wellbeing of children</t>
  </si>
  <si>
    <t>4ChildminderSouthend on SeaThe contribution of the provision to the wellbeing of children</t>
  </si>
  <si>
    <t>4ChildminderSouthwarkThe contribution of the provision to the wellbeing of children</t>
  </si>
  <si>
    <t>4ChildminderSt HelensThe contribution of the provision to the wellbeing of children</t>
  </si>
  <si>
    <t>4ChildminderStaffordshireThe contribution of the provision to the wellbeing of children</t>
  </si>
  <si>
    <t>4ChildminderStockportThe contribution of the provision to the wellbeing of children</t>
  </si>
  <si>
    <t>4ChildminderStockton-on-TeesThe contribution of the provision to the wellbeing of children</t>
  </si>
  <si>
    <t>4ChildminderStoke-on-TrentThe contribution of the provision to the wellbeing of children</t>
  </si>
  <si>
    <t>4ChildminderSuffolkThe contribution of the provision to the wellbeing of children</t>
  </si>
  <si>
    <t>4ChildminderSunderlandThe contribution of the provision to the wellbeing of children</t>
  </si>
  <si>
    <t>4ChildminderSurreyThe contribution of the provision to the wellbeing of children</t>
  </si>
  <si>
    <t>4ChildminderSuttonThe contribution of the provision to the wellbeing of children</t>
  </si>
  <si>
    <t>4ChildminderSwindonThe contribution of the provision to the wellbeing of children</t>
  </si>
  <si>
    <t>4ChildminderTamesideThe contribution of the provision to the wellbeing of children</t>
  </si>
  <si>
    <t>4ChildminderTelford and WrekinThe contribution of the provision to the wellbeing of children</t>
  </si>
  <si>
    <t>4ChildminderThurrockThe contribution of the provision to the wellbeing of children</t>
  </si>
  <si>
    <t>4ChildminderTorbayThe contribution of the provision to the wellbeing of children</t>
  </si>
  <si>
    <t>4ChildminderTower HamletsThe contribution of the provision to the wellbeing of children</t>
  </si>
  <si>
    <t>4ChildminderTraffordThe contribution of the provision to the wellbeing of children</t>
  </si>
  <si>
    <t>4ChildminderWakefieldThe contribution of the provision to the wellbeing of children</t>
  </si>
  <si>
    <t>4ChildminderWalsallThe contribution of the provision to the wellbeing of children</t>
  </si>
  <si>
    <t>4ChildminderWaltham ForestThe contribution of the provision to the wellbeing of children</t>
  </si>
  <si>
    <t>4ChildminderWandsworthThe contribution of the provision to the wellbeing of children</t>
  </si>
  <si>
    <t>4ChildminderWarringtonThe contribution of the provision to the wellbeing of children</t>
  </si>
  <si>
    <t>4ChildminderWarwickshireThe contribution of the provision to the wellbeing of children</t>
  </si>
  <si>
    <t>4ChildminderWest BerkshireThe contribution of the provision to the wellbeing of children</t>
  </si>
  <si>
    <t>4ChildminderWest SussexThe contribution of the provision to the wellbeing of children</t>
  </si>
  <si>
    <t>4ChildminderWiganThe contribution of the provision to the wellbeing of children</t>
  </si>
  <si>
    <t>4ChildminderWiltshireThe contribution of the provision to the wellbeing of children</t>
  </si>
  <si>
    <t>4ChildminderWirralThe contribution of the provision to the wellbeing of children</t>
  </si>
  <si>
    <t>4ChildminderWokinghamThe contribution of the provision to the wellbeing of children</t>
  </si>
  <si>
    <t>4ChildminderWolverhamptonThe contribution of the provision to the wellbeing of children</t>
  </si>
  <si>
    <t>4ChildminderWorcestershireThe contribution of the provision to the wellbeing of children</t>
  </si>
  <si>
    <t>4ChildminderYorkThe contribution of the provision to the wellbeing of children</t>
  </si>
  <si>
    <t>4ChildminderAllThe quality of leadership and management</t>
  </si>
  <si>
    <t>4ChildminderBarking and DagenhamThe quality of leadership and management</t>
  </si>
  <si>
    <t>4ChildminderBarnetThe quality of leadership and management</t>
  </si>
  <si>
    <t>4ChildminderBarnsleyThe quality of leadership and management</t>
  </si>
  <si>
    <t>4ChildminderBath and North East SomersetThe quality of leadership and management</t>
  </si>
  <si>
    <t>4ChildminderBedfordThe quality of leadership and management</t>
  </si>
  <si>
    <t>4ChildminderBexleyThe quality of leadership and management</t>
  </si>
  <si>
    <t>4ChildminderBirminghamThe quality of leadership and management</t>
  </si>
  <si>
    <t>4ChildminderBlackburn with DarwenThe quality of leadership and management</t>
  </si>
  <si>
    <t>4ChildminderBlackpoolThe quality of leadership and management</t>
  </si>
  <si>
    <t>4ChildminderBoltonThe quality of leadership and management</t>
  </si>
  <si>
    <t>4ChildminderBournemouthThe quality of leadership and management</t>
  </si>
  <si>
    <t>4ChildminderBracknell ForestThe quality of leadership and management</t>
  </si>
  <si>
    <t>4ChildminderBradfordThe quality of leadership and management</t>
  </si>
  <si>
    <t>4ChildminderBrentThe quality of leadership and management</t>
  </si>
  <si>
    <t>4ChildminderBrighton and HoveThe quality of leadership and management</t>
  </si>
  <si>
    <t>4ChildminderBristolThe quality of leadership and management</t>
  </si>
  <si>
    <t>4ChildminderBromleyThe quality of leadership and management</t>
  </si>
  <si>
    <t>4ChildminderBuckinghamshireThe quality of leadership and management</t>
  </si>
  <si>
    <t>4ChildminderBuryThe quality of leadership and management</t>
  </si>
  <si>
    <t>4ChildminderCalderdaleThe quality of leadership and management</t>
  </si>
  <si>
    <t>4ChildminderCambridgeshireThe quality of leadership and management</t>
  </si>
  <si>
    <t>4ChildminderCamdenThe quality of leadership and management</t>
  </si>
  <si>
    <t>4ChildminderCentral BedfordshireThe quality of leadership and management</t>
  </si>
  <si>
    <t>4ChildminderCheshire EastThe quality of leadership and management</t>
  </si>
  <si>
    <t>4ChildminderCheshire West and ChesterThe quality of leadership and management</t>
  </si>
  <si>
    <t>4ChildminderCornwallThe quality of leadership and management</t>
  </si>
  <si>
    <t>4ChildminderCoventryThe quality of leadership and management</t>
  </si>
  <si>
    <t>4ChildminderCroydonThe quality of leadership and management</t>
  </si>
  <si>
    <t>4ChildminderCumbriaThe quality of leadership and management</t>
  </si>
  <si>
    <t>4ChildminderDarlingtonThe quality of leadership and management</t>
  </si>
  <si>
    <t>4ChildminderDerbyThe quality of leadership and management</t>
  </si>
  <si>
    <t>4ChildminderDerbyshireThe quality of leadership and management</t>
  </si>
  <si>
    <t>4ChildminderDevonThe quality of leadership and management</t>
  </si>
  <si>
    <t>4ChildminderDoncasterThe quality of leadership and management</t>
  </si>
  <si>
    <t>4ChildminderDorsetThe quality of leadership and management</t>
  </si>
  <si>
    <t>4ChildminderDudleyThe quality of leadership and management</t>
  </si>
  <si>
    <t>4ChildminderDurhamThe quality of leadership and management</t>
  </si>
  <si>
    <t>4ChildminderEalingThe quality of leadership and management</t>
  </si>
  <si>
    <t>4ChildminderEast Riding of YorkshireThe quality of leadership and management</t>
  </si>
  <si>
    <t>4ChildminderEast SussexThe quality of leadership and management</t>
  </si>
  <si>
    <t>4ChildminderEnfieldThe quality of leadership and management</t>
  </si>
  <si>
    <t>4ChildminderEssexThe quality of leadership and management</t>
  </si>
  <si>
    <t>4ChildminderGatesheadThe quality of leadership and management</t>
  </si>
  <si>
    <t>4ChildminderGloucestershireThe quality of leadership and management</t>
  </si>
  <si>
    <t>4ChildminderGreenwichThe quality of leadership and management</t>
  </si>
  <si>
    <t>4ChildminderHackneyThe quality of leadership and management</t>
  </si>
  <si>
    <t>4ChildminderHaltonThe quality of leadership and management</t>
  </si>
  <si>
    <t>4ChildminderHampshireThe quality of leadership and management</t>
  </si>
  <si>
    <t>4ChildminderHaringeyThe quality of leadership and management</t>
  </si>
  <si>
    <t>4ChildminderHarrowThe quality of leadership and management</t>
  </si>
  <si>
    <t>4ChildminderHartlepoolThe quality of leadership and management</t>
  </si>
  <si>
    <t>4ChildminderHaveringThe quality of leadership and management</t>
  </si>
  <si>
    <t>4ChildminderHerefordshireThe quality of leadership and management</t>
  </si>
  <si>
    <t>4ChildminderHertfordshireThe quality of leadership and management</t>
  </si>
  <si>
    <t>4ChildminderHillingdonThe quality of leadership and management</t>
  </si>
  <si>
    <t>4ChildminderHounslowThe quality of leadership and management</t>
  </si>
  <si>
    <t>4ChildminderIsle of WightThe quality of leadership and management</t>
  </si>
  <si>
    <t>4ChildminderIslingtonThe quality of leadership and management</t>
  </si>
  <si>
    <t>4ChildminderKensington and ChelseaThe quality of leadership and management</t>
  </si>
  <si>
    <t>4ChildminderKentThe quality of leadership and management</t>
  </si>
  <si>
    <t>4ChildminderKingston upon HullThe quality of leadership and management</t>
  </si>
  <si>
    <t>4ChildminderKingston upon ThamesThe quality of leadership and management</t>
  </si>
  <si>
    <t>4ChildminderKirkleesThe quality of leadership and management</t>
  </si>
  <si>
    <t>4ChildminderKnowsleyThe quality of leadership and management</t>
  </si>
  <si>
    <t>4ChildminderLambethThe quality of leadership and management</t>
  </si>
  <si>
    <t>4ChildminderLancashireThe quality of leadership and management</t>
  </si>
  <si>
    <t>4ChildminderLeedsThe quality of leadership and management</t>
  </si>
  <si>
    <t>4ChildminderLeicesterThe quality of leadership and management</t>
  </si>
  <si>
    <t>4ChildminderLeicestershireThe quality of leadership and management</t>
  </si>
  <si>
    <t>4ChildminderLewishamThe quality of leadership and management</t>
  </si>
  <si>
    <t>4ChildminderLincolnshireThe quality of leadership and management</t>
  </si>
  <si>
    <t>4ChildminderLiverpoolThe quality of leadership and management</t>
  </si>
  <si>
    <t>4ChildminderLocal authority not recordedThe quality of leadership and management</t>
  </si>
  <si>
    <t>4ChildminderLutonThe quality of leadership and management</t>
  </si>
  <si>
    <t>4ChildminderManchesterThe quality of leadership and management</t>
  </si>
  <si>
    <t>4ChildminderMedwayThe quality of leadership and management</t>
  </si>
  <si>
    <t>4ChildminderMertonThe quality of leadership and management</t>
  </si>
  <si>
    <t>4ChildminderMiddlesbroughThe quality of leadership and management</t>
  </si>
  <si>
    <t>4ChildminderMilton KeynesThe quality of leadership and management</t>
  </si>
  <si>
    <t>4ChildminderNewcastle upon TyneThe quality of leadership and management</t>
  </si>
  <si>
    <t>4ChildminderNewhamThe quality of leadership and management</t>
  </si>
  <si>
    <t>4ChildminderNorfolkThe quality of leadership and management</t>
  </si>
  <si>
    <t>4ChildminderNorth East LincolnshireThe quality of leadership and management</t>
  </si>
  <si>
    <t>4ChildminderNorth LincolnshireThe quality of leadership and management</t>
  </si>
  <si>
    <t>4ChildminderNorth SomersetThe quality of leadership and management</t>
  </si>
  <si>
    <t>4ChildminderNorth TynesideThe quality of leadership and management</t>
  </si>
  <si>
    <t>4ChildminderNorth YorkshireThe quality of leadership and management</t>
  </si>
  <si>
    <t>4ChildminderNorthamptonshireThe quality of leadership and management</t>
  </si>
  <si>
    <t>4ChildminderNorthumberlandThe quality of leadership and management</t>
  </si>
  <si>
    <t>4ChildminderNottinghamThe quality of leadership and management</t>
  </si>
  <si>
    <t>4ChildminderNottinghamshireThe quality of leadership and management</t>
  </si>
  <si>
    <t>4ChildminderOldhamThe quality of leadership and management</t>
  </si>
  <si>
    <t>4ChildminderOxfordshireThe quality of leadership and management</t>
  </si>
  <si>
    <t>4ChildminderPeterboroughThe quality of leadership and management</t>
  </si>
  <si>
    <t>4ChildminderPlymouthThe quality of leadership and management</t>
  </si>
  <si>
    <t>4ChildminderPooleThe quality of leadership and management</t>
  </si>
  <si>
    <t>4ChildminderPortsmouthThe quality of leadership and management</t>
  </si>
  <si>
    <t>4ChildminderReadingThe quality of leadership and management</t>
  </si>
  <si>
    <t>4ChildminderRedcar and ClevelandThe quality of leadership and management</t>
  </si>
  <si>
    <t>4ChildminderRichmond upon ThamesThe quality of leadership and management</t>
  </si>
  <si>
    <t>4ChildminderRochdaleThe quality of leadership and management</t>
  </si>
  <si>
    <t>4ChildminderRotherhamThe quality of leadership and management</t>
  </si>
  <si>
    <t>4ChildminderSalfordThe quality of leadership and management</t>
  </si>
  <si>
    <t>4ChildminderSandwellThe quality of leadership and management</t>
  </si>
  <si>
    <t>4ChildminderSeftonThe quality of leadership and management</t>
  </si>
  <si>
    <t>4ChildminderSheffieldThe quality of leadership and management</t>
  </si>
  <si>
    <t>4ChildminderShropshireThe quality of leadership and management</t>
  </si>
  <si>
    <t>4ChildminderSloughThe quality of leadership and management</t>
  </si>
  <si>
    <t>4ChildminderSolihullThe quality of leadership and management</t>
  </si>
  <si>
    <t>4ChildminderSomersetThe quality of leadership and management</t>
  </si>
  <si>
    <t>4ChildminderSouth GloucestershireThe quality of leadership and management</t>
  </si>
  <si>
    <t>4ChildminderSouth TynesideThe quality of leadership and management</t>
  </si>
  <si>
    <t>4ChildminderSouthamptonThe quality of leadership and management</t>
  </si>
  <si>
    <t>4ChildminderSouthend on SeaThe quality of leadership and management</t>
  </si>
  <si>
    <t>4ChildminderSouthwarkThe quality of leadership and management</t>
  </si>
  <si>
    <t>4ChildminderSt HelensThe quality of leadership and management</t>
  </si>
  <si>
    <t>4ChildminderStaffordshireThe quality of leadership and management</t>
  </si>
  <si>
    <t>4ChildminderStockportThe quality of leadership and management</t>
  </si>
  <si>
    <t>4ChildminderStockton-on-TeesThe quality of leadership and management</t>
  </si>
  <si>
    <t>4ChildminderStoke-on-TrentThe quality of leadership and management</t>
  </si>
  <si>
    <t>4ChildminderSuffolkThe quality of leadership and management</t>
  </si>
  <si>
    <t>4ChildminderSunderlandThe quality of leadership and management</t>
  </si>
  <si>
    <t>4ChildminderSurreyThe quality of leadership and management</t>
  </si>
  <si>
    <t>4ChildminderSuttonThe quality of leadership and management</t>
  </si>
  <si>
    <t>4ChildminderSwindonThe quality of leadership and management</t>
  </si>
  <si>
    <t>4ChildminderTamesideThe quality of leadership and management</t>
  </si>
  <si>
    <t>4ChildminderTelford and WrekinThe quality of leadership and management</t>
  </si>
  <si>
    <t>4ChildminderThurrockThe quality of leadership and management</t>
  </si>
  <si>
    <t>4ChildminderTorbayThe quality of leadership and management</t>
  </si>
  <si>
    <t>4ChildminderTower HamletsThe quality of leadership and management</t>
  </si>
  <si>
    <t>4ChildminderTraffordThe quality of leadership and management</t>
  </si>
  <si>
    <t>4ChildminderWakefieldThe quality of leadership and management</t>
  </si>
  <si>
    <t>4ChildminderWalsallThe quality of leadership and management</t>
  </si>
  <si>
    <t>4ChildminderWaltham ForestThe quality of leadership and management</t>
  </si>
  <si>
    <t>4ChildminderWandsworthThe quality of leadership and management</t>
  </si>
  <si>
    <t>4ChildminderWarringtonThe quality of leadership and management</t>
  </si>
  <si>
    <t>4ChildminderWarwickshireThe quality of leadership and management</t>
  </si>
  <si>
    <t>4ChildminderWest BerkshireThe quality of leadership and management</t>
  </si>
  <si>
    <t>4ChildminderWest SussexThe quality of leadership and management</t>
  </si>
  <si>
    <t>4ChildminderWiganThe quality of leadership and management</t>
  </si>
  <si>
    <t>4ChildminderWiltshireThe quality of leadership and management</t>
  </si>
  <si>
    <t>4ChildminderWirralThe quality of leadership and management</t>
  </si>
  <si>
    <t>4ChildminderWokinghamThe quality of leadership and management</t>
  </si>
  <si>
    <t>4ChildminderWolverhamptonThe quality of leadership and management</t>
  </si>
  <si>
    <t>4ChildminderWorcestershireThe quality of leadership and management</t>
  </si>
  <si>
    <t>4ChildminderYorkThe quality of leadership and management</t>
  </si>
  <si>
    <t>All provisionBolton</t>
  </si>
  <si>
    <t>All provisionCumbria</t>
  </si>
  <si>
    <t>All provisionEast Sussex</t>
  </si>
  <si>
    <t>All provisionHavering</t>
  </si>
  <si>
    <t>All provisionHerefordshire</t>
  </si>
  <si>
    <t>All provisionLuton</t>
  </si>
  <si>
    <t>All provisionPoole</t>
  </si>
  <si>
    <t>All provisionSandwell</t>
  </si>
  <si>
    <t>All provisionSouthend on Sea</t>
  </si>
  <si>
    <t>All provisionTrafford</t>
  </si>
  <si>
    <t>All provisionWirral</t>
  </si>
  <si>
    <t>Childcare on Non-Domestic PremisesDarlington</t>
  </si>
  <si>
    <t>Childcare on Non-Domestic PremisesEssex</t>
  </si>
  <si>
    <t>Childcare on Non-Domestic PremisesHarrow</t>
  </si>
  <si>
    <t>Childcare on Non-Domestic PremisesHartlepool</t>
  </si>
  <si>
    <t>Childcare on Non-Domestic PremisesHavering</t>
  </si>
  <si>
    <t>Childcare on Non-Domestic PremisesKent</t>
  </si>
  <si>
    <t>Childcare on Non-Domestic PremisesMiddlesbrough</t>
  </si>
  <si>
    <t>Childcare on Non-Domestic PremisesNorth East Lincolnshire</t>
  </si>
  <si>
    <t>Childcare on Non-Domestic PremisesNottinghamshire</t>
  </si>
  <si>
    <t>Childcare on Non-Domestic PremisesSandwell</t>
  </si>
  <si>
    <t>Childcare on Non-Domestic PremisesSouthampton</t>
  </si>
  <si>
    <t>Childcare on Non-Domestic PremisesWorcestershire</t>
  </si>
  <si>
    <t>ChildminderBromley</t>
  </si>
  <si>
    <t>ChildminderCalderdale</t>
  </si>
  <si>
    <t>ChildminderCamden</t>
  </si>
  <si>
    <t>ChildminderCheshire West and Chester</t>
  </si>
  <si>
    <t>ChildminderHammersmith and Fulham</t>
  </si>
  <si>
    <t>ChildminderHillingdon</t>
  </si>
  <si>
    <t>ChildminderKingston upon Thames</t>
  </si>
  <si>
    <t>ChildminderMerton</t>
  </si>
  <si>
    <t>ChildminderNorth Tyneside</t>
  </si>
  <si>
    <t>ChildminderNorthamptonshire</t>
  </si>
  <si>
    <t>ChildminderNottingham</t>
  </si>
  <si>
    <t>ChildminderPoole</t>
  </si>
  <si>
    <t>ChildminderWarwickshire</t>
  </si>
  <si>
    <t>All provisionBrighton and Hove</t>
  </si>
  <si>
    <t>All provisionBuckinghamshire</t>
  </si>
  <si>
    <t>All provisionDorset</t>
  </si>
  <si>
    <t>All provisionEast Riding of Yorkshire</t>
  </si>
  <si>
    <t>All provisionNewcastle upon Tyne</t>
  </si>
  <si>
    <t>All provisionNorth East Lincolnshire</t>
  </si>
  <si>
    <t>All provisionSlough</t>
  </si>
  <si>
    <t>All provisionSuffolk</t>
  </si>
  <si>
    <t>All provisionTameside</t>
  </si>
  <si>
    <t>All provisionTelford and Wrekin</t>
  </si>
  <si>
    <t>All provisionWaltham Forest</t>
  </si>
  <si>
    <t>All provisionWindsor and Maidenhead</t>
  </si>
  <si>
    <t>All provisionWorcestershire</t>
  </si>
  <si>
    <t>Childcare on Non-Domestic PremisesBrighton and Hove</t>
  </si>
  <si>
    <t>Childcare on Non-Domestic PremisesBristol</t>
  </si>
  <si>
    <t>Childcare on Non-Domestic PremisesCambridgeshire</t>
  </si>
  <si>
    <t>Childcare on Non-Domestic PremisesDerby</t>
  </si>
  <si>
    <t>Childcare on Non-Domestic PremisesDudley</t>
  </si>
  <si>
    <t>Childcare on Non-Domestic PremisesGateshead</t>
  </si>
  <si>
    <t>Childcare on Non-Domestic PremisesHackney</t>
  </si>
  <si>
    <t>Childcare on Non-Domestic PremisesHounslow</t>
  </si>
  <si>
    <t>Childcare on Non-Domestic PremisesLincolnshire</t>
  </si>
  <si>
    <t>Childcare on Non-Domestic PremisesLiverpool</t>
  </si>
  <si>
    <t>Childcare on Non-Domestic PremisesNewcastle upon Tyne</t>
  </si>
  <si>
    <t>Childcare on Non-Domestic PremisesNorth Yorkshire</t>
  </si>
  <si>
    <t>Childcare on Non-Domestic PremisesNottingham</t>
  </si>
  <si>
    <t>Childcare on Non-Domestic PremisesOxfordshire</t>
  </si>
  <si>
    <t>Childcare on Non-Domestic PremisesStaffordshire</t>
  </si>
  <si>
    <t>Childcare on Non-Domestic PremisesWalsall</t>
  </si>
  <si>
    <t>Childcare on Non-Domestic PremisesWirral</t>
  </si>
  <si>
    <t>ChildminderBlackburn with Darwen</t>
  </si>
  <si>
    <t>ChildminderBrent</t>
  </si>
  <si>
    <t>ChildminderCumbria</t>
  </si>
  <si>
    <t>ChildminderDudley</t>
  </si>
  <si>
    <t>ChildminderKent</t>
  </si>
  <si>
    <t>ChildminderKingston upon Hull</t>
  </si>
  <si>
    <t>ChildminderLambeth</t>
  </si>
  <si>
    <t>ChildminderLewisham</t>
  </si>
  <si>
    <t>ChildminderMiddlesbrough</t>
  </si>
  <si>
    <t>All provisionBarking and Dagenham</t>
  </si>
  <si>
    <t>All provisionBirmingham</t>
  </si>
  <si>
    <t>All provisionBury</t>
  </si>
  <si>
    <t>All provisionCamden</t>
  </si>
  <si>
    <t>All provisionDevon</t>
  </si>
  <si>
    <t>All provisionEaling</t>
  </si>
  <si>
    <t>All provisionHillingdon</t>
  </si>
  <si>
    <t>All provisionHounslow</t>
  </si>
  <si>
    <t>All provisionLincolnshire</t>
  </si>
  <si>
    <t>All provisionNorth Yorkshire</t>
  </si>
  <si>
    <t>All provisionNorthumberland</t>
  </si>
  <si>
    <t>All provisionSolihull</t>
  </si>
  <si>
    <t>All provisionSwindon</t>
  </si>
  <si>
    <t>Childcare on Domestic PremisesKirklees</t>
  </si>
  <si>
    <t>Childcare on Non-Domestic PremisesBarking and Dagenham</t>
  </si>
  <si>
    <t>Childcare on Non-Domestic PremisesBedford</t>
  </si>
  <si>
    <t>Childcare on Non-Domestic PremisesBlackpool</t>
  </si>
  <si>
    <t>Childcare on Non-Domestic PremisesCalderdale</t>
  </si>
  <si>
    <t>Childcare on Non-Domestic PremisesDevon</t>
  </si>
  <si>
    <t>Childcare on Non-Domestic PremisesHaringey</t>
  </si>
  <si>
    <t>Childcare on Non-Domestic PremisesIslington</t>
  </si>
  <si>
    <t>Childcare on Non-Domestic PremisesKingston upon Hull</t>
  </si>
  <si>
    <t>Childcare on Non-Domestic PremisesKingston upon Thames</t>
  </si>
  <si>
    <t>Childcare on Non-Domestic PremisesKnowsley</t>
  </si>
  <si>
    <t>Childcare on Non-Domestic PremisesManchester</t>
  </si>
  <si>
    <t>Childcare on Non-Domestic PremisesStoke-on-Trent</t>
  </si>
  <si>
    <t>Childcare on Non-Domestic PremisesSunderland</t>
  </si>
  <si>
    <t>Childcare on Non-Domestic PremisesTameside</t>
  </si>
  <si>
    <t>Childcare on Non-Domestic PremisesWest Sussex</t>
  </si>
  <si>
    <t>Childcare on Non-Domestic PremisesWindsor and Maidenhead</t>
  </si>
  <si>
    <t>ChildminderHampshire</t>
  </si>
  <si>
    <t>ChildminderNorth Yorkshire</t>
  </si>
  <si>
    <t>ChildminderPeterborough</t>
  </si>
  <si>
    <t>ChildminderSefton</t>
  </si>
  <si>
    <t>ChildminderWalsall</t>
  </si>
  <si>
    <t>ChildminderWiltshire</t>
  </si>
  <si>
    <t>All provisionCoventry</t>
  </si>
  <si>
    <t>All provisionLambeth</t>
  </si>
  <si>
    <t>All provisionMiddlesbrough</t>
  </si>
  <si>
    <t>All provisionMilton Keynes</t>
  </si>
  <si>
    <t>All provisionSomerset</t>
  </si>
  <si>
    <t>All provisionSouthwark</t>
  </si>
  <si>
    <t>All provisionWarrington</t>
  </si>
  <si>
    <t>All provisionWestminster</t>
  </si>
  <si>
    <t>All provisionWiltshire</t>
  </si>
  <si>
    <t>Childcare on Domestic PremisesBournemouth</t>
  </si>
  <si>
    <t>Childcare on Non-Domestic PremisesBexley</t>
  </si>
  <si>
    <t>Childcare on Non-Domestic PremisesBirmingham</t>
  </si>
  <si>
    <t>Childcare on Non-Domestic PremisesBradford</t>
  </si>
  <si>
    <t>Childcare on Non-Domestic PremisesBrent</t>
  </si>
  <si>
    <t>Childcare on Non-Domestic PremisesDorset</t>
  </si>
  <si>
    <t>Childcare on Non-Domestic PremisesEast Riding of Yorkshire</t>
  </si>
  <si>
    <t>Childcare on Non-Domestic PremisesEast Sussex</t>
  </si>
  <si>
    <t>Childcare on Non-Domestic PremisesSheffield</t>
  </si>
  <si>
    <t>Childcare on Non-Domestic PremisesSouth Gloucestershire</t>
  </si>
  <si>
    <t>Childcare on Non-Domestic PremisesSouthend on Sea</t>
  </si>
  <si>
    <t>Childcare on Non-Domestic PremisesSurrey</t>
  </si>
  <si>
    <t>Childcare on Non-Domestic PremisesSwindon</t>
  </si>
  <si>
    <t>Childcare on Non-Domestic PremisesTrafford</t>
  </si>
  <si>
    <t>ChildminderBarnet</t>
  </si>
  <si>
    <t>ChildminderBuckinghamshire</t>
  </si>
  <si>
    <t>ChildminderCentral Bedfordshire</t>
  </si>
  <si>
    <t>ChildminderCroydon</t>
  </si>
  <si>
    <t>ChildminderDevon</t>
  </si>
  <si>
    <t>ChildminderNorthumberland</t>
  </si>
  <si>
    <t>ChildminderNottinghamshire</t>
  </si>
  <si>
    <t>ChildminderSouth Gloucestershire</t>
  </si>
  <si>
    <t>ChildminderStoke-on-Trent</t>
  </si>
  <si>
    <t>ChildminderSutton</t>
  </si>
  <si>
    <t>ChildminderWolverhampton</t>
  </si>
  <si>
    <t>ChildminderNorth Lincolnshire</t>
  </si>
  <si>
    <t>ChildminderOxfordshire</t>
  </si>
  <si>
    <t>ChildminderPortsmouth</t>
  </si>
  <si>
    <t>ChildminderReading</t>
  </si>
  <si>
    <t>ChildminderRedbridge</t>
  </si>
  <si>
    <t>ChildminderSomerset</t>
  </si>
  <si>
    <t>ChildminderSouth Tyneside</t>
  </si>
  <si>
    <t>ChildminderSt Helens</t>
  </si>
  <si>
    <t>ChildminderSurrey</t>
  </si>
  <si>
    <t>ChildminderWigan</t>
  </si>
  <si>
    <t>All provisionBedford</t>
  </si>
  <si>
    <t>All provisionBournemouth</t>
  </si>
  <si>
    <t>All provisionCroydon</t>
  </si>
  <si>
    <t>All provisionHammersmith and Fulham</t>
  </si>
  <si>
    <t>All provisionLeicestershire</t>
  </si>
  <si>
    <t>All provisionRichmond upon Thames</t>
  </si>
  <si>
    <t>All provisionStaffordshire</t>
  </si>
  <si>
    <t>All provisionThurrock</t>
  </si>
  <si>
    <t>All provisionTower Hamlets</t>
  </si>
  <si>
    <t>All provisionWakefield</t>
  </si>
  <si>
    <t>All provisionWandsworth</t>
  </si>
  <si>
    <t>Childcare on Domestic PremisesBrent</t>
  </si>
  <si>
    <t>Childcare on Non-Domestic PremisesHertfordshire</t>
  </si>
  <si>
    <t>Childcare on Non-Domestic PremisesOldham</t>
  </si>
  <si>
    <t>Childcare on Non-Domestic PremisesShropshire</t>
  </si>
  <si>
    <t>Childcare on Non-Domestic PremisesSlough</t>
  </si>
  <si>
    <t>Childcare on Non-Domestic PremisesSolihull</t>
  </si>
  <si>
    <t>Childcare on Non-Domestic PremisesWandsworth</t>
  </si>
  <si>
    <t>Childcare on Non-Domestic PremisesWarrington</t>
  </si>
  <si>
    <t>Childcare on Non-Domestic PremisesWestminster</t>
  </si>
  <si>
    <t>Childcare on Non-Domestic PremisesWolverhampton</t>
  </si>
  <si>
    <t>ChildminderBedford</t>
  </si>
  <si>
    <t>ChildminderCornwall</t>
  </si>
  <si>
    <t>ChildminderHalton</t>
  </si>
  <si>
    <t>ChildminderHarrow</t>
  </si>
  <si>
    <t>ChildminderHartlepool</t>
  </si>
  <si>
    <t>ChildminderRichmond upon Thames</t>
  </si>
  <si>
    <t>ChildminderSalford</t>
  </si>
  <si>
    <t>ChildminderStaffordshire</t>
  </si>
  <si>
    <t>ChildminderWest Berkshire</t>
  </si>
  <si>
    <t>All provisionBristol</t>
  </si>
  <si>
    <t>All provisionDoncaster</t>
  </si>
  <si>
    <t>All provisionHaringey</t>
  </si>
  <si>
    <t>All provisionLewisham</t>
  </si>
  <si>
    <t>All provisionLocal authority not recorded</t>
  </si>
  <si>
    <t>All provisionMerton</t>
  </si>
  <si>
    <t>All provisionNorth Tyneside</t>
  </si>
  <si>
    <t>All provisionNorthamptonshire</t>
  </si>
  <si>
    <t>All provisionPortsmouth</t>
  </si>
  <si>
    <t>All provisionShropshire</t>
  </si>
  <si>
    <t>All provisionSutton</t>
  </si>
  <si>
    <t>All provisionWalsall</t>
  </si>
  <si>
    <t>All provisionWest Sussex</t>
  </si>
  <si>
    <t>All provisionWolverhampton</t>
  </si>
  <si>
    <t>Childcare on Domestic PremisesCalderdale</t>
  </si>
  <si>
    <t>Childcare on Non-Domestic PremisesBlackburn with Darwen</t>
  </si>
  <si>
    <t>Childcare on Non-Domestic PremisesBournemouth</t>
  </si>
  <si>
    <t>Childcare on Non-Domestic PremisesGreenwich</t>
  </si>
  <si>
    <t>Childcare on Non-Domestic PremisesKirklees</t>
  </si>
  <si>
    <t>Childcare on Non-Domestic PremisesLeicestershire</t>
  </si>
  <si>
    <t>Childcare on Non-Domestic PremisesNorfolk</t>
  </si>
  <si>
    <t>Childcare on Non-Domestic PremisesPortsmouth</t>
  </si>
  <si>
    <t>Childcare on Non-Domestic PremisesRochdale</t>
  </si>
  <si>
    <t>Childcare on Non-Domestic PremisesSalford</t>
  </si>
  <si>
    <t>Childcare on Non-Domestic PremisesSomerset</t>
  </si>
  <si>
    <t>Childcare on Non-Domestic PremisesTower Hamlets</t>
  </si>
  <si>
    <t>ChildminderBarnsley</t>
  </si>
  <si>
    <t>ChildminderBrighton and Hove</t>
  </si>
  <si>
    <t>ChildminderGreenwich</t>
  </si>
  <si>
    <t>ChildminderHertfordshire</t>
  </si>
  <si>
    <t>ChildminderLancashire</t>
  </si>
  <si>
    <t>ChildminderMedway</t>
  </si>
  <si>
    <t>ChildminderShropshire</t>
  </si>
  <si>
    <t>ChildminderTameside</t>
  </si>
  <si>
    <t>All provisionBradford</t>
  </si>
  <si>
    <t>All provisionCambridgeshire</t>
  </si>
  <si>
    <t>All provisionEnfield</t>
  </si>
  <si>
    <t>All provisionNorth Lincolnshire</t>
  </si>
  <si>
    <t>All provisionNottingham</t>
  </si>
  <si>
    <t>All provisionStockton-on-Tees</t>
  </si>
  <si>
    <t>All provisionStoke-on-Trent</t>
  </si>
  <si>
    <t>Childcare on Domestic PremisesKensington and Chelsea</t>
  </si>
  <si>
    <t>Childcare on Non-Domestic PremisesDurham</t>
  </si>
  <si>
    <t>Childcare on Non-Domestic PremisesHampshire</t>
  </si>
  <si>
    <t>Childcare on Non-Domestic PremisesLocal authority not recorded</t>
  </si>
  <si>
    <t>Childcare on Non-Domestic PremisesNorth Somerset</t>
  </si>
  <si>
    <t>Childcare on Non-Domestic PremisesNorthamptonshire</t>
  </si>
  <si>
    <t>Childcare on Non-Domestic PremisesSouth Tyneside</t>
  </si>
  <si>
    <t>Childcare on Non-Domestic PremisesThurrock</t>
  </si>
  <si>
    <t>Childcare on Non-Domestic PremisesWaltham Forest</t>
  </si>
  <si>
    <t>Childcare on Non-Domestic PremisesWigan</t>
  </si>
  <si>
    <t>ChildminderBarking and Dagenham</t>
  </si>
  <si>
    <t>ChildminderBexley</t>
  </si>
  <si>
    <t>ChildminderCheshire East</t>
  </si>
  <si>
    <t>ChildminderDerbyshire</t>
  </si>
  <si>
    <t>ChildminderEssex</t>
  </si>
  <si>
    <t>ChildminderHavering</t>
  </si>
  <si>
    <t>ChildminderIsle of Wight</t>
  </si>
  <si>
    <t>ChildminderIslington</t>
  </si>
  <si>
    <t>ChildminderKirklees</t>
  </si>
  <si>
    <t>ChildminderKnowsley</t>
  </si>
  <si>
    <t>ChildminderNorth East Lincolnshire</t>
  </si>
  <si>
    <t>ChildminderSolihull</t>
  </si>
  <si>
    <t>ChildminderSwindon</t>
  </si>
  <si>
    <t>ChildminderWandsworth</t>
  </si>
  <si>
    <t>ChildminderWirral</t>
  </si>
  <si>
    <t>ChildminderWokingham</t>
  </si>
  <si>
    <t>All provisionBlackpool</t>
  </si>
  <si>
    <t>All provisionCheshire West and Chester</t>
  </si>
  <si>
    <t>All provisionDerby</t>
  </si>
  <si>
    <t>All provisionDudley</t>
  </si>
  <si>
    <t>All provisionEssex</t>
  </si>
  <si>
    <t>All provisionHackney</t>
  </si>
  <si>
    <t>All provisionHalton</t>
  </si>
  <si>
    <t>All provisionHampshire</t>
  </si>
  <si>
    <t>All provisionKnowsley</t>
  </si>
  <si>
    <t>All provisionLancashire</t>
  </si>
  <si>
    <t>All provisionRedbridge</t>
  </si>
  <si>
    <t>All provisionStockport</t>
  </si>
  <si>
    <t>All provisionSunderland</t>
  </si>
  <si>
    <t>All provisionTorbay</t>
  </si>
  <si>
    <t>All provisionWarwickshire</t>
  </si>
  <si>
    <t>Childcare on Non-Domestic PremisesBolton</t>
  </si>
  <si>
    <t>Childcare on Non-Domestic PremisesCentral Bedfordshire</t>
  </si>
  <si>
    <t>Childcare on Non-Domestic PremisesHalton</t>
  </si>
  <si>
    <t>Childcare on Non-Domestic PremisesHammersmith and Fulham</t>
  </si>
  <si>
    <t>Childcare on Non-Domestic PremisesKensington and Chelsea</t>
  </si>
  <si>
    <t>Childcare on Non-Domestic PremisesLancashire</t>
  </si>
  <si>
    <t>Childcare on Non-Domestic PremisesLuton</t>
  </si>
  <si>
    <t>Childcare on Non-Domestic PremisesMedway</t>
  </si>
  <si>
    <t>Childcare on Non-Domestic PremisesPeterborough</t>
  </si>
  <si>
    <t>Childcare on Non-Domestic PremisesReading</t>
  </si>
  <si>
    <t>Childcare on Non-Domestic PremisesSefton</t>
  </si>
  <si>
    <t>Childcare on Non-Domestic PremisesTelford and Wrekin</t>
  </si>
  <si>
    <t>Childcare on Non-Domestic PremisesWiltshire</t>
  </si>
  <si>
    <t>ChildminderEnfield</t>
  </si>
  <si>
    <t>ChildminderGateshead</t>
  </si>
  <si>
    <t>ChildminderLocal authority not recorded</t>
  </si>
  <si>
    <t>ChildminderSandwell</t>
  </si>
  <si>
    <t>All provisionBlackburn with Darwen</t>
  </si>
  <si>
    <t>All provisionCalderdale</t>
  </si>
  <si>
    <t>All provisionCheshire East</t>
  </si>
  <si>
    <t>All provisionDarlington</t>
  </si>
  <si>
    <t>All provisionGreenwich</t>
  </si>
  <si>
    <t>All provisionHartlepool</t>
  </si>
  <si>
    <t>All provisionHertfordshire</t>
  </si>
  <si>
    <t>All provisionNorth Somerset</t>
  </si>
  <si>
    <t>All provisionOxfordshire</t>
  </si>
  <si>
    <t>All provisionReading</t>
  </si>
  <si>
    <t>All provisionRochdale</t>
  </si>
  <si>
    <t>All provisionRotherham</t>
  </si>
  <si>
    <t>All provisionSouth Gloucestershire</t>
  </si>
  <si>
    <t>All provisionSt Helens</t>
  </si>
  <si>
    <t>All provisionWigan</t>
  </si>
  <si>
    <t>All provisionYork</t>
  </si>
  <si>
    <t>Childcare on Domestic PremisesSouth Gloucestershire</t>
  </si>
  <si>
    <t>Childcare on Non-Domestic PremisesBarnet</t>
  </si>
  <si>
    <t>Childcare on Non-Domestic PremisesBromley</t>
  </si>
  <si>
    <t>Childcare on Non-Domestic PremisesCamden</t>
  </si>
  <si>
    <t>Childcare on Non-Domestic PremisesHillingdon</t>
  </si>
  <si>
    <t>Childcare on Non-Domestic PremisesMerton</t>
  </si>
  <si>
    <t>Childcare on Non-Domestic PremisesNorth Lincolnshire</t>
  </si>
  <si>
    <t>Childcare on Non-Domestic PremisesStockton-on-Tees</t>
  </si>
  <si>
    <t>Childcare on Non-Domestic PremisesWarwickshire</t>
  </si>
  <si>
    <t>Childcare on Non-Domestic PremisesWest Berkshire</t>
  </si>
  <si>
    <t>Childcare on Non-Domestic PremisesWokingham</t>
  </si>
  <si>
    <t>ChildminderBolton</t>
  </si>
  <si>
    <t>ChildminderBradford</t>
  </si>
  <si>
    <t>ChildminderCoventry</t>
  </si>
  <si>
    <t>ChildminderEaling</t>
  </si>
  <si>
    <t>ChildminderHackney</t>
  </si>
  <si>
    <t>ChildminderLeeds</t>
  </si>
  <si>
    <t>ChildminderLincolnshire</t>
  </si>
  <si>
    <t>ChildminderNorfolk</t>
  </si>
  <si>
    <t>ChildminderNorth Somerset</t>
  </si>
  <si>
    <t>ChildminderPlymouth</t>
  </si>
  <si>
    <t>ChildminderSouthend on Sea</t>
  </si>
  <si>
    <t>ChildminderSouthwark</t>
  </si>
  <si>
    <t>ChildminderStockton-on-Tees</t>
  </si>
  <si>
    <t>ChildminderTelford and Wrekin</t>
  </si>
  <si>
    <t>ChildminderWarrington</t>
  </si>
  <si>
    <t>ChildminderWest Sussex</t>
  </si>
  <si>
    <t>All provisionBarnet</t>
  </si>
  <si>
    <t>All provisionBarnsley</t>
  </si>
  <si>
    <t>All provisionBath and North East Somerset</t>
  </si>
  <si>
    <t>All provisionBrent</t>
  </si>
  <si>
    <t>All provisionBromley</t>
  </si>
  <si>
    <t>All provisionKensington and Chelsea</t>
  </si>
  <si>
    <t>All provisionLeeds</t>
  </si>
  <si>
    <t>All provisionLiverpool</t>
  </si>
  <si>
    <t>All provisionPeterborough</t>
  </si>
  <si>
    <t>All provisionPlymouth</t>
  </si>
  <si>
    <t>All provisionRutland</t>
  </si>
  <si>
    <t>All provisionSefton</t>
  </si>
  <si>
    <t>All provisionSouthampton</t>
  </si>
  <si>
    <t>All provisionWest Berkshire</t>
  </si>
  <si>
    <t>Childcare on Domestic PremisesGreenwich</t>
  </si>
  <si>
    <t>Childcare on Non-Domestic PremisesBuckinghamshire</t>
  </si>
  <si>
    <t>Childcare on Non-Domestic PremisesBury</t>
  </si>
  <si>
    <t>Childcare on Non-Domestic PremisesCheshire East</t>
  </si>
  <si>
    <t>Childcare on Non-Domestic PremisesCornwall</t>
  </si>
  <si>
    <t>Childcare on Non-Domestic PremisesCumbria</t>
  </si>
  <si>
    <t>Childcare on Non-Domestic PremisesDerbyshire</t>
  </si>
  <si>
    <t>Childcare on Non-Domestic PremisesDoncaster</t>
  </si>
  <si>
    <t>Childcare on Non-Domestic PremisesEnfield</t>
  </si>
  <si>
    <t>Childcare on Non-Domestic PremisesNorthumberland</t>
  </si>
  <si>
    <t>Childcare on Non-Domestic PremisesRichmond upon Thames</t>
  </si>
  <si>
    <t>Childcare on Non-Domestic PremisesRotherham</t>
  </si>
  <si>
    <t>Childcare on Non-Domestic PremisesWakefield</t>
  </si>
  <si>
    <t>ChildminderBath and North East Somerset</t>
  </si>
  <si>
    <t>ChildminderBournemouth</t>
  </si>
  <si>
    <t>ChildminderBracknell Forest</t>
  </si>
  <si>
    <t>ChildminderDorset</t>
  </si>
  <si>
    <t>ChildminderLuton</t>
  </si>
  <si>
    <t>ChildminderMilton Keynes</t>
  </si>
  <si>
    <t>ChildminderOldham</t>
  </si>
  <si>
    <t>ChildminderRedcar and Cleveland</t>
  </si>
  <si>
    <t>ChildminderRotherham</t>
  </si>
  <si>
    <t>ChildminderSheffield</t>
  </si>
  <si>
    <t>ChildminderWakefield</t>
  </si>
  <si>
    <t>ChildminderWorcestershire</t>
  </si>
  <si>
    <t>All provisionBracknell Forest</t>
  </si>
  <si>
    <t>All provisionCentral Bedfordshire</t>
  </si>
  <si>
    <t>All provisionCornwall</t>
  </si>
  <si>
    <t>All provisionDerbyshire</t>
  </si>
  <si>
    <t>All provisionGateshead</t>
  </si>
  <si>
    <t>All provisionGloucestershire</t>
  </si>
  <si>
    <t>All provisionIslington</t>
  </si>
  <si>
    <t>All provisionKent</t>
  </si>
  <si>
    <t>All provisionKingston upon Thames</t>
  </si>
  <si>
    <t>All provisionKirklees</t>
  </si>
  <si>
    <t>All provisionMedway</t>
  </si>
  <si>
    <t>All provisionNorfolk</t>
  </si>
  <si>
    <t>All provisionNottinghamshire</t>
  </si>
  <si>
    <t>All provisionOldham</t>
  </si>
  <si>
    <t>All provisionRedcar and Cleveland</t>
  </si>
  <si>
    <t>All provisionSheffield</t>
  </si>
  <si>
    <t>All provisionSouth Tyneside</t>
  </si>
  <si>
    <t>All provisionSurrey</t>
  </si>
  <si>
    <t>Childcare on Non-Domestic PremisesBarnsley</t>
  </si>
  <si>
    <t>Childcare on Non-Domestic PremisesBracknell Forest</t>
  </si>
  <si>
    <t>Childcare on Non-Domestic PremisesCoventry</t>
  </si>
  <si>
    <t>Childcare on Non-Domestic PremisesCroydon</t>
  </si>
  <si>
    <t>Childcare on Non-Domestic PremisesHerefordshire</t>
  </si>
  <si>
    <t>Childcare on Non-Domestic PremisesLambeth</t>
  </si>
  <si>
    <t>Childcare on Non-Domestic PremisesLeicester</t>
  </si>
  <si>
    <t>Childcare on Non-Domestic PremisesLewisham</t>
  </si>
  <si>
    <t>Childcare on Non-Domestic PremisesMilton Keynes</t>
  </si>
  <si>
    <t>Childcare on Non-Domestic PremisesNewham</t>
  </si>
  <si>
    <t>Childcare on Non-Domestic PremisesPoole</t>
  </si>
  <si>
    <t>Childcare on Non-Domestic PremisesRedbridge</t>
  </si>
  <si>
    <t>Childcare on Non-Domestic PremisesSouthwark</t>
  </si>
  <si>
    <t>Childcare on Non-Domestic PremisesYork</t>
  </si>
  <si>
    <t>ChildminderBirmingham</t>
  </si>
  <si>
    <t>ChildminderBristol</t>
  </si>
  <si>
    <t>ChildminderBury</t>
  </si>
  <si>
    <t>ChildminderDarlington</t>
  </si>
  <si>
    <t>ChildminderDerby</t>
  </si>
  <si>
    <t>ChildminderDoncaster</t>
  </si>
  <si>
    <t>ChildminderDurham</t>
  </si>
  <si>
    <t>ChildminderEast Riding of Yorkshire</t>
  </si>
  <si>
    <t>ChildminderEast Sussex</t>
  </si>
  <si>
    <t>ChildminderHaringey</t>
  </si>
  <si>
    <t>ChildminderHerefordshire</t>
  </si>
  <si>
    <t>ChildminderHounslow</t>
  </si>
  <si>
    <t>ChildminderLeicestershire</t>
  </si>
  <si>
    <t>ChildminderLiverpool</t>
  </si>
  <si>
    <t>ChildminderNewham</t>
  </si>
  <si>
    <t>ChildminderStockport</t>
  </si>
  <si>
    <t>ChildminderSunderland</t>
  </si>
  <si>
    <t>ChildminderThurrock</t>
  </si>
  <si>
    <t>ChildminderTorbay</t>
  </si>
  <si>
    <t>ChildminderTower Hamlets</t>
  </si>
  <si>
    <t>ChildminderTrafford</t>
  </si>
  <si>
    <t>ChildminderWaltham Forest</t>
  </si>
  <si>
    <t>ChildminderYork</t>
  </si>
  <si>
    <t>All provisionBexley</t>
  </si>
  <si>
    <t>All provisionDurham</t>
  </si>
  <si>
    <t>All provisionHarrow</t>
  </si>
  <si>
    <t>All provisionIsle of Wight</t>
  </si>
  <si>
    <t>All provisionKingston upon Hull</t>
  </si>
  <si>
    <t>All provisionLeicester</t>
  </si>
  <si>
    <t>All provisionManchester</t>
  </si>
  <si>
    <t>All provisionNewham</t>
  </si>
  <si>
    <t>All provisionSalford</t>
  </si>
  <si>
    <t>All provisionWokingham</t>
  </si>
  <si>
    <t>Childcare on Domestic PremisesEssex</t>
  </si>
  <si>
    <t>Childcare on Domestic PremisesNorfolk</t>
  </si>
  <si>
    <t>Childcare on Non-Domestic PremisesBath and North East Somerset</t>
  </si>
  <si>
    <t>Childcare on Non-Domestic PremisesCheshire West and Chester</t>
  </si>
  <si>
    <t>Childcare on Non-Domestic PremisesEaling</t>
  </si>
  <si>
    <t>Childcare on Non-Domestic PremisesGloucestershire</t>
  </si>
  <si>
    <t>Childcare on Non-Domestic PremisesIsle of Wight</t>
  </si>
  <si>
    <t>Childcare on Non-Domestic PremisesLeeds</t>
  </si>
  <si>
    <t>Childcare on Non-Domestic PremisesNorth Tyneside</t>
  </si>
  <si>
    <t>Childcare on Non-Domestic PremisesPlymouth</t>
  </si>
  <si>
    <t>Childcare on Non-Domestic PremisesRedcar and Cleveland</t>
  </si>
  <si>
    <t>Childcare on Non-Domestic PremisesSt Helens</t>
  </si>
  <si>
    <t>Childcare on Non-Domestic PremisesStockport</t>
  </si>
  <si>
    <t>Childcare on Non-Domestic PremisesSuffolk</t>
  </si>
  <si>
    <t>Childcare on Non-Domestic PremisesSutton</t>
  </si>
  <si>
    <t>Childcare on Non-Domestic PremisesTorbay</t>
  </si>
  <si>
    <t>ChildminderBlackpool</t>
  </si>
  <si>
    <t>ChildminderCambridgeshire</t>
  </si>
  <si>
    <t>ChildminderGloucestershire</t>
  </si>
  <si>
    <t>ChildminderKensington and Chelsea</t>
  </si>
  <si>
    <t>ChildminderLeicester</t>
  </si>
  <si>
    <t>ChildminderManchester</t>
  </si>
  <si>
    <t>ChildminderNewcastle upon Tyne</t>
  </si>
  <si>
    <t>ChildminderRochdale</t>
  </si>
  <si>
    <t>ChildminderSlough</t>
  </si>
  <si>
    <t>ChildminderSouthampton</t>
  </si>
  <si>
    <t>ChildminderSuffolk</t>
  </si>
  <si>
    <t>total_ccr</t>
  </si>
  <si>
    <t>total_vcr</t>
  </si>
  <si>
    <t>All provisionAll</t>
  </si>
  <si>
    <t>Childcare on Domestic PremisesAll</t>
  </si>
  <si>
    <t>Childcare on Non-Domestic PremisesAll</t>
  </si>
  <si>
    <t>ChildminderAll</t>
  </si>
  <si>
    <t>(No column name)</t>
  </si>
  <si>
    <t>4All provisionAll</t>
  </si>
  <si>
    <t>4Childcare on Non-Domestic PremisesAll</t>
  </si>
  <si>
    <t>4ChildminderAll</t>
  </si>
  <si>
    <t>4Home ChildcarerAll</t>
  </si>
  <si>
    <t>ccr_total</t>
  </si>
  <si>
    <t>vcr_total</t>
  </si>
  <si>
    <t>Home ChildcarerBarking and Dagenham</t>
  </si>
  <si>
    <t>Home ChildcarerBarnet</t>
  </si>
  <si>
    <t>Home ChildcarerBarnsley</t>
  </si>
  <si>
    <t>Home ChildcarerBath and North East Somerset</t>
  </si>
  <si>
    <t>Home ChildcarerBedford</t>
  </si>
  <si>
    <t>Home ChildcarerBexley</t>
  </si>
  <si>
    <t>Home ChildcarerBirmingham</t>
  </si>
  <si>
    <t>Home ChildcarerBlackburn with Darwen</t>
  </si>
  <si>
    <t>Home ChildcarerBolton</t>
  </si>
  <si>
    <t>Home ChildcarerBournemouth</t>
  </si>
  <si>
    <t>Home ChildcarerBracknell Forest</t>
  </si>
  <si>
    <t>Home ChildcarerBradford</t>
  </si>
  <si>
    <t>Home ChildcarerBrent</t>
  </si>
  <si>
    <t>Home ChildcarerBrighton and Hove</t>
  </si>
  <si>
    <t>Home ChildcarerBristol</t>
  </si>
  <si>
    <t>Home ChildcarerBromley</t>
  </si>
  <si>
    <t>Home ChildcarerBuckinghamshire</t>
  </si>
  <si>
    <t>Home ChildcarerBury</t>
  </si>
  <si>
    <t>Home ChildcarerCalderdale</t>
  </si>
  <si>
    <t>Home ChildcarerCambridgeshire</t>
  </si>
  <si>
    <t>Home ChildcarerCamden</t>
  </si>
  <si>
    <t>Home ChildcarerCentral Bedfordshire</t>
  </si>
  <si>
    <t>Home ChildcarerCheshire East</t>
  </si>
  <si>
    <t>Home ChildcarerCheshire West and Chester</t>
  </si>
  <si>
    <t>Home ChildcarerCornwall</t>
  </si>
  <si>
    <t>Home ChildcarerCoventry</t>
  </si>
  <si>
    <t>Home ChildcarerCroydon</t>
  </si>
  <si>
    <t>Home ChildcarerCumbria</t>
  </si>
  <si>
    <t>Home ChildcarerDarlington</t>
  </si>
  <si>
    <t>Home ChildcarerDerby</t>
  </si>
  <si>
    <t>Home ChildcarerDerbyshire</t>
  </si>
  <si>
    <t>Home ChildcarerDevon</t>
  </si>
  <si>
    <t>Home ChildcarerDoncaster</t>
  </si>
  <si>
    <t>Home ChildcarerDorset</t>
  </si>
  <si>
    <t>Home ChildcarerDudley</t>
  </si>
  <si>
    <t>Home ChildcarerDurham</t>
  </si>
  <si>
    <t>Home ChildcarerEaling</t>
  </si>
  <si>
    <t>Home ChildcarerEast Riding of Yorkshire</t>
  </si>
  <si>
    <t>Home ChildcarerEast Sussex</t>
  </si>
  <si>
    <t>Home ChildcarerEnfield</t>
  </si>
  <si>
    <t>Home ChildcarerEssex</t>
  </si>
  <si>
    <t>Home ChildcarerGateshead</t>
  </si>
  <si>
    <t>Home ChildcarerGloucestershire</t>
  </si>
  <si>
    <t>Home ChildcarerGreenwich</t>
  </si>
  <si>
    <t>Home ChildcarerHackney</t>
  </si>
  <si>
    <t>Home ChildcarerHalton</t>
  </si>
  <si>
    <t>Home ChildcarerHammersmith and Fulham</t>
  </si>
  <si>
    <t>Home ChildcarerHampshire</t>
  </si>
  <si>
    <t>Home ChildcarerHaringey</t>
  </si>
  <si>
    <t>Home ChildcarerHarrow</t>
  </si>
  <si>
    <t>Home ChildcarerHartlepool</t>
  </si>
  <si>
    <t>Home ChildcarerHavering</t>
  </si>
  <si>
    <t>Home ChildcarerHerefordshire</t>
  </si>
  <si>
    <t>Home ChildcarerHertfordshire</t>
  </si>
  <si>
    <t>Home ChildcarerHillingdon</t>
  </si>
  <si>
    <t>Home ChildcarerHounslow</t>
  </si>
  <si>
    <t>Home ChildcarerIsle of Wight</t>
  </si>
  <si>
    <t>Home ChildcarerIslington</t>
  </si>
  <si>
    <t>Home ChildcarerKensington and Chelsea</t>
  </si>
  <si>
    <t>Home ChildcarerKent</t>
  </si>
  <si>
    <t>Home ChildcarerKingston upon Hull</t>
  </si>
  <si>
    <t>Home ChildcarerKingston upon Thames</t>
  </si>
  <si>
    <t>Home ChildcarerKirklees</t>
  </si>
  <si>
    <t>Home ChildcarerLambeth</t>
  </si>
  <si>
    <t>Home ChildcarerLancashire</t>
  </si>
  <si>
    <t>Home ChildcarerLeeds</t>
  </si>
  <si>
    <t>Home ChildcarerLeicester</t>
  </si>
  <si>
    <t>Home ChildcarerLeicestershire</t>
  </si>
  <si>
    <t>Home ChildcarerLewisham</t>
  </si>
  <si>
    <t>Home ChildcarerLincolnshire</t>
  </si>
  <si>
    <t>Home ChildcarerLiverpool</t>
  </si>
  <si>
    <t>Home ChildcarerLocal authority not recorded</t>
  </si>
  <si>
    <t>Home ChildcarerLuton</t>
  </si>
  <si>
    <t>Home ChildcarerManchester</t>
  </si>
  <si>
    <t>Home ChildcarerMedway</t>
  </si>
  <si>
    <t>Home ChildcarerMerton</t>
  </si>
  <si>
    <t>Home ChildcarerMiddlesbrough</t>
  </si>
  <si>
    <t>Home ChildcarerMilton Keynes</t>
  </si>
  <si>
    <t>Home ChildcarerNewcastle upon Tyne</t>
  </si>
  <si>
    <t>Home ChildcarerNewham</t>
  </si>
  <si>
    <t>Home ChildcarerNorfolk</t>
  </si>
  <si>
    <t>Home ChildcarerNorth East Lincolnshire</t>
  </si>
  <si>
    <t>Home ChildcarerNorth Lincolnshire</t>
  </si>
  <si>
    <t>Home ChildcarerNorth Somerset</t>
  </si>
  <si>
    <t>Home ChildcarerNorth Tyneside</t>
  </si>
  <si>
    <t>Home ChildcarerNorth Yorkshire</t>
  </si>
  <si>
    <t>Home ChildcarerNorthamptonshire</t>
  </si>
  <si>
    <t>Home ChildcarerNorthumberland</t>
  </si>
  <si>
    <t>Home ChildcarerNottingham</t>
  </si>
  <si>
    <t>Home ChildcarerNottinghamshire</t>
  </si>
  <si>
    <t>Home ChildcarerOldham</t>
  </si>
  <si>
    <t>Home ChildcarerOxfordshire</t>
  </si>
  <si>
    <t>Home ChildcarerPeterborough</t>
  </si>
  <si>
    <t>Home ChildcarerPlymouth</t>
  </si>
  <si>
    <t>Home ChildcarerPoole</t>
  </si>
  <si>
    <t>Home ChildcarerPortsmouth</t>
  </si>
  <si>
    <t>Home ChildcarerReading</t>
  </si>
  <si>
    <t>Home ChildcarerRedbridge</t>
  </si>
  <si>
    <t>Home ChildcarerRichmond upon Thames</t>
  </si>
  <si>
    <t>Home ChildcarerRotherham</t>
  </si>
  <si>
    <t>Home ChildcarerRutland</t>
  </si>
  <si>
    <t>Home ChildcarerSalford</t>
  </si>
  <si>
    <t>Home ChildcarerSandwell</t>
  </si>
  <si>
    <t>Home ChildcarerSheffield</t>
  </si>
  <si>
    <t>Home ChildcarerShropshire</t>
  </si>
  <si>
    <t>Home ChildcarerSlough</t>
  </si>
  <si>
    <t>Home ChildcarerSolihull</t>
  </si>
  <si>
    <t>Home ChildcarerSomerset</t>
  </si>
  <si>
    <t>Home ChildcarerSouth Gloucestershire</t>
  </si>
  <si>
    <t>Home ChildcarerSouth Tyneside</t>
  </si>
  <si>
    <t>Home ChildcarerSouthampton</t>
  </si>
  <si>
    <t>Home ChildcarerSouthend on Sea</t>
  </si>
  <si>
    <t>Home ChildcarerSouthwark</t>
  </si>
  <si>
    <t>Home ChildcarerStaffordshire</t>
  </si>
  <si>
    <t>Home ChildcarerStockport</t>
  </si>
  <si>
    <t>Home ChildcarerStockton-on-Tees</t>
  </si>
  <si>
    <t>Home ChildcarerSuffolk</t>
  </si>
  <si>
    <t>Home ChildcarerSunderland</t>
  </si>
  <si>
    <t>Home ChildcarerSurrey</t>
  </si>
  <si>
    <t>Home ChildcarerSutton</t>
  </si>
  <si>
    <t>Home ChildcarerSwindon</t>
  </si>
  <si>
    <t>Home ChildcarerTelford and Wrekin</t>
  </si>
  <si>
    <t>Home ChildcarerThurrock</t>
  </si>
  <si>
    <t>Home ChildcarerTorbay</t>
  </si>
  <si>
    <t>Home ChildcarerTower Hamlets</t>
  </si>
  <si>
    <t>Home ChildcarerTrafford</t>
  </si>
  <si>
    <t>Home ChildcarerWakefield</t>
  </si>
  <si>
    <t>Home ChildcarerWalsall</t>
  </si>
  <si>
    <t>Home ChildcarerWaltham Forest</t>
  </si>
  <si>
    <t>Home ChildcarerWandsworth</t>
  </si>
  <si>
    <t>Home ChildcarerWarrington</t>
  </si>
  <si>
    <t>Home ChildcarerWarwickshire</t>
  </si>
  <si>
    <t>Home ChildcarerWest Berkshire</t>
  </si>
  <si>
    <t>Home ChildcarerWest Sussex</t>
  </si>
  <si>
    <t>Home ChildcarerWestminster</t>
  </si>
  <si>
    <t>Home ChildcarerWiltshire</t>
  </si>
  <si>
    <t>Home ChildcarerWindsor and Maidenhead</t>
  </si>
  <si>
    <t>Home ChildcarerWirral</t>
  </si>
  <si>
    <t>Home ChildcarerWokingham</t>
  </si>
  <si>
    <t>Home ChildcarerWolverhampton</t>
  </si>
  <si>
    <t>Home ChildcarerWorcestershire</t>
  </si>
  <si>
    <t>Home ChildcarerYork</t>
  </si>
  <si>
    <t>ccr_met</t>
  </si>
  <si>
    <t>ccr_not_met_actions</t>
  </si>
  <si>
    <t>ccr_not_met_enforcement</t>
  </si>
  <si>
    <t>vcr_met</t>
  </si>
  <si>
    <t>vcr_not_met_actions</t>
  </si>
  <si>
    <t>vcr_not_met_enforcement</t>
  </si>
  <si>
    <t>prov_count</t>
  </si>
  <si>
    <t>NULL</t>
  </si>
  <si>
    <t>All provisionAllW10.1 General information and records matters</t>
  </si>
  <si>
    <t>W10.1 General information and records matters</t>
  </si>
  <si>
    <t>All provisionAllW8.2 Smoking</t>
  </si>
  <si>
    <t>W8.2 Smoking</t>
  </si>
  <si>
    <t>All provisionAllW8.5 Outings</t>
  </si>
  <si>
    <t>W8.5 Outings</t>
  </si>
  <si>
    <t>All provisionBarnsleyW8.5 Outings</t>
  </si>
  <si>
    <t>All provisionBath and North East SomersetW8.3 Premises</t>
  </si>
  <si>
    <t>W8.3 Premises</t>
  </si>
  <si>
    <t>All provisionBexleyW2.2 Disqualification</t>
  </si>
  <si>
    <t>W2.2 Disqualification</t>
  </si>
  <si>
    <t>All provisionBirminghamW5.2 Child supervision</t>
  </si>
  <si>
    <t>W5.2 Child supervision</t>
  </si>
  <si>
    <t>All provisionBirminghamW7 Managing Behaviour</t>
  </si>
  <si>
    <t>W7 Managing Behaviour</t>
  </si>
  <si>
    <t>All provisionBlackpoolLD1 Planning</t>
  </si>
  <si>
    <t>LD1 Planning</t>
  </si>
  <si>
    <t>All provisionBoltonLD1 Planning</t>
  </si>
  <si>
    <t>All provisionBoltonW10.5 Information about the provider</t>
  </si>
  <si>
    <t>W10.5 Information about the provider</t>
  </si>
  <si>
    <t>All provisionBournemouthLD1 Planning</t>
  </si>
  <si>
    <t>All provisionBradfordW1.2 Safeguarding policy</t>
  </si>
  <si>
    <t>W1.2 Safeguarding policy</t>
  </si>
  <si>
    <t>All provisionBradfordW5.2 Child supervision</t>
  </si>
  <si>
    <t>All provisionBuckinghamshireW10.2 Information about the child</t>
  </si>
  <si>
    <t>W10.2 Information about the child</t>
  </si>
  <si>
    <t>All provisionBuryW3.2 Training, support and skills</t>
  </si>
  <si>
    <t>W3.2 Training, support and skills</t>
  </si>
  <si>
    <t>All provisionBuryW9 Equal opportunities</t>
  </si>
  <si>
    <t>W9 Equal opportunities</t>
  </si>
  <si>
    <t>All provisionCambridgeshireW1.1 Safeguarding practice</t>
  </si>
  <si>
    <t>W1.1 Safeguarding practice</t>
  </si>
  <si>
    <t>All provisionCambridgeshireW10.1 General information and records matters</t>
  </si>
  <si>
    <t>All provisionCheshire West and ChesterLD3 Assessment</t>
  </si>
  <si>
    <t>LD3 Assessment</t>
  </si>
  <si>
    <t xml:space="preserve">All provisionCoventryAny action </t>
  </si>
  <si>
    <t>Any action</t>
  </si>
  <si>
    <t>All provisionCoventryLD1 Planning</t>
  </si>
  <si>
    <t>All provisionCroydonW1.1 Safeguarding practice</t>
  </si>
  <si>
    <t>All provisionDarlingtonLD1 Planning</t>
  </si>
  <si>
    <t>All provisionDarlingtonW10.1 General information and records matters</t>
  </si>
  <si>
    <t xml:space="preserve">All provisionDerbyshireAny action </t>
  </si>
  <si>
    <t>All provisionDerbyshireLD3 Assessment</t>
  </si>
  <si>
    <t>All provisionDoncasterLD2 Education Programmes</t>
  </si>
  <si>
    <t>LD2 Education Programmes</t>
  </si>
  <si>
    <t>All provisionDoncasterW7 Managing Behaviour</t>
  </si>
  <si>
    <t>All provisionEalingLD1 Planning</t>
  </si>
  <si>
    <t>All provisionEnfieldW10.1 General information and records matters</t>
  </si>
  <si>
    <t>All provisionEssexW3.3 First aid</t>
  </si>
  <si>
    <t>W3.3 First aid</t>
  </si>
  <si>
    <t>All provisionGloucestershireW5.1 Ratios</t>
  </si>
  <si>
    <t>W5.1 Ratios</t>
  </si>
  <si>
    <t>All provisionHampshireLD1 Planning</t>
  </si>
  <si>
    <t>All provisionHampshireW8.4 Risk Assessment</t>
  </si>
  <si>
    <t>W8.4 Risk Assessment</t>
  </si>
  <si>
    <t>All provisionHaringeyW1.1 Safeguarding practice</t>
  </si>
  <si>
    <t>All provisionHarrowW6.1 Medicine</t>
  </si>
  <si>
    <t>W6.1 Medicine</t>
  </si>
  <si>
    <t xml:space="preserve">All provisionHertfordshireAny action </t>
  </si>
  <si>
    <t>All provisionHertfordshireW10.3 Information for parents and carers</t>
  </si>
  <si>
    <t>W10.3 Information for parents and carers</t>
  </si>
  <si>
    <t>All provisionAllLD1 Planning</t>
  </si>
  <si>
    <t>All provisionAllLD2 Education Programmes</t>
  </si>
  <si>
    <t>All provisionAllW2.1 General suitable people matters</t>
  </si>
  <si>
    <t>W2.1 General suitable people matters</t>
  </si>
  <si>
    <t>All provisionAllW6.1 Medicine</t>
  </si>
  <si>
    <t>All provisionAllW8.3 Premises</t>
  </si>
  <si>
    <t>All provisionBarnetLD1 Planning</t>
  </si>
  <si>
    <t>All provisionBarnetLD3 Assessment</t>
  </si>
  <si>
    <t>All provisionBirminghamW8.1 Safety</t>
  </si>
  <si>
    <t>W8.1 Safety</t>
  </si>
  <si>
    <t>All provisionBournemouthLD3 Assessment</t>
  </si>
  <si>
    <t>All provisionBradfordW10.3 Information for parents and carers</t>
  </si>
  <si>
    <t>All provisionBradfordW7 Managing Behaviour</t>
  </si>
  <si>
    <t>All provisionBuckinghamshireW3.2 Training, support and skills</t>
  </si>
  <si>
    <t>All provisionBuckinghamshireW5.3 Staff deployment</t>
  </si>
  <si>
    <t>W5.3 Staff deployment</t>
  </si>
  <si>
    <t>All provisionBuckinghamshireW7 Managing Behaviour</t>
  </si>
  <si>
    <t>All provisionBuckinghamshireW8.4 Risk Assessment</t>
  </si>
  <si>
    <t>All provisionBuryW4 Key persons</t>
  </si>
  <si>
    <t>W4 Key persons</t>
  </si>
  <si>
    <t>All provisionCalderdaleW1.1 Safeguarding practice</t>
  </si>
  <si>
    <t>All provisionCalderdaleW5.3 Staff deployment</t>
  </si>
  <si>
    <t>All provisionCornwallW2.1 General suitable people matters</t>
  </si>
  <si>
    <t>All provisionCoventryLD2 Education Programmes</t>
  </si>
  <si>
    <t>All provisionCroydonW10.1 General information and records matters</t>
  </si>
  <si>
    <t>All provisionDarlingtonW3.3 First aid</t>
  </si>
  <si>
    <t>All provisionDevonW3.1 Qualifications</t>
  </si>
  <si>
    <t>W3.1 Qualifications</t>
  </si>
  <si>
    <t xml:space="preserve">All provisionDoncasterAny action </t>
  </si>
  <si>
    <t>All provisionDoncasterLD1 Planning</t>
  </si>
  <si>
    <t>All provisionDoncasterLD3 Assessment</t>
  </si>
  <si>
    <t>All provisionEssexLD1 Planning</t>
  </si>
  <si>
    <t>All provisionGloucestershireW7 Managing Behaviour</t>
  </si>
  <si>
    <t>All provisionHackneyW8.4 Risk Assessment</t>
  </si>
  <si>
    <t>All provisionHaringeyW3.2 Training, support and skills</t>
  </si>
  <si>
    <t>All provisionHertfordshireW10.2 Information about the child</t>
  </si>
  <si>
    <t>All provisionHillingdonW2.1 General suitable people matters</t>
  </si>
  <si>
    <t>All provisionHillingdonW8.2 Smoking</t>
  </si>
  <si>
    <t xml:space="preserve">All provisionKensington and ChelseaAny action </t>
  </si>
  <si>
    <t>All provisionKentW5.1 Ratios</t>
  </si>
  <si>
    <t>All provisionKentW7 Managing Behaviour</t>
  </si>
  <si>
    <t>All provisionLancashireW9 Equal opportunities</t>
  </si>
  <si>
    <t>All provisionLeedsW1.1 Safeguarding practice</t>
  </si>
  <si>
    <t>All provisionAllW9 Equal opportunities</t>
  </si>
  <si>
    <t>All provisionBarnsleyW3.2 Training, support and skills</t>
  </si>
  <si>
    <t xml:space="preserve">All provisionBath and North East SomersetAny action </t>
  </si>
  <si>
    <t>All provisionBexleyW2.1 General suitable people matters</t>
  </si>
  <si>
    <t xml:space="preserve">All provisionBirminghamAny action </t>
  </si>
  <si>
    <t>All provisionBirminghamLD1 Planning</t>
  </si>
  <si>
    <t>All provisionBoltonLD3 Assessment</t>
  </si>
  <si>
    <t>All provisionBournemouthW8.4 Risk Assessment</t>
  </si>
  <si>
    <t xml:space="preserve">All provisionBracknell ForestAny action </t>
  </si>
  <si>
    <t>All provisionBradfordW2.1 General suitable people matters</t>
  </si>
  <si>
    <t>All provisionBradfordW2.2 Disqualification</t>
  </si>
  <si>
    <t>All provisionBrentLD3 Assessment</t>
  </si>
  <si>
    <t>All provisionBristolW7 Managing Behaviour</t>
  </si>
  <si>
    <t>All provisionBuckinghamshireLD2 Education Programmes</t>
  </si>
  <si>
    <t>All provisionBuckinghamshireW1.2 Safeguarding policy</t>
  </si>
  <si>
    <t>All provisionBuryLD2 Education Programmes</t>
  </si>
  <si>
    <t>All provisionBuryW8.4 Risk Assessment</t>
  </si>
  <si>
    <t>All provisionCheshire West and ChesterW1.2 Safeguarding policy</t>
  </si>
  <si>
    <t>All provisionCornwallW10.1 General information and records matters</t>
  </si>
  <si>
    <t>All provisionCornwallW10.5 Information about the provider</t>
  </si>
  <si>
    <t>All provisionCoventryLD3 Assessment</t>
  </si>
  <si>
    <t>All provisionCroydonW3.3 First aid</t>
  </si>
  <si>
    <t>All provisionCumbriaLD1 Planning</t>
  </si>
  <si>
    <t>All provisionDerbyW8.3 Premises</t>
  </si>
  <si>
    <t>All provisionDevonW5.2 Child supervision</t>
  </si>
  <si>
    <t>All provisionDudleyW6.2 Food and drink</t>
  </si>
  <si>
    <t>W6.2 Food and drink</t>
  </si>
  <si>
    <t>All provisionDurhamLD2 Education Programmes</t>
  </si>
  <si>
    <t>All provisionEssexW5.2 Child supervision</t>
  </si>
  <si>
    <t>All provisionHackneyLD1 Planning</t>
  </si>
  <si>
    <t>All provisionHackneyW5.1 Ratios</t>
  </si>
  <si>
    <t>All provisionHampshireW10.3 Information for parents and carers</t>
  </si>
  <si>
    <t>All provisionHertfordshireW9 Equal opportunities</t>
  </si>
  <si>
    <t>All provisionHillingdonLD2 Education Programmes</t>
  </si>
  <si>
    <t>All provisionHounslowW6.1 Medicine</t>
  </si>
  <si>
    <t>All provisionIslingtonW3.1 Qualifications</t>
  </si>
  <si>
    <t>All provisionKentW1.1 Safeguarding practice</t>
  </si>
  <si>
    <t>All provisionKentW10.5 Information about the provider</t>
  </si>
  <si>
    <t>All provisionKentW10.6 Changes that must be notified to Ofsted</t>
  </si>
  <si>
    <t>W10.6 Changes that must be notified to Ofsted</t>
  </si>
  <si>
    <t>All provisionKentW2.1 General suitable people matters</t>
  </si>
  <si>
    <t>All provisionAllW10.2 Information about the child</t>
  </si>
  <si>
    <t>All provisionAllW3.1 Qualifications</t>
  </si>
  <si>
    <t>All provisionAllW5.1 Ratios</t>
  </si>
  <si>
    <t>All provisionAllW8.4 Risk Assessment</t>
  </si>
  <si>
    <t xml:space="preserve">All provisionBarnetAny action </t>
  </si>
  <si>
    <t>All provisionBarnsleyLD3 Assessment</t>
  </si>
  <si>
    <t>All provisionBexleyW3.2 Training, support and skills</t>
  </si>
  <si>
    <t>All provisionBirminghamW10.1 General information and records matters</t>
  </si>
  <si>
    <t>All provisionBradfordW1.1 Safeguarding practice</t>
  </si>
  <si>
    <t>All provisionBradfordW5.1 Ratios</t>
  </si>
  <si>
    <t>All provisionBradfordW8.4 Risk Assessment</t>
  </si>
  <si>
    <t>All provisionBrighton and HoveLD1 Planning</t>
  </si>
  <si>
    <t>All provisionBristolLD2 Education Programmes</t>
  </si>
  <si>
    <t xml:space="preserve">All provisionBromleyAny action </t>
  </si>
  <si>
    <t>All provisionBuckinghamshireLD3 Assessment</t>
  </si>
  <si>
    <t xml:space="preserve">All provisionBuryAny action </t>
  </si>
  <si>
    <t>All provisionCalderdaleW3.3 First aid</t>
  </si>
  <si>
    <t>All provisionCheshire EastW8.4 Risk Assessment</t>
  </si>
  <si>
    <t>All provisionCheshire West and ChesterW3.2 Training, support and skills</t>
  </si>
  <si>
    <t>All provisionCumbriaW8.3 Premises</t>
  </si>
  <si>
    <t>All provisionDerbyshireW3.1 Qualifications</t>
  </si>
  <si>
    <t>All provisionDerbyW7 Managing Behaviour</t>
  </si>
  <si>
    <t>All provisionDevonLD2 Education Programmes</t>
  </si>
  <si>
    <t>All provisionDoncasterW2.1 General suitable people matters</t>
  </si>
  <si>
    <t>All provisionDoncasterW3.2 Training, support and skills</t>
  </si>
  <si>
    <t>All provisionDoncasterW6.1 Medicine</t>
  </si>
  <si>
    <t>All provisionDorsetLD1 Planning</t>
  </si>
  <si>
    <t>All provisionDurhamLD3 Assessment</t>
  </si>
  <si>
    <t>All provisionDurhamW8.1 Safety</t>
  </si>
  <si>
    <t>All provisionEnfieldLD2 Education Programmes</t>
  </si>
  <si>
    <t>All provisionGloucestershireLD2 Education Programmes</t>
  </si>
  <si>
    <t>All provisionGloucestershireW10.1 General information and records matters</t>
  </si>
  <si>
    <t>All provisionHackneyW5.2 Child supervision</t>
  </si>
  <si>
    <t>All provisionHaringeyW1.2 Safeguarding policy</t>
  </si>
  <si>
    <t>All provisionHarrowW8.4 Risk Assessment</t>
  </si>
  <si>
    <t>All provisionHerefordshireW10.5 Information about the provider</t>
  </si>
  <si>
    <t>All provisionIslingtonW10.2 Information about the child</t>
  </si>
  <si>
    <t>All provisionKensington and ChelseaW8.3 Premises</t>
  </si>
  <si>
    <t>All provisionKingston upon HullLD2 Education Programmes</t>
  </si>
  <si>
    <t>All provisionAllW4 Key persons</t>
  </si>
  <si>
    <t>All provisionAllW5.3 Staff deployment</t>
  </si>
  <si>
    <t>All provisionBoltonW2.1 General suitable people matters</t>
  </si>
  <si>
    <t>All provisionBoltonW3.2 Training, support and skills</t>
  </si>
  <si>
    <t>All provisionBracknell ForestLD1 Planning</t>
  </si>
  <si>
    <t xml:space="preserve">All provisionBradfordAny action </t>
  </si>
  <si>
    <t>All provisionBradfordW10.1 General information and records matters</t>
  </si>
  <si>
    <t>All provisionBradfordW10.2 Information about the child</t>
  </si>
  <si>
    <t>All provisionBromleyW1.2 Safeguarding policy</t>
  </si>
  <si>
    <t>All provisionCalderdaleLD1 Planning</t>
  </si>
  <si>
    <t>All provisionCambridgeshireW9 Equal opportunities</t>
  </si>
  <si>
    <t>All provisionCentral BedfordshireW2.1 General suitable people matters</t>
  </si>
  <si>
    <t xml:space="preserve">All provisionCheshire EastAny action </t>
  </si>
  <si>
    <t>All provisionCheshire West and ChesterLD1 Planning</t>
  </si>
  <si>
    <t>All provisionCheshire West and ChesterLD2 Education Programmes</t>
  </si>
  <si>
    <t>All provisionDerbyshireW3.2 Training, support and skills</t>
  </si>
  <si>
    <t>All provisionDevonW1.1 Safeguarding practice</t>
  </si>
  <si>
    <t xml:space="preserve">All provisionDudleyAny action </t>
  </si>
  <si>
    <t>All provisionDudleyW10.1 General information and records matters</t>
  </si>
  <si>
    <t>All provisionDurhamW3.1 Qualifications</t>
  </si>
  <si>
    <t>All provisionEast SussexLD2 Education Programmes</t>
  </si>
  <si>
    <t>All provisionEssexW10.6 Changes that must be notified to Ofsted</t>
  </si>
  <si>
    <t>All provisionEssexW5.3 Staff deployment</t>
  </si>
  <si>
    <t>All provisionGatesheadLD1 Planning</t>
  </si>
  <si>
    <t>All provisionGloucestershireLD3 Assessment</t>
  </si>
  <si>
    <t>All provisionGreenwichW8.3 Premises</t>
  </si>
  <si>
    <t xml:space="preserve">All provisionHackneyAny action </t>
  </si>
  <si>
    <t>All provisionHampshireW5.3 Staff deployment</t>
  </si>
  <si>
    <t>All provisionHertfordshireW3.2 Training, support and skills</t>
  </si>
  <si>
    <t>All provisionHertfordshireW8.3 Premises</t>
  </si>
  <si>
    <t>All provisionHounslowW7 Managing Behaviour</t>
  </si>
  <si>
    <t>All provisionKentLD1 Planning</t>
  </si>
  <si>
    <t>All provisionKentW6.2 Food and drink</t>
  </si>
  <si>
    <t>All provisionKirkleesLD2 Education Programmes</t>
  </si>
  <si>
    <t>All provisionKnowsleyLD2 Education Programmes</t>
  </si>
  <si>
    <t>All provisionLambethW3.2 Training, support and skills</t>
  </si>
  <si>
    <t>All provisionLancashireW5.3 Staff deployment</t>
  </si>
  <si>
    <t>All provisionLeedsW3.2 Training, support and skills</t>
  </si>
  <si>
    <t>All provisionLeedsW3.3 First aid</t>
  </si>
  <si>
    <t>All provisionAllW10.6 Changes that must be notified to Ofsted</t>
  </si>
  <si>
    <t>All provisionAllW3.2 Training, support and skills</t>
  </si>
  <si>
    <t xml:space="preserve">All provisionBarking and DagenhamAny action </t>
  </si>
  <si>
    <t>All provisionBarking and DagenhamLD1 Planning</t>
  </si>
  <si>
    <t>All provisionBath and North East SomersetLD3 Assessment</t>
  </si>
  <si>
    <t>All provisionBath and North East SomersetW10.3 Information for parents and carers</t>
  </si>
  <si>
    <t>All provisionBirminghamW1.1 Safeguarding practice</t>
  </si>
  <si>
    <t>All provisionBirminghamW10.3 Information for parents and carers</t>
  </si>
  <si>
    <t>All provisionBirminghamW3.2 Training, support and skills</t>
  </si>
  <si>
    <t>All provisionBirminghamW5.1 Ratios</t>
  </si>
  <si>
    <t>All provisionBirminghamW8.3 Premises</t>
  </si>
  <si>
    <t>All provisionBlackburn with DarwenW7 Managing Behaviour</t>
  </si>
  <si>
    <t>All provisionBrighton and HoveLD3 Assessment</t>
  </si>
  <si>
    <t xml:space="preserve">All provisionBuckinghamshireAny action </t>
  </si>
  <si>
    <t>All provisionBuckinghamshireW8.1 Safety</t>
  </si>
  <si>
    <t>All provisionBuryW1.2 Safeguarding policy</t>
  </si>
  <si>
    <t>All provisionBuryW2.1 General suitable people matters</t>
  </si>
  <si>
    <t>All provisionCambridgeshireLD3 Assessment</t>
  </si>
  <si>
    <t>All provisionCamdenLD3 Assessment</t>
  </si>
  <si>
    <t>All provisionCheshire EastW1.1 Safeguarding practice</t>
  </si>
  <si>
    <t xml:space="preserve">All provisionCheshire West and ChesterAny action </t>
  </si>
  <si>
    <t>All provisionCornwallLD1 Planning</t>
  </si>
  <si>
    <t>All provisionCumbriaW6.3 Accident or injury</t>
  </si>
  <si>
    <t>W6.3 Accident or injury</t>
  </si>
  <si>
    <t>All provisionDerbyshireW8.3 Premises</t>
  </si>
  <si>
    <t xml:space="preserve">All provisionDevonAny action </t>
  </si>
  <si>
    <t>All provisionDoncasterW1.1 Safeguarding practice</t>
  </si>
  <si>
    <t>All provisionDoncasterW8.5 Outings</t>
  </si>
  <si>
    <t>All provisionDorsetW1.1 Safeguarding practice</t>
  </si>
  <si>
    <t>All provisionDudleyLD1 Planning</t>
  </si>
  <si>
    <t>All provisionEast SussexW10.1 General information and records matters</t>
  </si>
  <si>
    <t>All provisionEast SussexW6.1 Medicine</t>
  </si>
  <si>
    <t>All provisionEssexW2.1 General suitable people matters</t>
  </si>
  <si>
    <t>All provisionGloucestershireW2.2 Disqualification</t>
  </si>
  <si>
    <t>All provisionGreenwichLD2 Education Programmes</t>
  </si>
  <si>
    <t>All provisionHampshireW1.1 Safeguarding practice</t>
  </si>
  <si>
    <t>All provisionHarrowW10.3 Information for parents and carers</t>
  </si>
  <si>
    <t>All provisionHaveringW8.4 Risk Assessment</t>
  </si>
  <si>
    <t>All provisionIslingtonW10.3 Information for parents and carers</t>
  </si>
  <si>
    <t>All provisionKensington and ChelseaW10.1 General information and records matters</t>
  </si>
  <si>
    <t>All provisionKentLD3 Assessment</t>
  </si>
  <si>
    <t>All provisionKentW10.4 Complaints</t>
  </si>
  <si>
    <t>W10.4 Complaints</t>
  </si>
  <si>
    <t>All provisionKentW3.2 Training, support and skills</t>
  </si>
  <si>
    <t>All provisionKingston upon HullLD3 Assessment</t>
  </si>
  <si>
    <t>All provisionKingston upon HullW8.4 Risk Assessment</t>
  </si>
  <si>
    <t>All provisionLambethLD1 Planning</t>
  </si>
  <si>
    <t>All provisionLancashireW3.1 Qualifications</t>
  </si>
  <si>
    <t>All provisionLancashireW3.3 First aid</t>
  </si>
  <si>
    <t>All provisionLeedsLD3 Assessment</t>
  </si>
  <si>
    <t>All provisionLeedsW4 Key persons</t>
  </si>
  <si>
    <t>All provisionLeedsW6.1 Medicine</t>
  </si>
  <si>
    <t>All provisionLeedsW8.1 Safety</t>
  </si>
  <si>
    <t>All provisionLeicesterLD2 Education Programmes</t>
  </si>
  <si>
    <t>All provisionLewishamW10.1 General information and records matters</t>
  </si>
  <si>
    <t>All provisionLewishamW3.2 Training, support and skills</t>
  </si>
  <si>
    <t>All provisionLewishamW8.3 Premises</t>
  </si>
  <si>
    <t>All provisionLincolnshireLD2 Education Programmes</t>
  </si>
  <si>
    <t>All provisionLiverpoolW10.1 General information and records matters</t>
  </si>
  <si>
    <t>All provisionManchesterW10.6 Changes that must be notified to Ofsted</t>
  </si>
  <si>
    <t xml:space="preserve">All provisionMedwayAny action </t>
  </si>
  <si>
    <t>All provisionMilton KeynesLD2 Education Programmes</t>
  </si>
  <si>
    <t xml:space="preserve">All provisionNewcastle upon TyneAny action </t>
  </si>
  <si>
    <t xml:space="preserve">All provisionNorth SomersetAny action </t>
  </si>
  <si>
    <t>All provisionNorth YorkshireW7 Managing Behaviour</t>
  </si>
  <si>
    <t>All provisionOldhamW10.1 General information and records matters</t>
  </si>
  <si>
    <t>All provisionOxfordshireW8.4 Risk Assessment</t>
  </si>
  <si>
    <t xml:space="preserve">All provisionPlymouthAny action </t>
  </si>
  <si>
    <t>All provisionRedbridgeW10.1 General information and records matters</t>
  </si>
  <si>
    <t>All provisionRedcar and ClevelandLD2 Education Programmes</t>
  </si>
  <si>
    <t>All provisionRochdaleW2.1 General suitable people matters</t>
  </si>
  <si>
    <t>All provisionSalfordLD1 Planning</t>
  </si>
  <si>
    <t>All provisionSalfordW10.6 Changes that must be notified to Ofsted</t>
  </si>
  <si>
    <t>All provisionSalfordW4 Key persons</t>
  </si>
  <si>
    <t>All provisionSheffieldW10.3 Information for parents and carers</t>
  </si>
  <si>
    <t>All provisionSloughW7 Managing Behaviour</t>
  </si>
  <si>
    <t>All provisionAllW10.3 Information for parents and carers</t>
  </si>
  <si>
    <t>All provisionAllW3.3 First aid</t>
  </si>
  <si>
    <t>All provisionAllW6.3 Accident or injury</t>
  </si>
  <si>
    <t>All provisionBarnsleyLD2 Education Programmes</t>
  </si>
  <si>
    <t>All provisionBexleyW10.1 General information and records matters</t>
  </si>
  <si>
    <t>All provisionBirminghamLD3 Assessment</t>
  </si>
  <si>
    <t>All provisionBirminghamW5.3 Staff deployment</t>
  </si>
  <si>
    <t>All provisionBirminghamW8.4 Risk Assessment</t>
  </si>
  <si>
    <t xml:space="preserve">All provisionBlackburn with DarwenAny action </t>
  </si>
  <si>
    <t>All provisionBlackburn with DarwenW3.3 First aid</t>
  </si>
  <si>
    <t>All provisionBoltonW3.3 First aid</t>
  </si>
  <si>
    <t>All provisionBracknell ForestLD2 Education Programmes</t>
  </si>
  <si>
    <t>All provisionBradfordLD1 Planning</t>
  </si>
  <si>
    <t xml:space="preserve">All provisionBrighton and HoveAny action </t>
  </si>
  <si>
    <t>All provisionBristolW8.1 Safety</t>
  </si>
  <si>
    <t>All provisionBromleyW8.5 Outings</t>
  </si>
  <si>
    <t>All provisionBuryLD1 Planning</t>
  </si>
  <si>
    <t>All provisionBuryW8.2 Smoking</t>
  </si>
  <si>
    <t>All provisionCalderdaleW10.1 General information and records matters</t>
  </si>
  <si>
    <t>All provisionCheshire West and ChesterW8.4 Risk Assessment</t>
  </si>
  <si>
    <t>All provisionCornwallW1.1 Safeguarding practice</t>
  </si>
  <si>
    <t>All provisionCornwallW4 Key persons</t>
  </si>
  <si>
    <t>All provisionCornwallW9 Equal opportunities</t>
  </si>
  <si>
    <t>All provisionDerbyLD2 Education Programmes</t>
  </si>
  <si>
    <t>All provisionDerbyshireW8.4 Risk Assessment</t>
  </si>
  <si>
    <t>All provisionDevonLD3 Assessment</t>
  </si>
  <si>
    <t>All provisionDevonW10.1 General information and records matters</t>
  </si>
  <si>
    <t>All provisionDevonW5.1 Ratios</t>
  </si>
  <si>
    <t>All provisionDevonW8.4 Risk Assessment</t>
  </si>
  <si>
    <t>All provisionDorsetLD2 Education Programmes</t>
  </si>
  <si>
    <t>All provisionDudleyW8.4 Risk Assessment</t>
  </si>
  <si>
    <t xml:space="preserve">All provisionDurhamAny action </t>
  </si>
  <si>
    <t>All provisionDurhamW3.2 Training, support and skills</t>
  </si>
  <si>
    <t xml:space="preserve">All provisionEast SussexAny action </t>
  </si>
  <si>
    <t>All provisionEast SussexW1.1 Safeguarding practice</t>
  </si>
  <si>
    <t>All provisionEnfieldW5.3 Staff deployment</t>
  </si>
  <si>
    <t>All provisionEssexW10.1 General information and records matters</t>
  </si>
  <si>
    <t>All provisionEssexW3.2 Training, support and skills</t>
  </si>
  <si>
    <t>All provisionGatesheadLD2 Education Programmes</t>
  </si>
  <si>
    <t>All provisionGreenwichLD1 Planning</t>
  </si>
  <si>
    <t>All provisionAllW6.2 Food and drink</t>
  </si>
  <si>
    <t xml:space="preserve">All provisionBexleyAny action </t>
  </si>
  <si>
    <t>All provisionBirminghamLD2 Education Programmes</t>
  </si>
  <si>
    <t>All provisionBirminghamW10.2 Information about the child</t>
  </si>
  <si>
    <t>All provisionBoltonW1.1 Safeguarding practice</t>
  </si>
  <si>
    <t>All provisionBoltonW1.2 Safeguarding policy</t>
  </si>
  <si>
    <t>All provisionBoltonW7 Managing Behaviour</t>
  </si>
  <si>
    <t>All provisionBradfordLD3 Assessment</t>
  </si>
  <si>
    <t>All provisionBradfordW8.3 Premises</t>
  </si>
  <si>
    <t>All provisionBrentLD2 Education Programmes</t>
  </si>
  <si>
    <t>All provisionBromleyLD3 Assessment</t>
  </si>
  <si>
    <t>All provisionBuckinghamshireW1.1 Safeguarding practice</t>
  </si>
  <si>
    <t>All provisionBuckinghamshireW8.5 Outings</t>
  </si>
  <si>
    <t>All provisionBuryLD3 Assessment</t>
  </si>
  <si>
    <t>All provisionBuryW6.1 Medicine</t>
  </si>
  <si>
    <t>All provisionCalderdaleLD2 Education Programmes</t>
  </si>
  <si>
    <t>All provisionCalderdaleW8.1 Safety</t>
  </si>
  <si>
    <t>All provisionCentral BedfordshireLD2 Education Programmes</t>
  </si>
  <si>
    <t>All provisionCoventryW1.2 Safeguarding policy</t>
  </si>
  <si>
    <t>All provisionCoventryW10.1 General information and records matters</t>
  </si>
  <si>
    <t>All provisionCroydonW7 Managing Behaviour</t>
  </si>
  <si>
    <t>All provisionDurhamW6.3 Accident or injury</t>
  </si>
  <si>
    <t xml:space="preserve">All provisionEalingAny action </t>
  </si>
  <si>
    <t xml:space="preserve">All provisionEast Riding of YorkshireAny action </t>
  </si>
  <si>
    <t xml:space="preserve">All provisionEnfieldAny action </t>
  </si>
  <si>
    <t xml:space="preserve">All provisionEssexAny action </t>
  </si>
  <si>
    <t>All provisionEssexW1.1 Safeguarding practice</t>
  </si>
  <si>
    <t>All provisionGloucestershireLD1 Planning</t>
  </si>
  <si>
    <t>All provisionGloucestershireW2.1 General suitable people matters</t>
  </si>
  <si>
    <t>All provisionGloucestershireW3.2 Training, support and skills</t>
  </si>
  <si>
    <t>All provisionGreenwichLD3 Assessment</t>
  </si>
  <si>
    <t>All provisionGreenwichW1.2 Safeguarding policy</t>
  </si>
  <si>
    <t>All provisionHaltonLD1 Planning</t>
  </si>
  <si>
    <t xml:space="preserve">All provisionHampshireAny action </t>
  </si>
  <si>
    <t>All provisionHartlepoolW8.4 Risk Assessment</t>
  </si>
  <si>
    <t>All provisionHerefordshireW10.3 Information for parents and carers</t>
  </si>
  <si>
    <t>All provisionHerefordshireW3.2 Training, support and skills</t>
  </si>
  <si>
    <t>All provisionHertfordshireW2.1 General suitable people matters</t>
  </si>
  <si>
    <t>All provisionHertfordshireW3.1 Qualifications</t>
  </si>
  <si>
    <t>All provisionHertfordshireW5.3 Staff deployment</t>
  </si>
  <si>
    <t>All provisionLeedsW10.6 Changes that must be notified to Ofsted</t>
  </si>
  <si>
    <t>All provisionLeedsW2.1 General suitable people matters</t>
  </si>
  <si>
    <t>All provisionLeicestershireLD2 Education Programmes</t>
  </si>
  <si>
    <t>All provisionLincolnshireW1.1 Safeguarding practice</t>
  </si>
  <si>
    <t>All provisionLincolnshireW7 Managing Behaviour</t>
  </si>
  <si>
    <t>All provisionManchesterW10.3 Information for parents and carers</t>
  </si>
  <si>
    <t>All provisionManchesterW4 Key persons</t>
  </si>
  <si>
    <t>All provisionMedwayW2.1 General suitable people matters</t>
  </si>
  <si>
    <t xml:space="preserve">All provisionNorth YorkshireAny action </t>
  </si>
  <si>
    <t>All provisionNorth YorkshireW10.2 Information about the child</t>
  </si>
  <si>
    <t>All provisionNorth YorkshireW8.4 Risk Assessment</t>
  </si>
  <si>
    <t>All provisionNottinghamLD3 Assessment</t>
  </si>
  <si>
    <t>All provisionNottinghamW3.2 Training, support and skills</t>
  </si>
  <si>
    <t>All provisionOxfordshireW10.5 Information about the provider</t>
  </si>
  <si>
    <t>All provisionPeterboroughW3.2 Training, support and skills</t>
  </si>
  <si>
    <t>All provisionSandwellW6.1 Medicine</t>
  </si>
  <si>
    <t>All provisionSeftonW2.1 General suitable people matters</t>
  </si>
  <si>
    <t xml:space="preserve">All provisionShropshireAny action </t>
  </si>
  <si>
    <t xml:space="preserve">All provisionSloughAny action </t>
  </si>
  <si>
    <t>All provisionSloughLD2 Education Programmes</t>
  </si>
  <si>
    <t>All provisionSomersetW1.2 Safeguarding policy</t>
  </si>
  <si>
    <t>All provisionSomersetW10.1 General information and records matters</t>
  </si>
  <si>
    <t>All provisionSomersetW3.2 Training, support and skills</t>
  </si>
  <si>
    <t>All provisionSouthamptonW8.1 Safety</t>
  </si>
  <si>
    <t>All provisionSouthwarkW2.1 General suitable people matters</t>
  </si>
  <si>
    <t>All provisionSouthwarkW8.4 Risk Assessment</t>
  </si>
  <si>
    <t>All provisionStaffordshireW10.6 Changes that must be notified to Ofsted</t>
  </si>
  <si>
    <t>All provisionStockportLD2 Education Programmes</t>
  </si>
  <si>
    <t>All provisionStockportW8.3 Premises</t>
  </si>
  <si>
    <t>All provisionSuffolkLD2 Education Programmes</t>
  </si>
  <si>
    <t>All provisionSurreyW5.1 Ratios</t>
  </si>
  <si>
    <t>All provisionTamesideW2.1 General suitable people matters</t>
  </si>
  <si>
    <t>All provisionTamesideW6.3 Accident or injury</t>
  </si>
  <si>
    <t>All provisionTamesideW8.1 Safety</t>
  </si>
  <si>
    <t>All provisionTelford and WrekinLD2 Education Programmes</t>
  </si>
  <si>
    <t>All provisionTraffordLD1 Planning</t>
  </si>
  <si>
    <t>All provisionWest BerkshireLD1 Planning</t>
  </si>
  <si>
    <t xml:space="preserve">All provisionAllAny action </t>
  </si>
  <si>
    <t>All provisionAllLD3 Assessment</t>
  </si>
  <si>
    <t>All provisionAllW1.1 Safeguarding practice</t>
  </si>
  <si>
    <t>All provisionAllW10.5 Information about the provider</t>
  </si>
  <si>
    <t>All provisionAllW5.2 Child supervision</t>
  </si>
  <si>
    <t>All provisionAllW7 Managing Behaviour</t>
  </si>
  <si>
    <t>All provisionBarking and DagenhamW10.1 General information and records matters</t>
  </si>
  <si>
    <t>All provisionBarnsleyW1.2 Safeguarding policy</t>
  </si>
  <si>
    <t>All provisionBlackburn with DarwenW10.1 General information and records matters</t>
  </si>
  <si>
    <t>All provisionBlackburn with DarwenW8.3 Premises</t>
  </si>
  <si>
    <t>All provisionBlackpoolLD2 Education Programmes</t>
  </si>
  <si>
    <t>All provisionBoltonW10.4 Complaints</t>
  </si>
  <si>
    <t>All provisionBuryW10.3 Information for parents and carers</t>
  </si>
  <si>
    <t>All provisionBuryW5.1 Ratios</t>
  </si>
  <si>
    <t>All provisionBuryW5.3 Staff deployment</t>
  </si>
  <si>
    <t>All provisionCalderdaleLD3 Assessment</t>
  </si>
  <si>
    <t>All provisionCalderdaleW10.2 Information about the child</t>
  </si>
  <si>
    <t xml:space="preserve">All provisionCambridgeshireAny action </t>
  </si>
  <si>
    <t>All provisionCambridgeshireLD1 Planning</t>
  </si>
  <si>
    <t>All provisionCambridgeshireW3.2 Training, support and skills</t>
  </si>
  <si>
    <t>All provisionCambridgeshireW8.4 Risk Assessment</t>
  </si>
  <si>
    <t xml:space="preserve">All provisionCentral BedfordshireAny action </t>
  </si>
  <si>
    <t>All provisionCheshire EastLD2 Education Programmes</t>
  </si>
  <si>
    <t>All provisionCheshire West and ChesterW1.1 Safeguarding practice</t>
  </si>
  <si>
    <t>All provisionCornwallLD3 Assessment</t>
  </si>
  <si>
    <t>All provisionCroydonW1.2 Safeguarding policy</t>
  </si>
  <si>
    <t>All provisionCroydonW3.2 Training, support and skills</t>
  </si>
  <si>
    <t>All provisionDerbyshireW10.2 Information about the child</t>
  </si>
  <si>
    <t>All provisionDerbyshireW3.3 First aid</t>
  </si>
  <si>
    <t>All provisionDevonW10.2 Information about the child</t>
  </si>
  <si>
    <t>All provisionDevonW2.2 Disqualification</t>
  </si>
  <si>
    <t>All provisionDevonW4 Key persons</t>
  </si>
  <si>
    <t>All provisionDevonW8.3 Premises</t>
  </si>
  <si>
    <t>All provisionDoncasterW3.3 First aid</t>
  </si>
  <si>
    <t>All provisionDudleyLD2 Education Programmes</t>
  </si>
  <si>
    <t>All provisionDurhamW1.1 Safeguarding practice</t>
  </si>
  <si>
    <t>All provisionGreenwichW8.4 Risk Assessment</t>
  </si>
  <si>
    <t>All provisionHampshireW3.3 First aid</t>
  </si>
  <si>
    <t>All provisionHaringeyLD1 Planning</t>
  </si>
  <si>
    <t>All provisionBarking and DagenhamLD2 Education Programmes</t>
  </si>
  <si>
    <t>All provisionBexleyLD1 Planning</t>
  </si>
  <si>
    <t>All provisionBirminghamW6.1 Medicine</t>
  </si>
  <si>
    <t xml:space="preserve">All provisionBlackpoolAny action </t>
  </si>
  <si>
    <t>All provisionBoltonLD2 Education Programmes</t>
  </si>
  <si>
    <t>All provisionBournemouthLD2 Education Programmes</t>
  </si>
  <si>
    <t>All provisionBradfordLD2 Education Programmes</t>
  </si>
  <si>
    <t>All provisionBradfordW10.5 Information about the provider</t>
  </si>
  <si>
    <t>All provisionBrentW2.1 General suitable people matters</t>
  </si>
  <si>
    <t>All provisionBrentW7 Managing Behaviour</t>
  </si>
  <si>
    <t>All provisionBuryW3.3 First aid</t>
  </si>
  <si>
    <t xml:space="preserve">All provisionCalderdaleAny action </t>
  </si>
  <si>
    <t>All provisionCalderdaleW2.1 General suitable people matters</t>
  </si>
  <si>
    <t>All provisionCalderdaleW3.2 Training, support and skills</t>
  </si>
  <si>
    <t>All provisionCambridgeshireLD2 Education Programmes</t>
  </si>
  <si>
    <t>All provisionCambridgeshireW1.2 Safeguarding policy</t>
  </si>
  <si>
    <t>All provisionCamdenW10.5 Information about the provider</t>
  </si>
  <si>
    <t>All provisionCheshire West and ChesterW2.1 General suitable people matters</t>
  </si>
  <si>
    <t>All provisionCornwallW5.3 Staff deployment</t>
  </si>
  <si>
    <t>All provisionCoventryW1.1 Safeguarding practice</t>
  </si>
  <si>
    <t>All provisionCoventryW2.1 General suitable people matters</t>
  </si>
  <si>
    <t xml:space="preserve">All provisionCroydonAny action </t>
  </si>
  <si>
    <t>All provisionCroydonLD3 Assessment</t>
  </si>
  <si>
    <t>All provisionCumbriaW3.2 Training, support and skills</t>
  </si>
  <si>
    <t xml:space="preserve">All provisionDerbyAny action </t>
  </si>
  <si>
    <t>All provisionDerbyshireLD2 Education Programmes</t>
  </si>
  <si>
    <t xml:space="preserve">All provisionDorsetAny action </t>
  </si>
  <si>
    <t>All provisionDudleyW10.3 Information for parents and carers</t>
  </si>
  <si>
    <t>All provisionEssexLD2 Education Programmes</t>
  </si>
  <si>
    <t>All provisionEssexW4 Key persons</t>
  </si>
  <si>
    <t>All provisionEssexW8.1 Safety</t>
  </si>
  <si>
    <t xml:space="preserve">All provisionGreenwichAny action </t>
  </si>
  <si>
    <t>All provisionHaltonW6.3 Accident or injury</t>
  </si>
  <si>
    <t>All provisionHampshireLD2 Education Programmes</t>
  </si>
  <si>
    <t>All provisionHampshireW8.5 Outings</t>
  </si>
  <si>
    <t xml:space="preserve">All provisionHaringeyAny action </t>
  </si>
  <si>
    <t>All provisionHerefordshireW2.1 General suitable people matters</t>
  </si>
  <si>
    <t>All provisionHerefordshireW8.3 Premises</t>
  </si>
  <si>
    <t>All provisionHounslowW3.2 Training, support and skills</t>
  </si>
  <si>
    <t>All provisionKentW8.1 Safety</t>
  </si>
  <si>
    <t>All provisionKentW8.5 Outings</t>
  </si>
  <si>
    <t xml:space="preserve">All provisionKirkleesAny action </t>
  </si>
  <si>
    <t>All provisionKirkleesW8.5 Outings</t>
  </si>
  <si>
    <t xml:space="preserve">All provisionKnowsleyAny action </t>
  </si>
  <si>
    <t>All provisionKnowsleyW5.1 Ratios</t>
  </si>
  <si>
    <t>All provisionKnowsleyW8.3 Premises</t>
  </si>
  <si>
    <t>All provisionKnowsleyW8.5 Outings</t>
  </si>
  <si>
    <t>All provisionLancashireW2.1 General suitable people matters</t>
  </si>
  <si>
    <t>All provisionLeedsW1.2 Safeguarding policy</t>
  </si>
  <si>
    <t>All provisionLeedsW10.1 General information and records matters</t>
  </si>
  <si>
    <t>All provisionLeicesterLD1 Planning</t>
  </si>
  <si>
    <t xml:space="preserve">All provisionLincolnshireAny action </t>
  </si>
  <si>
    <t>All provisionLincolnshireW5.3 Staff deployment</t>
  </si>
  <si>
    <t>All provisionManchesterLD3 Assessment</t>
  </si>
  <si>
    <t>All provisionManchesterW2.1 General suitable people matters</t>
  </si>
  <si>
    <t>All provisionMilton KeynesLD1 Planning</t>
  </si>
  <si>
    <t>All provisionNorfolkLD3 Assessment</t>
  </si>
  <si>
    <t>All provisionNorthamptonshireLD2 Education Programmes</t>
  </si>
  <si>
    <t>All provisionNorthamptonshireW3.2 Training, support and skills</t>
  </si>
  <si>
    <t>All provisionOldhamW3.3 First aid</t>
  </si>
  <si>
    <t>All provisionOxfordshireW3.3 First aid</t>
  </si>
  <si>
    <t>All provisionOxfordshireW7 Managing Behaviour</t>
  </si>
  <si>
    <t>All provisionRotherhamLD2 Education Programmes</t>
  </si>
  <si>
    <t>All provisionSandwellLD1 Planning</t>
  </si>
  <si>
    <t>All provisionSandwellLD3 Assessment</t>
  </si>
  <si>
    <t>All provisionSandwellW6.2 Food and drink</t>
  </si>
  <si>
    <t>All provisionSandwellW6.3 Accident or injury</t>
  </si>
  <si>
    <t>All provisionSandwellW9 Equal opportunities</t>
  </si>
  <si>
    <t>All provisionSheffieldLD2 Education Programmes</t>
  </si>
  <si>
    <t>All provisionSloughW8.4 Risk Assessment</t>
  </si>
  <si>
    <t>All provisionSomersetW2.1 General suitable people matters</t>
  </si>
  <si>
    <t>All provisionSouthwarkW3.1 Qualifications</t>
  </si>
  <si>
    <t>All provisionStockportW10.2 Information about the child</t>
  </si>
  <si>
    <t>All provisionSuffolkW2.1 General suitable people matters</t>
  </si>
  <si>
    <t>All provisionSuffolkW3.2 Training, support and skills</t>
  </si>
  <si>
    <t>All provisionSuffolkW5.2 Child supervision</t>
  </si>
  <si>
    <t>All provisionSuffolkW8.4 Risk Assessment</t>
  </si>
  <si>
    <t>All provisionTamesideW1.1 Safeguarding practice</t>
  </si>
  <si>
    <t>All provisionTamesideW3.2 Training, support and skills</t>
  </si>
  <si>
    <t>All provisionStaffordshireLD1 Planning</t>
  </si>
  <si>
    <t>All provisionStaffordshireW1.1 Safeguarding practice</t>
  </si>
  <si>
    <t>All provisionStaffordshireW3.2 Training, support and skills</t>
  </si>
  <si>
    <t>All provisionStockportW10.5 Information about the provider</t>
  </si>
  <si>
    <t>All provisionStockportW8.4 Risk Assessment</t>
  </si>
  <si>
    <t>All provisionStoke-on-TrentW3.2 Training, support and skills</t>
  </si>
  <si>
    <t>All provisionSuffolkLD3 Assessment</t>
  </si>
  <si>
    <t>All provisionSuffolkW5.3 Staff deployment</t>
  </si>
  <si>
    <t>All provisionSuffolkW7 Managing Behaviour</t>
  </si>
  <si>
    <t>All provisionSurreyW7 Managing Behaviour</t>
  </si>
  <si>
    <t>All provisionSurreyW8.1 Safety</t>
  </si>
  <si>
    <t>All provisionTamesideLD3 Assessment</t>
  </si>
  <si>
    <t xml:space="preserve">All provisionTelford and WrekinAny action </t>
  </si>
  <si>
    <t>All provisionTelford and WrekinLD3 Assessment</t>
  </si>
  <si>
    <t>All provisionTower HamletsW10.5 Information about the provider</t>
  </si>
  <si>
    <t xml:space="preserve">All provisionTraffordAny action </t>
  </si>
  <si>
    <t>All provisionWakefieldW10.4 Complaints</t>
  </si>
  <si>
    <t xml:space="preserve">All provisionWest BerkshireAny action </t>
  </si>
  <si>
    <t>All provisionWest BerkshireLD3 Assessment</t>
  </si>
  <si>
    <t>All provisionWest BerkshireW4 Key persons</t>
  </si>
  <si>
    <t>All provisionWest BerkshireW9 Equal opportunities</t>
  </si>
  <si>
    <t>All provisionWest SussexW2.1 General suitable people matters</t>
  </si>
  <si>
    <t>All provisionWest SussexW7 Managing Behaviour</t>
  </si>
  <si>
    <t>All provisionWokinghamW1.1 Safeguarding practice</t>
  </si>
  <si>
    <t>All provisionWokinghamW2.1 General suitable people matters</t>
  </si>
  <si>
    <t>All provisionWolverhamptonW10.4 Complaints</t>
  </si>
  <si>
    <t>All provisionWorcestershireW2.1 General suitable people matters</t>
  </si>
  <si>
    <t xml:space="preserve">Childcare on Domestic PremisesBrentAny action </t>
  </si>
  <si>
    <t>Childcare on Domestic PremisesGreenwichW8.4 Risk Assessment</t>
  </si>
  <si>
    <t xml:space="preserve">Childcare on Domestic PremisesKirkleesAny action </t>
  </si>
  <si>
    <t>Childcare on Non-Domestic PremisesAllW2.3 Staff taking medicine / other substances</t>
  </si>
  <si>
    <t>W2.3 Staff taking medicine / other substances</t>
  </si>
  <si>
    <t>Childcare on Non-Domestic PremisesAllW8.3 Premises</t>
  </si>
  <si>
    <t xml:space="preserve">Childcare on Non-Domestic PremisesBarnetAny action </t>
  </si>
  <si>
    <t>Childcare on Non-Domestic PremisesBarnetLD2 Education Programmes</t>
  </si>
  <si>
    <t>Childcare on Non-Domestic PremisesBirminghamW5.2 Child supervision</t>
  </si>
  <si>
    <t>Childcare on Non-Domestic PremisesBirminghamW8.1 Safety</t>
  </si>
  <si>
    <t>Childcare on Non-Domestic PremisesBoltonLD3 Assessment</t>
  </si>
  <si>
    <t>All provisionKingston upon HullW8.1 Safety</t>
  </si>
  <si>
    <t xml:space="preserve">All provisionKingston upon ThamesAny action </t>
  </si>
  <si>
    <t>All provisionKirkleesW10.2 Information about the child</t>
  </si>
  <si>
    <t>All provisionKirkleesW4 Key persons</t>
  </si>
  <si>
    <t>All provisionLancashireLD2 Education Programmes</t>
  </si>
  <si>
    <t>All provisionLeicesterW3.1 Qualifications</t>
  </si>
  <si>
    <t>All provisionLincolnshireLD3 Assessment</t>
  </si>
  <si>
    <t xml:space="preserve">All provisionLocal authority not recordedAny action </t>
  </si>
  <si>
    <t>All provisionManchesterLD2 Education Programmes</t>
  </si>
  <si>
    <t>All provisionMertonLD3 Assessment</t>
  </si>
  <si>
    <t xml:space="preserve">All provisionMilton KeynesAny action </t>
  </si>
  <si>
    <t>All provisionNorfolkW10.4 Complaints</t>
  </si>
  <si>
    <t>All provisionNorfolkW3.2 Training, support and skills</t>
  </si>
  <si>
    <t>All provisionNorth SomersetW2.1 General suitable people matters</t>
  </si>
  <si>
    <t>All provisionNorth YorkshireW1.1 Safeguarding practice</t>
  </si>
  <si>
    <t>All provisionNorth YorkshireW8.1 Safety</t>
  </si>
  <si>
    <t>All provisionNorthamptonshireW5.3 Staff deployment</t>
  </si>
  <si>
    <t>All provisionOldhamW1.1 Safeguarding practice</t>
  </si>
  <si>
    <t>All provisionOxfordshireLD2 Education Programmes</t>
  </si>
  <si>
    <t>All provisionOxfordshireW8.1 Safety</t>
  </si>
  <si>
    <t>All provisionReadingW10.5 Information about the provider</t>
  </si>
  <si>
    <t>All provisionRochdaleLD2 Education Programmes</t>
  </si>
  <si>
    <t>All provisionSalfordW2.1 General suitable people matters</t>
  </si>
  <si>
    <t>All provisionSalfordW3.2 Training, support and skills</t>
  </si>
  <si>
    <t>All provisionSalfordW8.4 Risk Assessment</t>
  </si>
  <si>
    <t>All provisionSandwellLD2 Education Programmes</t>
  </si>
  <si>
    <t>All provisionSandwellW3.2 Training, support and skills</t>
  </si>
  <si>
    <t>All provisionSandwellW7 Managing Behaviour</t>
  </si>
  <si>
    <t>All provisionSheffieldW2.1 General suitable people matters</t>
  </si>
  <si>
    <t>All provisionSheffieldW6.1 Medicine</t>
  </si>
  <si>
    <t>All provisionSomersetW8.4 Risk Assessment</t>
  </si>
  <si>
    <t xml:space="preserve">All provisionSouthwarkAny action </t>
  </si>
  <si>
    <t>All provisionSouthwarkW3.3 First aid</t>
  </si>
  <si>
    <t xml:space="preserve">All provisionStockton-on-TeesAny action </t>
  </si>
  <si>
    <t xml:space="preserve">All provisionStoke-on-TrentAny action </t>
  </si>
  <si>
    <t>All provisionSuffolkW1.1 Safeguarding practice</t>
  </si>
  <si>
    <t>All provisionSuffolkW3.3 First aid</t>
  </si>
  <si>
    <t>All provisionSurreyLD1 Planning</t>
  </si>
  <si>
    <t>All provisionLeicestershireW1.2 Safeguarding policy</t>
  </si>
  <si>
    <t>All provisionLeicestershireW7 Managing Behaviour</t>
  </si>
  <si>
    <t>All provisionLeicesterW10.1 General information and records matters</t>
  </si>
  <si>
    <t>All provisionLeicesterW5.1 Ratios</t>
  </si>
  <si>
    <t xml:space="preserve">All provisionLiverpoolAny action </t>
  </si>
  <si>
    <t>All provisionManchesterW1.1 Safeguarding practice</t>
  </si>
  <si>
    <t>All provisionManchesterW3.1 Qualifications</t>
  </si>
  <si>
    <t>All provisionManchesterW3.2 Training, support and skills</t>
  </si>
  <si>
    <t>All provisionManchesterW6.1 Medicine</t>
  </si>
  <si>
    <t>All provisionMedwayW1.2 Safeguarding policy</t>
  </si>
  <si>
    <t>All provisionMedwayW10.5 Information about the provider</t>
  </si>
  <si>
    <t>All provisionMedwayW8.4 Risk Assessment</t>
  </si>
  <si>
    <t>All provisionMertonW1.1 Safeguarding practice</t>
  </si>
  <si>
    <t>All provisionMertonW8.3 Premises</t>
  </si>
  <si>
    <t xml:space="preserve">All provisionMiddlesbroughAny action </t>
  </si>
  <si>
    <t>All provisionNewhamLD3 Assessment</t>
  </si>
  <si>
    <t>All provisionNorfolkW4 Key persons</t>
  </si>
  <si>
    <t>All provisionNorth LincolnshireW3.2 Training, support and skills</t>
  </si>
  <si>
    <t>All provisionOldhamW1.2 Safeguarding policy</t>
  </si>
  <si>
    <t>All provisionOldhamW3.2 Training, support and skills</t>
  </si>
  <si>
    <t>All provisionOldhamW8.5 Outings</t>
  </si>
  <si>
    <t>All provisionOxfordshireW1.1 Safeguarding practice</t>
  </si>
  <si>
    <t>All provisionOxfordshireW10.4 Complaints</t>
  </si>
  <si>
    <t>All provisionOxfordshireW4 Key persons</t>
  </si>
  <si>
    <t>All provisionOxfordshireW5.1 Ratios</t>
  </si>
  <si>
    <t>All provisionOxfordshireW9 Equal opportunities</t>
  </si>
  <si>
    <t>All provisionRochdaleLD1 Planning</t>
  </si>
  <si>
    <t xml:space="preserve">All provisionSalfordAny action </t>
  </si>
  <si>
    <t xml:space="preserve">All provisionSandwellAny action </t>
  </si>
  <si>
    <t>All provisionSandwellW8.4 Risk Assessment</t>
  </si>
  <si>
    <t xml:space="preserve">All provisionSeftonAny action </t>
  </si>
  <si>
    <t>All provisionSeftonW1.2 Safeguarding policy</t>
  </si>
  <si>
    <t xml:space="preserve">All provisionSheffieldAny action </t>
  </si>
  <si>
    <t>All provisionSolihullW6.1 Medicine</t>
  </si>
  <si>
    <t xml:space="preserve">All provisionSouth GloucestershireAny action </t>
  </si>
  <si>
    <t>All provisionSouthwarkW2.2 Disqualification</t>
  </si>
  <si>
    <t>All provisionStockportLD1 Planning</t>
  </si>
  <si>
    <t>All provisionSuffolkW10.1 General information and records matters</t>
  </si>
  <si>
    <t>All provisionSuffolkW10.5 Information about the provider</t>
  </si>
  <si>
    <t>All provisionSwindonLD3 Assessment</t>
  </si>
  <si>
    <t>All provisionThurrockW1.2 Safeguarding policy</t>
  </si>
  <si>
    <t>All provisionHerefordshireLD1 Planning</t>
  </si>
  <si>
    <t>All provisionHerefordshireLD3 Assessment</t>
  </si>
  <si>
    <t>All provisionHertfordshireW3.3 First aid</t>
  </si>
  <si>
    <t>All provisionHertfordshireW7 Managing Behaviour</t>
  </si>
  <si>
    <t xml:space="preserve">All provisionHounslowAny action </t>
  </si>
  <si>
    <t xml:space="preserve">All provisionIsle of WightAny action </t>
  </si>
  <si>
    <t>All provisionKentW5.2 Child supervision</t>
  </si>
  <si>
    <t>All provisionKentW8.4 Risk Assessment</t>
  </si>
  <si>
    <t>All provisionKirkleesW3.2 Training, support and skills</t>
  </si>
  <si>
    <t>All provisionLancashireLD1 Planning</t>
  </si>
  <si>
    <t>All provisionLancashireW1.1 Safeguarding practice</t>
  </si>
  <si>
    <t>All provisionLeedsW5.1 Ratios</t>
  </si>
  <si>
    <t>All provisionLeedsW8.4 Risk Assessment</t>
  </si>
  <si>
    <t xml:space="preserve">All provisionLeicesterAny action </t>
  </si>
  <si>
    <t>All provisionLeicestershireW10.5 Information about the provider</t>
  </si>
  <si>
    <t>All provisionLewishamW8.4 Risk Assessment</t>
  </si>
  <si>
    <t>All provisionLiverpoolLD2 Education Programmes</t>
  </si>
  <si>
    <t>All provisionLiverpoolLD3 Assessment</t>
  </si>
  <si>
    <t xml:space="preserve">All provisionMertonAny action </t>
  </si>
  <si>
    <t xml:space="preserve">All provisionNewhamAny action </t>
  </si>
  <si>
    <t>All provisionNorfolkW5.1 Ratios</t>
  </si>
  <si>
    <t xml:space="preserve">All provisionNorth East LincolnshireAny action </t>
  </si>
  <si>
    <t xml:space="preserve">All provisionNorth LincolnshireAny action </t>
  </si>
  <si>
    <t>All provisionNorth YorkshireLD3 Assessment</t>
  </si>
  <si>
    <t xml:space="preserve">All provisionNorthamptonshireAny action </t>
  </si>
  <si>
    <t>All provisionNorthamptonshireLD1 Planning</t>
  </si>
  <si>
    <t>All provisionNorthamptonshireLD3 Assessment</t>
  </si>
  <si>
    <t>All provisionNorthamptonshireW1.1 Safeguarding practice</t>
  </si>
  <si>
    <t>All provisionNorthamptonshireW3.3 First aid</t>
  </si>
  <si>
    <t>All provisionNottinghamshireLD1 Planning</t>
  </si>
  <si>
    <t>All provisionNottinghamshireLD3 Assessment</t>
  </si>
  <si>
    <t>All provisionNottinghamshireW1.2 Safeguarding policy</t>
  </si>
  <si>
    <t>All provisionOldhamLD1 Planning</t>
  </si>
  <si>
    <t>All provisionOldhamLD3 Assessment</t>
  </si>
  <si>
    <t>All provisionOldhamW6.2 Food and drink</t>
  </si>
  <si>
    <t>All provisionOxfordshireLD1 Planning</t>
  </si>
  <si>
    <t>All provisionOxfordshireW5.2 Child supervision</t>
  </si>
  <si>
    <t>All provisionOxfordshireW8.5 Outings</t>
  </si>
  <si>
    <t>All provisionPortsmouthW10.4 Complaints</t>
  </si>
  <si>
    <t>All provisionRochdaleW8.3 Premises</t>
  </si>
  <si>
    <t>All provisionSalfordLD2 Education Programmes</t>
  </si>
  <si>
    <t>All provisionWest SussexW3.2 Training, support and skills</t>
  </si>
  <si>
    <t xml:space="preserve">All provisionWokinghamAny action </t>
  </si>
  <si>
    <t>All provisionWolverhamptonW10.1 General information and records matters</t>
  </si>
  <si>
    <t>Childcare on Non-Domestic PremisesAllW3.1 Qualifications</t>
  </si>
  <si>
    <t>Childcare on Non-Domestic PremisesAllW5.1 Ratios</t>
  </si>
  <si>
    <t>Childcare on Non-Domestic PremisesAllW7 Managing Behaviour</t>
  </si>
  <si>
    <t xml:space="preserve">Childcare on Non-Domestic PremisesBarking and DagenhamAny action </t>
  </si>
  <si>
    <t>Childcare on Non-Domestic PremisesBlackpoolW8.4 Risk Assessment</t>
  </si>
  <si>
    <t>Childcare on Non-Domestic PremisesBracknell ForestLD2 Education Programmes</t>
  </si>
  <si>
    <t>Childcare on Non-Domestic PremisesBradfordW10.2 Information about the child</t>
  </si>
  <si>
    <t>Childcare on Non-Domestic PremisesBradfordW5.1 Ratios</t>
  </si>
  <si>
    <t>Childcare on Non-Domestic PremisesBuryLD1 Planning</t>
  </si>
  <si>
    <t>Childcare on Non-Domestic PremisesBuryW5.1 Ratios</t>
  </si>
  <si>
    <t xml:space="preserve">Childcare on Non-Domestic PremisesCheshire West and ChesterAny action </t>
  </si>
  <si>
    <t>Childcare on Non-Domestic PremisesCornwallW10.1 General information and records matters</t>
  </si>
  <si>
    <t>Childcare on Non-Domestic PremisesDerbyLD2 Education Programmes</t>
  </si>
  <si>
    <t>Childcare on Non-Domestic PremisesDerbyshireW10.2 Information about the child</t>
  </si>
  <si>
    <t>Childcare on Non-Domestic PremisesDerbyshireW3.3 First aid</t>
  </si>
  <si>
    <t>Childcare on Non-Domestic PremisesDerbyshireW4 Key persons</t>
  </si>
  <si>
    <t>Childcare on Non-Domestic PremisesDudleyW6.2 Food and drink</t>
  </si>
  <si>
    <t>Childcare on Non-Domestic PremisesHackneyLD2 Education Programmes</t>
  </si>
  <si>
    <t>Childcare on Non-Domestic PremisesHackneyW5.2 Child supervision</t>
  </si>
  <si>
    <t>Childcare on Non-Domestic PremisesHampshireLD2 Education Programmes</t>
  </si>
  <si>
    <t>Childcare on Non-Domestic PremisesHertfordshireW10.3 Information for parents and carers</t>
  </si>
  <si>
    <t>Childcare on Non-Domestic PremisesHertfordshireW8.4 Risk Assessment</t>
  </si>
  <si>
    <t>Childcare on Non-Domestic PremisesKentLD3 Assessment</t>
  </si>
  <si>
    <t>Childcare on Non-Domestic PremisesKirkleesW4 Key persons</t>
  </si>
  <si>
    <t>Childcare on Non-Domestic PremisesLeicestershireW1.1 Safeguarding practice</t>
  </si>
  <si>
    <t>Childcare on Non-Domestic PremisesLeicestershireW7 Managing Behaviour</t>
  </si>
  <si>
    <t>Childcare on Non-Domestic PremisesLeicestershireW8.3 Premises</t>
  </si>
  <si>
    <t>Childcare on Non-Domestic PremisesLewishamW3.2 Training, support and skills</t>
  </si>
  <si>
    <t>Childcare on Non-Domestic PremisesBromleyW1.2 Safeguarding policy</t>
  </si>
  <si>
    <t>Childcare on Non-Domestic PremisesCalderdaleW8.1 Safety</t>
  </si>
  <si>
    <t>Childcare on Non-Domestic PremisesCambridgeshireW3.2 Training, support and skills</t>
  </si>
  <si>
    <t>Childcare on Non-Domestic PremisesCambridgeshireW9 Equal opportunities</t>
  </si>
  <si>
    <t>Childcare on Non-Domestic PremisesCheshire West and ChesterLD3 Assessment</t>
  </si>
  <si>
    <t>Childcare on Non-Domestic PremisesCheshire West and ChesterW1.2 Safeguarding policy</t>
  </si>
  <si>
    <t>Childcare on Non-Domestic PremisesCornwallW2.1 General suitable people matters</t>
  </si>
  <si>
    <t xml:space="preserve">Childcare on Non-Domestic PremisesDarlingtonAny action </t>
  </si>
  <si>
    <t xml:space="preserve">Childcare on Non-Domestic PremisesDevonAny action </t>
  </si>
  <si>
    <t>Childcare on Non-Domestic PremisesDevonW2.2 Disqualification</t>
  </si>
  <si>
    <t>Childcare on Non-Domestic PremisesDevonW3.1 Qualifications</t>
  </si>
  <si>
    <t>Childcare on Non-Domestic PremisesEssexLD2 Education Programmes</t>
  </si>
  <si>
    <t>Childcare on Non-Domestic PremisesEssexW2.1 General suitable people matters</t>
  </si>
  <si>
    <t>Childcare on Non-Domestic PremisesGloucestershireLD3 Assessment</t>
  </si>
  <si>
    <t>Childcare on Non-Domestic PremisesGloucestershireW5.1 Ratios</t>
  </si>
  <si>
    <t>Childcare on Non-Domestic PremisesHackneyW5.1 Ratios</t>
  </si>
  <si>
    <t>Childcare on Non-Domestic PremisesHaringeyW3.2 Training, support and skills</t>
  </si>
  <si>
    <t>Childcare on Non-Domestic PremisesHertfordshireW3.1 Qualifications</t>
  </si>
  <si>
    <t>Childcare on Non-Domestic PremisesHertfordshireW7 Managing Behaviour</t>
  </si>
  <si>
    <t>Childcare on Non-Domestic PremisesHertfordshireW8.3 Premises</t>
  </si>
  <si>
    <t>Childcare on Non-Domestic PremisesIslingtonLD2 Education Programmes</t>
  </si>
  <si>
    <t>Childcare on Non-Domestic PremisesKentW4 Key persons</t>
  </si>
  <si>
    <t xml:space="preserve">Childcare on Non-Domestic PremisesKingston upon HullAny action </t>
  </si>
  <si>
    <t>Childcare on Non-Domestic PremisesLancashireW2.1 General suitable people matters</t>
  </si>
  <si>
    <t>Childcare on Non-Domestic PremisesLeicesterLD3 Assessment</t>
  </si>
  <si>
    <t>Childcare on Non-Domestic PremisesLeicestershireLD3 Assessment</t>
  </si>
  <si>
    <t>Childcare on Non-Domestic PremisesLewishamW10.1 General information and records matters</t>
  </si>
  <si>
    <t>Childcare on Non-Domestic PremisesManchesterW1.1 Safeguarding practice</t>
  </si>
  <si>
    <t>Childcare on Non-Domestic PremisesManchesterW10.3 Information for parents and carers</t>
  </si>
  <si>
    <t>All provisionHillingdonW3.2 Training, support and skills</t>
  </si>
  <si>
    <t>All provisionHillingdonW8.3 Premises</t>
  </si>
  <si>
    <t>All provisionHounslowLD2 Education Programmes</t>
  </si>
  <si>
    <t>All provisionIsle of WightW8.4 Risk Assessment</t>
  </si>
  <si>
    <t>All provisionKentLD2 Education Programmes</t>
  </si>
  <si>
    <t>All provisionKentW1.2 Safeguarding policy</t>
  </si>
  <si>
    <t>All provisionKentW10.2 Information about the child</t>
  </si>
  <si>
    <t>All provisionKentW3.1 Qualifications</t>
  </si>
  <si>
    <t>All provisionKentW3.3 First aid</t>
  </si>
  <si>
    <t>All provisionKingston upon HullLD1 Planning</t>
  </si>
  <si>
    <t>All provisionKnowsleyW4 Key persons</t>
  </si>
  <si>
    <t>All provisionLeedsLD1 Planning</t>
  </si>
  <si>
    <t>All provisionLeedsW10.3 Information for parents and carers</t>
  </si>
  <si>
    <t>All provisionLeicesterW10.3 Information for parents and carers</t>
  </si>
  <si>
    <t>All provisionLewishamW4 Key persons</t>
  </si>
  <si>
    <t xml:space="preserve">All provisionLutonAny action </t>
  </si>
  <si>
    <t>All provisionMilton KeynesLD3 Assessment</t>
  </si>
  <si>
    <t xml:space="preserve">All provisionNorfolkAny action </t>
  </si>
  <si>
    <t>All provisionNorfolkW10.2 Information about the child</t>
  </si>
  <si>
    <t>All provisionNorth SomersetW10.1 General information and records matters</t>
  </si>
  <si>
    <t>All provisionNorth SomersetW10.3 Information for parents and carers</t>
  </si>
  <si>
    <t>All provisionNorth YorkshireLD2 Education Programmes</t>
  </si>
  <si>
    <t>All provisionNorth YorkshireW6.2 Food and drink</t>
  </si>
  <si>
    <t>All provisionNottinghamshireW2.1 General suitable people matters</t>
  </si>
  <si>
    <t>All provisionNottinghamshireW3.2 Training, support and skills</t>
  </si>
  <si>
    <t>All provisionNottinghamW5.3 Staff deployment</t>
  </si>
  <si>
    <t xml:space="preserve">All provisionOxfordshireAny action </t>
  </si>
  <si>
    <t>All provisionOxfordshireW1.2 Safeguarding policy</t>
  </si>
  <si>
    <t xml:space="preserve">All provisionPeterboroughAny action </t>
  </si>
  <si>
    <t>All provisionPlymouthLD3 Assessment</t>
  </si>
  <si>
    <t xml:space="preserve">All provisionRedbridgeAny action </t>
  </si>
  <si>
    <t xml:space="preserve">All provisionRichmond upon ThamesAny action </t>
  </si>
  <si>
    <t>All provisionRichmond upon ThamesW10.1 General information and records matters</t>
  </si>
  <si>
    <t>All provisionSalfordLD3 Assessment</t>
  </si>
  <si>
    <t>All provisionSandwellW4 Key persons</t>
  </si>
  <si>
    <t>All provisionSheffieldLD3 Assessment</t>
  </si>
  <si>
    <t>All provisionSheffieldW8.3 Premises</t>
  </si>
  <si>
    <t xml:space="preserve">All provisionSolihullAny action </t>
  </si>
  <si>
    <t>All provisionSomersetLD1 Planning</t>
  </si>
  <si>
    <t xml:space="preserve">All provisionHaltonAny action </t>
  </si>
  <si>
    <t>All provisionHampshireW3.2 Training, support and skills</t>
  </si>
  <si>
    <t>All provisionHampshireW4 Key persons</t>
  </si>
  <si>
    <t>All provisionHampshireW6.1 Medicine</t>
  </si>
  <si>
    <t>All provisionHampshireW8.3 Premises</t>
  </si>
  <si>
    <t>All provisionHerefordshireLD2 Education Programmes</t>
  </si>
  <si>
    <t>All provisionHerefordshireW1.1 Safeguarding practice</t>
  </si>
  <si>
    <t>All provisionHerefordshireW5.1 Ratios</t>
  </si>
  <si>
    <t>All provisionHertfordshireW10.4 Complaints</t>
  </si>
  <si>
    <t>All provisionHertfordshireW4 Key persons</t>
  </si>
  <si>
    <t>All provisionHertfordshireW8.4 Risk Assessment</t>
  </si>
  <si>
    <t>All provisionKensington and ChelseaW1.2 Safeguarding policy</t>
  </si>
  <si>
    <t>All provisionKirkleesLD3 Assessment</t>
  </si>
  <si>
    <t>All provisionLancashireLD3 Assessment</t>
  </si>
  <si>
    <t>All provisionLancashireW6.3 Accident or injury</t>
  </si>
  <si>
    <t>All provisionLancashireW8.5 Outings</t>
  </si>
  <si>
    <t>All provisionLeicesterLD3 Assessment</t>
  </si>
  <si>
    <t>All provisionLeicestershireW2.1 General suitable people matters</t>
  </si>
  <si>
    <t>All provisionLeicesterW3.3 First aid</t>
  </si>
  <si>
    <t>All provisionLewishamLD1 Planning</t>
  </si>
  <si>
    <t>All provisionLewishamW9 Equal opportunities</t>
  </si>
  <si>
    <t>All provisionLincolnshireW8.4 Risk Assessment</t>
  </si>
  <si>
    <t>All provisionLiverpoolW5.1 Ratios</t>
  </si>
  <si>
    <t>All provisionMedwayLD1 Planning</t>
  </si>
  <si>
    <t>All provisionMedwayW7 Managing Behaviour</t>
  </si>
  <si>
    <t>All provisionMertonLD1 Planning</t>
  </si>
  <si>
    <t>All provisionNewhamLD2 Education Programmes</t>
  </si>
  <si>
    <t>All provisionNorfolkW1.2 Safeguarding policy</t>
  </si>
  <si>
    <t>All provisionNorthamptonshireW5.1 Ratios</t>
  </si>
  <si>
    <t>All provisionNorthamptonshireW8.4 Risk Assessment</t>
  </si>
  <si>
    <t xml:space="preserve">All provisionNorthumberlandAny action </t>
  </si>
  <si>
    <t xml:space="preserve">All provisionNottinghamshireAny action </t>
  </si>
  <si>
    <t>All provisionNottinghamshireW8.4 Risk Assessment</t>
  </si>
  <si>
    <t>All provisionOldhamW10.3 Information for parents and carers</t>
  </si>
  <si>
    <t>All provisionOldhamW2.1 General suitable people matters</t>
  </si>
  <si>
    <t>All provisionPeterboroughLD1 Planning</t>
  </si>
  <si>
    <t xml:space="preserve">All provisionRochdaleAny action </t>
  </si>
  <si>
    <t>All provisionRochdaleLD3 Assessment</t>
  </si>
  <si>
    <t>All provisionRochdaleW8.5 Outings</t>
  </si>
  <si>
    <t>All provisionRotherhamLD3 Assessment</t>
  </si>
  <si>
    <t>All provisionSandwellW1.1 Safeguarding practice</t>
  </si>
  <si>
    <t>All provisionAllW2.3 Staff taking medicine / other substances</t>
  </si>
  <si>
    <t>All provisionAllW8.1 Safety</t>
  </si>
  <si>
    <t>All provisionBath and North East SomersetLD2 Education Programmes</t>
  </si>
  <si>
    <t xml:space="preserve">All provisionBedfordAny action </t>
  </si>
  <si>
    <t>All provisionBlackburn with DarwenLD2 Education Programmes</t>
  </si>
  <si>
    <t>All provisionBlackpoolW3.2 Training, support and skills</t>
  </si>
  <si>
    <t>All provisionBlackpoolW8.4 Risk Assessment</t>
  </si>
  <si>
    <t xml:space="preserve">All provisionBoltonAny action </t>
  </si>
  <si>
    <t>All provisionBournemouthW10.1 General information and records matters</t>
  </si>
  <si>
    <t>All provisionBradfordW4 Key persons</t>
  </si>
  <si>
    <t xml:space="preserve">All provisionBrentAny action </t>
  </si>
  <si>
    <t>All provisionBrentW1.1 Safeguarding practice</t>
  </si>
  <si>
    <t>All provisionBrentW1.2 Safeguarding policy</t>
  </si>
  <si>
    <t>All provisionBromleyLD2 Education Programmes</t>
  </si>
  <si>
    <t>All provisionBromleyW5.1 Ratios</t>
  </si>
  <si>
    <t>All provisionBuckinghamshireLD1 Planning</t>
  </si>
  <si>
    <t xml:space="preserve">All provisionCamdenAny action </t>
  </si>
  <si>
    <t>All provisionCheshire EastW5.3 Staff deployment</t>
  </si>
  <si>
    <t xml:space="preserve">All provisionCornwallAny action </t>
  </si>
  <si>
    <t>All provisionCornwallLD2 Education Programmes</t>
  </si>
  <si>
    <t>All provisionCornwallW10.4 Complaints</t>
  </si>
  <si>
    <t>All provisionCornwallW10.6 Changes that must be notified to Ofsted</t>
  </si>
  <si>
    <t>All provisionCroydonW5.3 Staff deployment</t>
  </si>
  <si>
    <t>All provisionCroydonW6.1 Medicine</t>
  </si>
  <si>
    <t>All provisionCumbriaLD2 Education Programmes</t>
  </si>
  <si>
    <t>All provisionDerbyshireLD1 Planning</t>
  </si>
  <si>
    <t>All provisionDerbyshireW2.1 General suitable people matters</t>
  </si>
  <si>
    <t>All provisionDerbyshireW4 Key persons</t>
  </si>
  <si>
    <t>All provisionDerbyshireW6.2 Food and drink</t>
  </si>
  <si>
    <t>All provisionDerbyW3.2 Training, support and skills</t>
  </si>
  <si>
    <t>All provisionEast SussexLD3 Assessment</t>
  </si>
  <si>
    <t>All provisionEast SussexW10.4 Complaints</t>
  </si>
  <si>
    <t>All provisionEssexW6.1 Medicine</t>
  </si>
  <si>
    <t xml:space="preserve">All provisionGatesheadAny action </t>
  </si>
  <si>
    <t xml:space="preserve">All provisionGloucestershireAny action </t>
  </si>
  <si>
    <t>All provisionHackneyLD2 Education Programmes</t>
  </si>
  <si>
    <t>All provisionHackneyW6.2 Food and drink</t>
  </si>
  <si>
    <t>All provisionHaltonW3.2 Training, support and skills</t>
  </si>
  <si>
    <t xml:space="preserve">All provisionHammersmith and FulhamAny action </t>
  </si>
  <si>
    <t>All provisionHampshireW5.2 Child supervision</t>
  </si>
  <si>
    <t>All provisionAllW1.2 Safeguarding policy</t>
  </si>
  <si>
    <t>All provisionAllW10.4 Complaints</t>
  </si>
  <si>
    <t>All provisionAllW2.2 Disqualification</t>
  </si>
  <si>
    <t>All provisionBarnetLD2 Education Programmes</t>
  </si>
  <si>
    <t xml:space="preserve">All provisionBarnsleyAny action </t>
  </si>
  <si>
    <t>All provisionBarnsleyLD1 Planning</t>
  </si>
  <si>
    <t>All provisionBlackburn with DarwenW8.4 Risk Assessment</t>
  </si>
  <si>
    <t xml:space="preserve">All provisionBournemouthAny action </t>
  </si>
  <si>
    <t>All provisionBradfordW3.2 Training, support and skills</t>
  </si>
  <si>
    <t xml:space="preserve">All provisionBristolAny action </t>
  </si>
  <si>
    <t>All provisionBristolLD1 Planning</t>
  </si>
  <si>
    <t>All provisionBuckinghamshireW3.3 First aid</t>
  </si>
  <si>
    <t>All provisionBuryW1.1 Safeguarding practice</t>
  </si>
  <si>
    <t>All provisionBuryW3.1 Qualifications</t>
  </si>
  <si>
    <t>All provisionBuryW7 Managing Behaviour</t>
  </si>
  <si>
    <t>All provisionBuryW8.3 Premises</t>
  </si>
  <si>
    <t>All provisionCalderdaleW8.4 Risk Assessment</t>
  </si>
  <si>
    <t>All provisionCamdenW10.3 Information for parents and carers</t>
  </si>
  <si>
    <t>All provisionCornwallW3.2 Training, support and skills</t>
  </si>
  <si>
    <t>All provisionCornwallW6.2 Food and drink</t>
  </si>
  <si>
    <t>All provisionCroydonLD2 Education Programmes</t>
  </si>
  <si>
    <t>All provisionCroydonW8.1 Safety</t>
  </si>
  <si>
    <t xml:space="preserve">All provisionCumbriaAny action </t>
  </si>
  <si>
    <t>All provisionCumbriaW7 Managing Behaviour</t>
  </si>
  <si>
    <t xml:space="preserve">All provisionDarlingtonAny action </t>
  </si>
  <si>
    <t>All provisionDerbyLD3 Assessment</t>
  </si>
  <si>
    <t>All provisionDevonLD1 Planning</t>
  </si>
  <si>
    <t>All provisionDevonW3.2 Training, support and skills</t>
  </si>
  <si>
    <t>All provisionDevonW8.1 Safety</t>
  </si>
  <si>
    <t>All provisionDorsetLD3 Assessment</t>
  </si>
  <si>
    <t>All provisionDudleyW3.2 Training, support and skills</t>
  </si>
  <si>
    <t>All provisionDurhamLD1 Planning</t>
  </si>
  <si>
    <t>All provisionEssexLD3 Assessment</t>
  </si>
  <si>
    <t>All provisionEssexW8.4 Risk Assessment</t>
  </si>
  <si>
    <t>All provisionHackneyW7 Managing Behaviour</t>
  </si>
  <si>
    <t>All provisionHaltonLD3 Assessment</t>
  </si>
  <si>
    <t>All provisionHampshireLD3 Assessment</t>
  </si>
  <si>
    <t>All provisionHampshireW10.1 General information and records matters</t>
  </si>
  <si>
    <t>All provisionHampshireW10.2 Information about the child</t>
  </si>
  <si>
    <t>All provisionHampshireW10.5 Information about the provider</t>
  </si>
  <si>
    <t>All provisionHampshireW9 Equal opportunities</t>
  </si>
  <si>
    <t>All provisionHaringeyW6.1 Medicine</t>
  </si>
  <si>
    <t>All provisionHaringeyW4 Key persons</t>
  </si>
  <si>
    <t xml:space="preserve">All provisionHarrowAny action </t>
  </si>
  <si>
    <t>All provisionHerefordshireW1.2 Safeguarding policy</t>
  </si>
  <si>
    <t>All provisionHertfordshireW8.1 Safety</t>
  </si>
  <si>
    <t xml:space="preserve">All provisionHillingdonAny action </t>
  </si>
  <si>
    <t>All provisionHillingdonW1.1 Safeguarding practice</t>
  </si>
  <si>
    <t xml:space="preserve">All provisionKentAny action </t>
  </si>
  <si>
    <t>All provisionKnowsleyW10.2 Information about the child</t>
  </si>
  <si>
    <t xml:space="preserve">All provisionLambethAny action </t>
  </si>
  <si>
    <t>All provisionLambethLD2 Education Programmes</t>
  </si>
  <si>
    <t>All provisionLambethW2.1 General suitable people matters</t>
  </si>
  <si>
    <t xml:space="preserve">All provisionLancashireAny action </t>
  </si>
  <si>
    <t xml:space="preserve">All provisionLeedsAny action </t>
  </si>
  <si>
    <t>All provisionLeicestershireW1.1 Safeguarding practice</t>
  </si>
  <si>
    <t>All provisionLeicestershireW3.2 Training, support and skills</t>
  </si>
  <si>
    <t>All provisionLeicesterW10.4 Complaints</t>
  </si>
  <si>
    <t>All provisionLincolnshireLD1 Planning</t>
  </si>
  <si>
    <t>All provisionLiverpoolW3.3 First aid</t>
  </si>
  <si>
    <t>All provisionManchesterW10.4 Complaints</t>
  </si>
  <si>
    <t>All provisionMertonW10.6 Changes that must be notified to Ofsted</t>
  </si>
  <si>
    <t>All provisionNewhamW10.6 Changes that must be notified to Ofsted</t>
  </si>
  <si>
    <t>All provisionNorfolkLD1 Planning</t>
  </si>
  <si>
    <t>All provisionNorth East LincolnshireW3.3 First aid</t>
  </si>
  <si>
    <t>All provisionNorth SomersetLD1 Planning</t>
  </si>
  <si>
    <t>All provisionNorth SomersetLD2 Education Programmes</t>
  </si>
  <si>
    <t>All provisionNorth YorkshireW3.1 Qualifications</t>
  </si>
  <si>
    <t>All provisionNorth YorkshireW3.2 Training, support and skills</t>
  </si>
  <si>
    <t>All provisionNorthamptonshireW10.2 Information about the child</t>
  </si>
  <si>
    <t>All provisionNottinghamshireLD2 Education Programmes</t>
  </si>
  <si>
    <t>All provisionOxfordshireW3.1 Qualifications</t>
  </si>
  <si>
    <t>All provisionPeterboroughLD2 Education Programmes</t>
  </si>
  <si>
    <t>All provisionPlymouthW3.2 Training, support and skills</t>
  </si>
  <si>
    <t xml:space="preserve">All provisionPortsmouthAny action </t>
  </si>
  <si>
    <t>All provisionPortsmouthLD2 Education Programmes</t>
  </si>
  <si>
    <t>All provisionSandwellW10.2 Information about the child</t>
  </si>
  <si>
    <t>All provisionSheffieldW3.2 Training, support and skills</t>
  </si>
  <si>
    <t>All provisionShropshireW2.3 Staff taking medicine / other substances</t>
  </si>
  <si>
    <t>All provisionSloughW1.1 Safeguarding practice</t>
  </si>
  <si>
    <t xml:space="preserve">All provisionIslingtonAny action </t>
  </si>
  <si>
    <t>All provisionIslingtonW5.2 Child supervision</t>
  </si>
  <si>
    <t>All provisionKentW4 Key persons</t>
  </si>
  <si>
    <t>All provisionKingston upon HullW7 Managing Behaviour</t>
  </si>
  <si>
    <t>All provisionLeedsW10.5 Information about the provider</t>
  </si>
  <si>
    <t>All provisionLeedsW3.1 Qualifications</t>
  </si>
  <si>
    <t>All provisionLeedsW8.3 Premises</t>
  </si>
  <si>
    <t>All provisionLeicestershireLD3 Assessment</t>
  </si>
  <si>
    <t>All provisionLeicestershireW8.5 Outings</t>
  </si>
  <si>
    <t xml:space="preserve">All provisionLewishamAny action </t>
  </si>
  <si>
    <t>All provisionLewishamLD2 Education Programmes</t>
  </si>
  <si>
    <t>All provisionLewishamW8.1 Safety</t>
  </si>
  <si>
    <t>All provisionLincolnshireW3.2 Training, support and skills</t>
  </si>
  <si>
    <t>All provisionLiverpoolW3.2 Training, support and skills</t>
  </si>
  <si>
    <t>All provisionManchesterW1.2 Safeguarding policy</t>
  </si>
  <si>
    <t>All provisionMedwayW3.2 Training, support and skills</t>
  </si>
  <si>
    <t>All provisionNewcastle upon TyneLD3 Assessment</t>
  </si>
  <si>
    <t>All provisionNorth YorkshireW5.3 Staff deployment</t>
  </si>
  <si>
    <t>All provisionNorthumberlandLD1 Planning</t>
  </si>
  <si>
    <t xml:space="preserve">All provisionNottinghamAny action </t>
  </si>
  <si>
    <t>All provisionOldhamW6.1 Medicine</t>
  </si>
  <si>
    <t>All provisionOxfordshireW6.1 Medicine</t>
  </si>
  <si>
    <t xml:space="preserve">All provisionReadingAny action </t>
  </si>
  <si>
    <t>All provisionRedbridgeLD2 Education Programmes</t>
  </si>
  <si>
    <t xml:space="preserve">All provisionRedcar and ClevelandAny action </t>
  </si>
  <si>
    <t>All provisionRotherhamW1.1 Safeguarding practice</t>
  </si>
  <si>
    <t>All provisionShropshireW8.4 Risk Assessment</t>
  </si>
  <si>
    <t>All provisionSloughLD1 Planning</t>
  </si>
  <si>
    <t>All provisionSolihullLD1 Planning</t>
  </si>
  <si>
    <t>All provisionSomersetW8.1 Safety</t>
  </si>
  <si>
    <t>All provisionSouthend on SeaW10.1 General information and records matters</t>
  </si>
  <si>
    <t>All provisionSouthwarkLD3 Assessment</t>
  </si>
  <si>
    <t>All provisionStaffordshireW8.5 Outings</t>
  </si>
  <si>
    <t>All provisionStockportW3.2 Training, support and skills</t>
  </si>
  <si>
    <t>All provisionSuffolkLD1 Planning</t>
  </si>
  <si>
    <t>All provisionSuffolkW5.1 Ratios</t>
  </si>
  <si>
    <t>All provisionTamesideLD2 Education Programmes</t>
  </si>
  <si>
    <t>All provisionTamesideW1.2 Safeguarding policy</t>
  </si>
  <si>
    <t>All provisionTamesideW10.4 Complaints</t>
  </si>
  <si>
    <t>All provisionTamesideW7 Managing Behaviour</t>
  </si>
  <si>
    <t>All provisionTelford and WrekinW4 Key persons</t>
  </si>
  <si>
    <t>All provisionSurreyW2.1 General suitable people matters</t>
  </si>
  <si>
    <t>All provisionSurreyW3.2 Training, support and skills</t>
  </si>
  <si>
    <t>All provisionTraffordW10.5 Information about the provider</t>
  </si>
  <si>
    <t>All provisionTraffordW6.3 Accident or injury</t>
  </si>
  <si>
    <t>All provisionWarringtonW2.1 General suitable people matters</t>
  </si>
  <si>
    <t>All provisionWest SussexW8.3 Premises</t>
  </si>
  <si>
    <t>All provisionWest SussexW8.4 Risk Assessment</t>
  </si>
  <si>
    <t>All provisionWiganW10.5 Information about the provider</t>
  </si>
  <si>
    <t>All provisionWiltshireLD1 Planning</t>
  </si>
  <si>
    <t>All provisionWiltshireLD2 Education Programmes</t>
  </si>
  <si>
    <t>All provisionWindsor and MaidenheadW7 Managing Behaviour</t>
  </si>
  <si>
    <t>All provisionWorcestershireW1.2 Safeguarding policy</t>
  </si>
  <si>
    <t>All provisionWorcestershireW10.1 General information and records matters</t>
  </si>
  <si>
    <t>All provisionWorcestershireW8.5 Outings</t>
  </si>
  <si>
    <t xml:space="preserve">Childcare on Non-Domestic PremisesAllAny action </t>
  </si>
  <si>
    <t>Childcare on Non-Domestic PremisesAllW10.2 Information about the child</t>
  </si>
  <si>
    <t>Childcare on Non-Domestic PremisesAllW2.2 Disqualification</t>
  </si>
  <si>
    <t>Childcare on Non-Domestic PremisesAllW6.3 Accident or injury</t>
  </si>
  <si>
    <t>Childcare on Non-Domestic PremisesBarking and DagenhamW10.1 General information and records matters</t>
  </si>
  <si>
    <t xml:space="preserve">Childcare on Non-Domestic PremisesBath and North East SomersetAny action </t>
  </si>
  <si>
    <t xml:space="preserve">Childcare on Non-Domestic PremisesBexleyAny action </t>
  </si>
  <si>
    <t>Childcare on Non-Domestic PremisesBirminghamLD3 Assessment</t>
  </si>
  <si>
    <t>Childcare on Non-Domestic PremisesBirminghamW5.3 Staff deployment</t>
  </si>
  <si>
    <t xml:space="preserve">Childcare on Non-Domestic PremisesBlackpoolAny action </t>
  </si>
  <si>
    <t>Childcare on Non-Domestic PremisesBoltonLD2 Education Programmes</t>
  </si>
  <si>
    <t xml:space="preserve">Childcare on Non-Domestic PremisesBrighton and HoveAny action </t>
  </si>
  <si>
    <t xml:space="preserve">Childcare on Non-Domestic PremisesBuckinghamshireAny action </t>
  </si>
  <si>
    <t>Childcare on Non-Domestic PremisesBuryW3.2 Training, support and skills</t>
  </si>
  <si>
    <t>Childcare on Non-Domestic PremisesCalderdaleW2.1 General suitable people matters</t>
  </si>
  <si>
    <t>Childcare on Non-Domestic PremisesCalderdaleW5.3 Staff deployment</t>
  </si>
  <si>
    <t>Childcare on Non-Domestic PremisesCambridgeshireLD3 Assessment</t>
  </si>
  <si>
    <t>Childcare on Non-Domestic PremisesCambridgeshireW1.2 Safeguarding policy</t>
  </si>
  <si>
    <t>All provisionTower HamletsW1.1 Safeguarding practice</t>
  </si>
  <si>
    <t>All provisionTraffordW4 Key persons</t>
  </si>
  <si>
    <t>All provisionWakefieldLD1 Planning</t>
  </si>
  <si>
    <t xml:space="preserve">All provisionWarwickshireAny action </t>
  </si>
  <si>
    <t>All provisionWest SussexLD2 Education Programmes</t>
  </si>
  <si>
    <t>All provisionWest SussexW8.5 Outings</t>
  </si>
  <si>
    <t>All provisionWindsor and MaidenheadLD3 Assessment</t>
  </si>
  <si>
    <t>All provisionWirralLD2 Education Programmes</t>
  </si>
  <si>
    <t>All provisionWolverhamptonLD1 Planning</t>
  </si>
  <si>
    <t>All provisionWorcestershireW8.3 Premises</t>
  </si>
  <si>
    <t>All provisionYorkLD1 Planning</t>
  </si>
  <si>
    <t>Childcare on Domestic PremisesGreenwichW1.2 Safeguarding policy</t>
  </si>
  <si>
    <t xml:space="preserve">Childcare on Domestic PremisesKensington and ChelseaAny action </t>
  </si>
  <si>
    <t>Childcare on Non-Domestic PremisesAllLD2 Education Programmes</t>
  </si>
  <si>
    <t>Childcare on Non-Domestic PremisesAllW5.3 Staff deployment</t>
  </si>
  <si>
    <t>Childcare on Non-Domestic PremisesBath and North East SomersetLD2 Education Programmes</t>
  </si>
  <si>
    <t>Childcare on Non-Domestic PremisesBirminghamLD1 Planning</t>
  </si>
  <si>
    <t>Childcare on Non-Domestic PremisesBoltonW10.5 Information about the provider</t>
  </si>
  <si>
    <t>Childcare on Non-Domestic PremisesBradfordW1.2 Safeguarding policy</t>
  </si>
  <si>
    <t>Childcare on Non-Domestic PremisesBradfordW10.1 General information and records matters</t>
  </si>
  <si>
    <t xml:space="preserve">Childcare on Non-Domestic PremisesBrentAny action </t>
  </si>
  <si>
    <t>Childcare on Non-Domestic PremisesBrentW2.1 General suitable people matters</t>
  </si>
  <si>
    <t>Childcare on Non-Domestic PremisesBrentW7 Managing Behaviour</t>
  </si>
  <si>
    <t>Childcare on Non-Domestic PremisesBuryLD2 Education Programmes</t>
  </si>
  <si>
    <t>Childcare on Non-Domestic PremisesBuryW1.2 Safeguarding policy</t>
  </si>
  <si>
    <t>Childcare on Non-Domestic PremisesCambridgeshireW10.1 General information and records matters</t>
  </si>
  <si>
    <t>Childcare on Non-Domestic PremisesCheshire West and ChesterW8.4 Risk Assessment</t>
  </si>
  <si>
    <t>Childcare on Non-Domestic PremisesCroydonLD2 Education Programmes</t>
  </si>
  <si>
    <t>Childcare on Non-Domestic PremisesCumbriaW6.3 Accident or injury</t>
  </si>
  <si>
    <t>Childcare on Non-Domestic PremisesDevonW5.2 Child supervision</t>
  </si>
  <si>
    <t xml:space="preserve">Childcare on Non-Domestic PremisesDorsetAny action </t>
  </si>
  <si>
    <t>Childcare on Non-Domestic PremisesDurhamW3.2 Training, support and skills</t>
  </si>
  <si>
    <t>All provisionSeftonLD1 Planning</t>
  </si>
  <si>
    <t>All provisionSloughW10.4 Complaints</t>
  </si>
  <si>
    <t xml:space="preserve">All provisionSomersetAny action </t>
  </si>
  <si>
    <t>All provisionSomersetW10.2 Information about the child</t>
  </si>
  <si>
    <t>All provisionSouthamptonW6.1 Medicine</t>
  </si>
  <si>
    <t>All provisionSouthwarkLD2 Education Programmes</t>
  </si>
  <si>
    <t>All provisionSouthwarkW10.3 Information for parents and carers</t>
  </si>
  <si>
    <t>All provisionStaffordshireW10.4 Complaints</t>
  </si>
  <si>
    <t xml:space="preserve">All provisionStockportAny action </t>
  </si>
  <si>
    <t>All provisionStockportW10.4 Complaints</t>
  </si>
  <si>
    <t>All provisionStoke-on-TrentLD3 Assessment</t>
  </si>
  <si>
    <t>All provisionSuffolkW8.2 Smoking</t>
  </si>
  <si>
    <t>All provisionSurreyW2.3 Staff taking medicine / other substances</t>
  </si>
  <si>
    <t>All provisionSurreyW3.3 First aid</t>
  </si>
  <si>
    <t>All provisionTamesideW6.1 Medicine</t>
  </si>
  <si>
    <t>All provisionWaltham ForestW2.3 Staff taking medicine / other substances</t>
  </si>
  <si>
    <t>All provisionWandsworthLD2 Education Programmes</t>
  </si>
  <si>
    <t>All provisionWarwickshireLD2 Education Programmes</t>
  </si>
  <si>
    <t>All provisionWarwickshireW1.1 Safeguarding practice</t>
  </si>
  <si>
    <t>All provisionWarwickshireW6.1 Medicine</t>
  </si>
  <si>
    <t>All provisionWarwickshireW8.1 Safety</t>
  </si>
  <si>
    <t>All provisionWiganW7 Managing Behaviour</t>
  </si>
  <si>
    <t>All provisionWiltshireW10.5 Information about the provider</t>
  </si>
  <si>
    <t>All provisionWiltshireW8.3 Premises</t>
  </si>
  <si>
    <t>All provisionWirralLD3 Assessment</t>
  </si>
  <si>
    <t xml:space="preserve">All provisionWorcestershireAny action </t>
  </si>
  <si>
    <t xml:space="preserve">Childcare on Domestic PremisesCalderdaleAny action </t>
  </si>
  <si>
    <t>Childcare on Non-Domestic PremisesAllW1.2 Safeguarding policy</t>
  </si>
  <si>
    <t>Childcare on Non-Domestic PremisesAllW10.5 Information about the provider</t>
  </si>
  <si>
    <t>Childcare on Non-Domestic PremisesBlackburn with DarwenW8.4 Risk Assessment</t>
  </si>
  <si>
    <t>Childcare on Non-Domestic PremisesBlackpoolLD2 Education Programmes</t>
  </si>
  <si>
    <t xml:space="preserve">Childcare on Non-Domestic PremisesBoltonAny action </t>
  </si>
  <si>
    <t>Childcare on Non-Domestic PremisesBoltonW1.1 Safeguarding practice</t>
  </si>
  <si>
    <t>Childcare on Non-Domestic PremisesBoltonW10.4 Complaints</t>
  </si>
  <si>
    <t xml:space="preserve">Childcare on Non-Domestic PremisesBracknell ForestAny action </t>
  </si>
  <si>
    <t xml:space="preserve">Childcare on Non-Domestic PremisesNorfolkAny action </t>
  </si>
  <si>
    <t xml:space="preserve">Childcare on Non-Domestic PremisesNorth TynesideAny action </t>
  </si>
  <si>
    <t>Childcare on Non-Domestic PremisesNorth YorkshireLD3 Assessment</t>
  </si>
  <si>
    <t>Childcare on Non-Domestic PremisesNorthamptonshireLD2 Education Programmes</t>
  </si>
  <si>
    <t>Childcare on Non-Domestic PremisesNottinghamshireW2.1 General suitable people matters</t>
  </si>
  <si>
    <t xml:space="preserve">Childcare on Non-Domestic PremisesPeterboroughAny action </t>
  </si>
  <si>
    <t xml:space="preserve">Childcare on Non-Domestic PremisesRotherhamAny action </t>
  </si>
  <si>
    <t xml:space="preserve">Childcare on Non-Domestic PremisesSalfordAny action </t>
  </si>
  <si>
    <t>Childcare on Non-Domestic PremisesSandwellW9 Equal opportunities</t>
  </si>
  <si>
    <t>Childcare on Non-Domestic PremisesSeftonW1.1 Safeguarding practice</t>
  </si>
  <si>
    <t>Childcare on Non-Domestic PremisesSouthwarkW3.2 Training, support and skills</t>
  </si>
  <si>
    <t>Childcare on Non-Domestic PremisesStaffordshireW3.2 Training, support and skills</t>
  </si>
  <si>
    <t>Childcare on Non-Domestic PremisesStockportW3.2 Training, support and skills</t>
  </si>
  <si>
    <t>Childcare on Non-Domestic PremisesSurreyW2.3 Staff taking medicine / other substances</t>
  </si>
  <si>
    <t>Childcare on Non-Domestic PremisesTamesideLD2 Education Programmes</t>
  </si>
  <si>
    <t>Childcare on Non-Domestic PremisesTamesideW8.1 Safety</t>
  </si>
  <si>
    <t>Childcare on Non-Domestic PremisesTraffordLD2 Education Programmes</t>
  </si>
  <si>
    <t>Childcare on Non-Domestic PremisesTraffordW3.2 Training, support and skills</t>
  </si>
  <si>
    <t xml:space="preserve">Childcare on Non-Domestic PremisesWaltham ForestAny action </t>
  </si>
  <si>
    <t xml:space="preserve">Childcare on Non-Domestic PremisesWarwickshireAny action </t>
  </si>
  <si>
    <t>Childcare on Non-Domestic PremisesWest SussexW8.3 Premises</t>
  </si>
  <si>
    <t>Childcare on Non-Domestic PremisesWiganLD2 Education Programmes</t>
  </si>
  <si>
    <t>Childcare on Non-Domestic PremisesWorcestershireW10.4 Complaints</t>
  </si>
  <si>
    <t>ChildminderAllLD1 Planning</t>
  </si>
  <si>
    <t>ChildminderAllW1.2 Safeguarding policy</t>
  </si>
  <si>
    <t>ChildminderAllW10.5 Information about the provider</t>
  </si>
  <si>
    <t>ChildminderAllW2.3 Staff taking medicine / other substances</t>
  </si>
  <si>
    <t>ChildminderAllW3.3 First aid</t>
  </si>
  <si>
    <t>ChildminderAllW8.2 Smoking</t>
  </si>
  <si>
    <t>ChildminderAllW8.4 Risk Assessment</t>
  </si>
  <si>
    <t xml:space="preserve">ChildminderBarnsleyAny action </t>
  </si>
  <si>
    <t>ChildminderBarnsleyW1.2 Safeguarding policy</t>
  </si>
  <si>
    <t xml:space="preserve">All provisionHaveringAny action </t>
  </si>
  <si>
    <t xml:space="preserve">All provisionHerefordshireAny action </t>
  </si>
  <si>
    <t>All provisionHertfordshireLD3 Assessment</t>
  </si>
  <si>
    <t>All provisionHillingdonW10.1 General information and records matters</t>
  </si>
  <si>
    <t>All provisionHounslowW8.4 Risk Assessment</t>
  </si>
  <si>
    <t>All provisionIsle of WightLD2 Education Programmes</t>
  </si>
  <si>
    <t>All provisionKensington and ChelseaW5.1 Ratios</t>
  </si>
  <si>
    <t>All provisionKentW6.3 Accident or injury</t>
  </si>
  <si>
    <t xml:space="preserve">All provisionKingston upon HullAny action </t>
  </si>
  <si>
    <t>All provisionKirkleesW6.1 Medicine</t>
  </si>
  <si>
    <t xml:space="preserve">All provisionLeicestershireAny action </t>
  </si>
  <si>
    <t>All provisionLeicestershireW8.3 Premises</t>
  </si>
  <si>
    <t>All provisionLeicesterW1.2 Safeguarding policy</t>
  </si>
  <si>
    <t>All provisionLewishamLD3 Assessment</t>
  </si>
  <si>
    <t>All provisionLiverpoolLD1 Planning</t>
  </si>
  <si>
    <t>All provisionLutonW10.5 Information about the provider</t>
  </si>
  <si>
    <t xml:space="preserve">All provisionManchesterAny action </t>
  </si>
  <si>
    <t>All provisionManchesterW10.1 General information and records matters</t>
  </si>
  <si>
    <t>All provisionManchesterW9 Equal opportunities</t>
  </si>
  <si>
    <t>All provisionMedwayW3.3 First aid</t>
  </si>
  <si>
    <t>All provisionNorfolkLD2 Education Programmes</t>
  </si>
  <si>
    <t>All provisionNorth SomersetW8.1 Safety</t>
  </si>
  <si>
    <t xml:space="preserve">All provisionNorth TynesideAny action </t>
  </si>
  <si>
    <t>All provisionNorth YorkshireLD1 Planning</t>
  </si>
  <si>
    <t>All provisionNorthamptonshireW10.1 General information and records matters</t>
  </si>
  <si>
    <t xml:space="preserve">All provisionOldhamAny action </t>
  </si>
  <si>
    <t>All provisionOldhamLD2 Education Programmes</t>
  </si>
  <si>
    <t>All provisionOldhamW3.1 Qualifications</t>
  </si>
  <si>
    <t>All provisionOxfordshireLD3 Assessment</t>
  </si>
  <si>
    <t>All provisionOxfordshireW10.1 General information and records matters</t>
  </si>
  <si>
    <t xml:space="preserve">All provisionPooleAny action </t>
  </si>
  <si>
    <t>All provisionReadingLD1 Planning</t>
  </si>
  <si>
    <t>All provisionRichmond upon ThamesLD2 Education Programmes</t>
  </si>
  <si>
    <t>All provisionSandwellW5.3 Staff deployment</t>
  </si>
  <si>
    <t>All provisionSeftonW1.1 Safeguarding practice</t>
  </si>
  <si>
    <t>All provisionSloughW3.2 Training, support and skills</t>
  </si>
  <si>
    <t>All provisionSomersetLD3 Assessment</t>
  </si>
  <si>
    <t>All provisionSomersetW4 Key persons</t>
  </si>
  <si>
    <t>All provisionSomersetW8.5 Outings</t>
  </si>
  <si>
    <t>All provisionSolihullW8.3 Premises</t>
  </si>
  <si>
    <t>All provisionStockportW10.1 General information and records matters</t>
  </si>
  <si>
    <t>All provisionStockportW4 Key persons</t>
  </si>
  <si>
    <t xml:space="preserve">All provisionSuffolkAny action </t>
  </si>
  <si>
    <t xml:space="preserve">All provisionSunderlandAny action </t>
  </si>
  <si>
    <t>All provisionSunderlandW4 Key persons</t>
  </si>
  <si>
    <t xml:space="preserve">All provisionSurreyAny action </t>
  </si>
  <si>
    <t>All provisionSurreyLD2 Education Programmes</t>
  </si>
  <si>
    <t>All provisionSwindonLD1 Planning</t>
  </si>
  <si>
    <t>All provisionTelford and WrekinLD1 Planning</t>
  </si>
  <si>
    <t>All provisionTelford and WrekinW10.5 Information about the provider</t>
  </si>
  <si>
    <t>All provisionTower HamletsLD2 Education Programmes</t>
  </si>
  <si>
    <t>All provisionTower HamletsW8.3 Premises</t>
  </si>
  <si>
    <t>All provisionWaltham ForestW3.2 Training, support and skills</t>
  </si>
  <si>
    <t>All provisionWandsworthLD1 Planning</t>
  </si>
  <si>
    <t>All provisionWandsworthW3.3 First aid</t>
  </si>
  <si>
    <t xml:space="preserve">All provisionWarringtonAny action </t>
  </si>
  <si>
    <t>All provisionWarringtonW8.3 Premises</t>
  </si>
  <si>
    <t>All provisionWest BerkshireW1.1 Safeguarding practice</t>
  </si>
  <si>
    <t xml:space="preserve">All provisionWiganAny action </t>
  </si>
  <si>
    <t xml:space="preserve">All provisionWindsor and MaidenheadAny action </t>
  </si>
  <si>
    <t>All provisionWindsor and MaidenheadW8.3 Premises</t>
  </si>
  <si>
    <t>All provisionWolverhamptonLD3 Assessment</t>
  </si>
  <si>
    <t>All provisionWolverhamptonW3.2 Training, support and skills</t>
  </si>
  <si>
    <t>All provisionWorcestershireW3.2 Training, support and skills</t>
  </si>
  <si>
    <t xml:space="preserve">All provisionYorkAny action </t>
  </si>
  <si>
    <t xml:space="preserve">Childcare on Domestic PremisesBournemouthAny action </t>
  </si>
  <si>
    <t>Childcare on Non-Domestic PremisesAllW1.1 Safeguarding practice</t>
  </si>
  <si>
    <t>Childcare on Non-Domestic PremisesAllW10.1 General information and records matters</t>
  </si>
  <si>
    <t>Childcare on Non-Domestic PremisesAllW3.2 Training, support and skills</t>
  </si>
  <si>
    <t>Childcare on Non-Domestic PremisesAllW6.1 Medicine</t>
  </si>
  <si>
    <t>Childcare on Non-Domestic PremisesAllW8.1 Safety</t>
  </si>
  <si>
    <t>Childcare on Non-Domestic PremisesAllW8.4 Risk Assessment</t>
  </si>
  <si>
    <t>Childcare on Non-Domestic PremisesAllW8.5 Outings</t>
  </si>
  <si>
    <t>Childcare on Non-Domestic PremisesAllW9 Equal opportunities</t>
  </si>
  <si>
    <t>Childcare on Non-Domestic PremisesBarking and DagenhamLD2 Education Programmes</t>
  </si>
  <si>
    <t>All provisionTraffordLD2 Education Programmes</t>
  </si>
  <si>
    <t>All provisionTraffordLD3 Assessment</t>
  </si>
  <si>
    <t>All provisionWarringtonW1.1 Safeguarding practice</t>
  </si>
  <si>
    <t>All provisionWarwickshireLD1 Planning</t>
  </si>
  <si>
    <t>All provisionWarwickshireLD3 Assessment</t>
  </si>
  <si>
    <t>All provisionWarwickshireW10.5 Information about the provider</t>
  </si>
  <si>
    <t>All provisionWest SussexW3.3 First aid</t>
  </si>
  <si>
    <t xml:space="preserve">All provisionWirralAny action </t>
  </si>
  <si>
    <t>All provisionWolverhamptonW8.1 Safety</t>
  </si>
  <si>
    <t>All provisionWorcestershireW10.4 Complaints</t>
  </si>
  <si>
    <t>Childcare on Domestic PremisesAllW1.2 Safeguarding policy</t>
  </si>
  <si>
    <t xml:space="preserve">Childcare on Domestic PremisesSouth GloucestershireAny action </t>
  </si>
  <si>
    <t>Childcare on Non-Domestic PremisesAllLD1 Planning</t>
  </si>
  <si>
    <t>Childcare on Non-Domestic PremisesAllW10.4 Complaints</t>
  </si>
  <si>
    <t>Childcare on Non-Domestic PremisesAllW5.2 Child supervision</t>
  </si>
  <si>
    <t>Childcare on Non-Domestic PremisesAllW6.2 Food and drink</t>
  </si>
  <si>
    <t>Childcare on Non-Domestic PremisesBath and North East SomersetLD3 Assessment</t>
  </si>
  <si>
    <t>Childcare on Non-Domestic PremisesBexleyW10.1 General information and records matters</t>
  </si>
  <si>
    <t>Childcare on Non-Domestic PremisesBirminghamW8.3 Premises</t>
  </si>
  <si>
    <t>Childcare on Non-Domestic PremisesBirminghamW8.4 Risk Assessment</t>
  </si>
  <si>
    <t>Childcare on Non-Domestic PremisesBlackpoolLD1 Planning</t>
  </si>
  <si>
    <t>Childcare on Non-Domestic PremisesBoltonLD1 Planning</t>
  </si>
  <si>
    <t>Childcare on Non-Domestic PremisesBoltonW7 Managing Behaviour</t>
  </si>
  <si>
    <t xml:space="preserve">Childcare on Non-Domestic PremisesBristolAny action </t>
  </si>
  <si>
    <t>Childcare on Non-Domestic PremisesBuckinghamshireLD1 Planning</t>
  </si>
  <si>
    <t>Childcare on Non-Domestic PremisesCalderdaleLD2 Education Programmes</t>
  </si>
  <si>
    <t>Childcare on Non-Domestic PremisesCambridgeshireLD2 Education Programmes</t>
  </si>
  <si>
    <t>Childcare on Non-Domestic PremisesCamdenLD3 Assessment</t>
  </si>
  <si>
    <t xml:space="preserve">Childcare on Non-Domestic PremisesCentral BedfordshireAny action </t>
  </si>
  <si>
    <t>Childcare on Non-Domestic PremisesCroydonW3.3 First aid</t>
  </si>
  <si>
    <t xml:space="preserve">Childcare on Non-Domestic PremisesDerbyshireAny action </t>
  </si>
  <si>
    <t>Childcare on Non-Domestic PremisesDurhamLD2 Education Programmes</t>
  </si>
  <si>
    <t>Childcare on Non-Domestic PremisesLincolnshireW5.3 Staff deployment</t>
  </si>
  <si>
    <t>Childcare on Non-Domestic PremisesLiverpoolW10.1 General information and records matters</t>
  </si>
  <si>
    <t xml:space="preserve">Childcare on Non-Domestic PremisesLocal authority not recordedAny action </t>
  </si>
  <si>
    <t>Childcare on Non-Domestic PremisesManchesterLD3 Assessment</t>
  </si>
  <si>
    <t>Childcare on Non-Domestic PremisesManchesterW2.1 General suitable people matters</t>
  </si>
  <si>
    <t>Childcare on Non-Domestic PremisesManchesterW3.1 Qualifications</t>
  </si>
  <si>
    <t>Childcare on Non-Domestic PremisesManchesterW3.2 Training, support and skills</t>
  </si>
  <si>
    <t>Childcare on Non-Domestic PremisesNorfolkW4 Key persons</t>
  </si>
  <si>
    <t>Childcare on Non-Domestic PremisesNorth SomersetW10.3 Information for parents and carers</t>
  </si>
  <si>
    <t xml:space="preserve">Childcare on Non-Domestic PremisesNorth YorkshireAny action </t>
  </si>
  <si>
    <t>Childcare on Non-Domestic PremisesNorth YorkshireLD1 Planning</t>
  </si>
  <si>
    <t>Childcare on Non-Domestic PremisesNottinghamshireW3.2 Training, support and skills</t>
  </si>
  <si>
    <t>Childcare on Non-Domestic PremisesPeterboroughLD2 Education Programmes</t>
  </si>
  <si>
    <t xml:space="preserve">Childcare on Non-Domestic PremisesRedbridgeAny action </t>
  </si>
  <si>
    <t xml:space="preserve">Childcare on Non-Domestic PremisesRichmond upon ThamesAny action </t>
  </si>
  <si>
    <t>Childcare on Non-Domestic PremisesSalfordW8.4 Risk Assessment</t>
  </si>
  <si>
    <t>Childcare on Non-Domestic PremisesSandwellLD3 Assessment</t>
  </si>
  <si>
    <t xml:space="preserve">Childcare on Non-Domestic PremisesSheffieldAny action </t>
  </si>
  <si>
    <t>Childcare on Non-Domestic PremisesSloughLD2 Education Programmes</t>
  </si>
  <si>
    <t>Childcare on Non-Domestic PremisesSloughW1.1 Safeguarding practice</t>
  </si>
  <si>
    <t xml:space="preserve">Childcare on Non-Domestic PremisesSolihullAny action </t>
  </si>
  <si>
    <t xml:space="preserve">Childcare on Non-Domestic PremisesStaffordshireAny action </t>
  </si>
  <si>
    <t>Childcare on Non-Domestic PremisesStaffordshireLD1 Planning</t>
  </si>
  <si>
    <t>Childcare on Non-Domestic PremisesStaffordshireLD3 Assessment</t>
  </si>
  <si>
    <t>Childcare on Non-Domestic PremisesStockportW8.4 Risk Assessment</t>
  </si>
  <si>
    <t>Childcare on Non-Domestic PremisesSuffolkLD2 Education Programmes</t>
  </si>
  <si>
    <t>Childcare on Non-Domestic PremisesThurrockW1.2 Safeguarding policy</t>
  </si>
  <si>
    <t>Childcare on Non-Domestic PremisesThurrockW10.2 Information about the child</t>
  </si>
  <si>
    <t>ChildminderBarnsleyW3.2 Training, support and skills</t>
  </si>
  <si>
    <t>ChildminderBath and North East SomersetW10.3 Information for parents and carers</t>
  </si>
  <si>
    <t>ChildminderBexleyW2.2 Disqualification</t>
  </si>
  <si>
    <t>ChildminderBournemouthLD2 Education Programmes</t>
  </si>
  <si>
    <t>ChildminderBournemouthW8.4 Risk Assessment</t>
  </si>
  <si>
    <t>ChildminderBradfordW7 Managing Behaviour</t>
  </si>
  <si>
    <t xml:space="preserve">ChildminderCornwallAny action </t>
  </si>
  <si>
    <t>ChildminderCornwallW3.2 Training, support and skills</t>
  </si>
  <si>
    <t>ChildminderCoventryW1.2 Safeguarding policy</t>
  </si>
  <si>
    <t>ChildminderCoventryW10.1 General information and records matters</t>
  </si>
  <si>
    <t>ChildminderCroydonW1.1 Safeguarding practice</t>
  </si>
  <si>
    <t>ChildminderDevonW8.3 Premises</t>
  </si>
  <si>
    <t>ChildminderDevonW8.4 Risk Assessment</t>
  </si>
  <si>
    <t>ChildminderDoncasterLD3 Assessment</t>
  </si>
  <si>
    <t>ChildminderDoncasterW6.1 Medicine</t>
  </si>
  <si>
    <t>ChildminderDudleyLD1 Planning</t>
  </si>
  <si>
    <t>ChildminderDurhamW1.1 Safeguarding practice</t>
  </si>
  <si>
    <t>ChildminderEast SussexW10.1 General information and records matters</t>
  </si>
  <si>
    <t xml:space="preserve">ChildminderEnfieldAny action </t>
  </si>
  <si>
    <t xml:space="preserve">ChildminderGloucestershireAny action </t>
  </si>
  <si>
    <t>ChildminderHaltonW3.2 Training, support and skills</t>
  </si>
  <si>
    <t>ChildminderHampshireLD1 Planning</t>
  </si>
  <si>
    <t>ChildminderHampshireW8.4 Risk Assessment</t>
  </si>
  <si>
    <t xml:space="preserve">ChildminderHaveringAny action </t>
  </si>
  <si>
    <t>ChildminderHaveringW8.4 Risk Assessment</t>
  </si>
  <si>
    <t xml:space="preserve">ChildminderHerefordshireAny action </t>
  </si>
  <si>
    <t>ChildminderHertfordshireW10.2 Information about the child</t>
  </si>
  <si>
    <t>ChildminderHillingdonW1.1 Safeguarding practice</t>
  </si>
  <si>
    <t>ChildminderKensington and ChelseaW1.2 Safeguarding policy</t>
  </si>
  <si>
    <t>ChildminderKentLD3 Assessment</t>
  </si>
  <si>
    <t>ChildminderKentW10.5 Information about the provider</t>
  </si>
  <si>
    <t>ChildminderKentW6.3 Accident or injury</t>
  </si>
  <si>
    <t>ChildminderKirkleesW8.5 Outings</t>
  </si>
  <si>
    <t>ChildminderKnowsleyW10.2 Information about the child</t>
  </si>
  <si>
    <t>ChildminderLeicestershireW10.5 Information about the provider</t>
  </si>
  <si>
    <t>ChildminderLeicestershireW8.3 Premises</t>
  </si>
  <si>
    <t xml:space="preserve">ChildminderLewishamAny action </t>
  </si>
  <si>
    <t>ChildminderLiverpoolLD1 Planning</t>
  </si>
  <si>
    <t>ChildminderManchesterW3.3 First aid</t>
  </si>
  <si>
    <t>All provisionTower HamletsW10.6 Changes that must be notified to Ofsted</t>
  </si>
  <si>
    <t>All provisionTower HamletsW6.1 Medicine</t>
  </si>
  <si>
    <t>All provisionTraffordW3.2 Training, support and skills</t>
  </si>
  <si>
    <t>All provisionTraffordW8.4 Risk Assessment</t>
  </si>
  <si>
    <t>All provisionWandsworthW9 Equal opportunities</t>
  </si>
  <si>
    <t>All provisionWarringtonLD2 Education Programmes</t>
  </si>
  <si>
    <t>All provisionWest BerkshireLD2 Education Programmes</t>
  </si>
  <si>
    <t>All provisionWest BerkshireW8.1 Safety</t>
  </si>
  <si>
    <t>All provisionWiganW2.1 General suitable people matters</t>
  </si>
  <si>
    <t>All provisionWiganW3.2 Training, support and skills</t>
  </si>
  <si>
    <t>All provisionWokinghamW6.1 Medicine</t>
  </si>
  <si>
    <t>All provisionWorcestershireLD1 Planning</t>
  </si>
  <si>
    <t>All provisionWorcestershireW6.3 Accident or injury</t>
  </si>
  <si>
    <t xml:space="preserve">Childcare on Domestic PremisesAllAny action </t>
  </si>
  <si>
    <t xml:space="preserve">Childcare on Domestic PremisesGreenwichAny action </t>
  </si>
  <si>
    <t>Childcare on Non-Domestic PremisesAllW10.6 Changes that must be notified to Ofsted</t>
  </si>
  <si>
    <t>Childcare on Non-Domestic PremisesAllW2.1 General suitable people matters</t>
  </si>
  <si>
    <t>Childcare on Non-Domestic PremisesAllW3.3 First aid</t>
  </si>
  <si>
    <t>Childcare on Non-Domestic PremisesBexleyW2.1 General suitable people matters</t>
  </si>
  <si>
    <t>Childcare on Non-Domestic PremisesBirminghamW1.1 Safeguarding practice</t>
  </si>
  <si>
    <t>Childcare on Non-Domestic PremisesBirminghamW3.2 Training, support and skills</t>
  </si>
  <si>
    <t>Childcare on Non-Domestic PremisesBlackburn with DarwenW10.1 General information and records matters</t>
  </si>
  <si>
    <t>Childcare on Non-Domestic PremisesBoltonW2.1 General suitable people matters</t>
  </si>
  <si>
    <t>Childcare on Non-Domestic PremisesBrighton and HoveLD3 Assessment</t>
  </si>
  <si>
    <t>Childcare on Non-Domestic PremisesBromleyW5.1 Ratios</t>
  </si>
  <si>
    <t>Childcare on Non-Domestic PremisesBuryW4 Key persons</t>
  </si>
  <si>
    <t>Childcare on Non-Domestic PremisesCalderdaleLD1 Planning</t>
  </si>
  <si>
    <t>Childcare on Non-Domestic PremisesCalderdaleW1.1 Safeguarding practice</t>
  </si>
  <si>
    <t>Childcare on Non-Domestic PremisesCambridgeshireW1.1 Safeguarding practice</t>
  </si>
  <si>
    <t>Childcare on Non-Domestic PremisesCheshire West and ChesterLD1 Planning</t>
  </si>
  <si>
    <t>Childcare on Non-Domestic PremisesCheshire West and ChesterLD2 Education Programmes</t>
  </si>
  <si>
    <t>Childcare on Non-Domestic PremisesCornwallW10.6 Changes that must be notified to Ofsted</t>
  </si>
  <si>
    <t>Childcare on Non-Domestic PremisesCheshire West and ChesterW1.1 Safeguarding practice</t>
  </si>
  <si>
    <t xml:space="preserve">Childcare on Non-Domestic PremisesCornwallAny action </t>
  </si>
  <si>
    <t xml:space="preserve">Childcare on Non-Domestic PremisesDerbyAny action </t>
  </si>
  <si>
    <t>Childcare on Non-Domestic PremisesDerbyLD3 Assessment</t>
  </si>
  <si>
    <t>Childcare on Non-Domestic PremisesDerbyW3.2 Training, support and skills</t>
  </si>
  <si>
    <t>Childcare on Non-Domestic PremisesDerbyW8.3 Premises</t>
  </si>
  <si>
    <t>Childcare on Non-Domestic PremisesDevonW3.2 Training, support and skills</t>
  </si>
  <si>
    <t xml:space="preserve">Childcare on Non-Domestic PremisesDurhamAny action </t>
  </si>
  <si>
    <t xml:space="preserve">Childcare on Non-Domestic PremisesGloucestershireAny action </t>
  </si>
  <si>
    <t>Childcare on Non-Domestic PremisesGreenwichLD2 Education Programmes</t>
  </si>
  <si>
    <t>Childcare on Non-Domestic PremisesHackneyLD1 Planning</t>
  </si>
  <si>
    <t xml:space="preserve">Childcare on Non-Domestic PremisesHammersmith and FulhamAny action </t>
  </si>
  <si>
    <t>Childcare on Non-Domestic PremisesHaringeyW4 Key persons</t>
  </si>
  <si>
    <t>Childcare on Non-Domestic PremisesHerefordshireW3.2 Training, support and skills</t>
  </si>
  <si>
    <t>Childcare on Non-Domestic PremisesHertfordshireW5.3 Staff deployment</t>
  </si>
  <si>
    <t>Childcare on Non-Domestic PremisesHounslowW7 Managing Behaviour</t>
  </si>
  <si>
    <t>Childcare on Non-Domestic PremisesKirkleesLD1 Planning</t>
  </si>
  <si>
    <t xml:space="preserve">Childcare on Non-Domestic PremisesKnowsleyAny action </t>
  </si>
  <si>
    <t xml:space="preserve">Childcare on Non-Domestic PremisesLancashireAny action </t>
  </si>
  <si>
    <t>Childcare on Non-Domestic PremisesLeedsW10.1 General information and records matters</t>
  </si>
  <si>
    <t>Childcare on Non-Domestic PremisesLeicesterLD1 Planning</t>
  </si>
  <si>
    <t>Childcare on Non-Domestic PremisesLincolnshireW3.2 Training, support and skills</t>
  </si>
  <si>
    <t>Childcare on Non-Domestic PremisesLiverpoolW3.3 First aid</t>
  </si>
  <si>
    <t xml:space="preserve">Childcare on Non-Domestic PremisesMiddlesbroughAny action </t>
  </si>
  <si>
    <t>Childcare on Non-Domestic PremisesNorfolkW3.2 Training, support and skills</t>
  </si>
  <si>
    <t>Childcare on Non-Domestic PremisesNorthamptonshireW3.2 Training, support and skills</t>
  </si>
  <si>
    <t>Childcare on Non-Domestic PremisesNottinghamLD2 Education Programmes</t>
  </si>
  <si>
    <t>Childcare on Non-Domestic PremisesNottinghamW3.2 Training, support and skills</t>
  </si>
  <si>
    <t>Childcare on Non-Domestic PremisesOxfordshireLD1 Planning</t>
  </si>
  <si>
    <t>Childcare on Non-Domestic PremisesEssexW1.1 Safeguarding practice</t>
  </si>
  <si>
    <t>Childcare on Non-Domestic PremisesEssexW10.6 Changes that must be notified to Ofsted</t>
  </si>
  <si>
    <t xml:space="preserve">Childcare on Non-Domestic PremisesHaltonAny action </t>
  </si>
  <si>
    <t>Childcare on Non-Domestic PremisesHampshireW8.3 Premises</t>
  </si>
  <si>
    <t>Childcare on Non-Domestic PremisesHertfordshireW10.4 Complaints</t>
  </si>
  <si>
    <t>Childcare on Non-Domestic PremisesKentW3.2 Training, support and skills</t>
  </si>
  <si>
    <t>Childcare on Non-Domestic PremisesLancashireW1.1 Safeguarding practice</t>
  </si>
  <si>
    <t xml:space="preserve">Childcare on Non-Domestic PremisesLeicesterAny action </t>
  </si>
  <si>
    <t>Childcare on Non-Domestic PremisesLeicesterLD2 Education Programmes</t>
  </si>
  <si>
    <t>Childcare on Non-Domestic PremisesLeicestershireLD1 Planning</t>
  </si>
  <si>
    <t>Childcare on Non-Domestic PremisesManchesterLD2 Education Programmes</t>
  </si>
  <si>
    <t>Childcare on Non-Domestic PremisesManchesterW10.1 General information and records matters</t>
  </si>
  <si>
    <t>Childcare on Non-Domestic PremisesManchesterW10.4 Complaints</t>
  </si>
  <si>
    <t>Childcare on Non-Domestic PremisesMedwayW3.2 Training, support and skills</t>
  </si>
  <si>
    <t xml:space="preserve">Childcare on Non-Domestic PremisesMertonAny action </t>
  </si>
  <si>
    <t>Childcare on Non-Domestic PremisesNorth SomersetW8.1 Safety</t>
  </si>
  <si>
    <t>Childcare on Non-Domestic PremisesNorthamptonshireW3.3 First aid</t>
  </si>
  <si>
    <t>Childcare on Non-Domestic PremisesOldhamLD1 Planning</t>
  </si>
  <si>
    <t>Childcare on Non-Domestic PremisesOldhamW3.3 First aid</t>
  </si>
  <si>
    <t>Childcare on Non-Domestic PremisesOxfordshireW10.5 Information about the provider</t>
  </si>
  <si>
    <t>Childcare on Non-Domestic PremisesOxfordshireW3.3 First aid</t>
  </si>
  <si>
    <t>Childcare on Non-Domestic PremisesSandwellW6.2 Food and drink</t>
  </si>
  <si>
    <t>Childcare on Non-Domestic PremisesSeftonW2.1 General suitable people matters</t>
  </si>
  <si>
    <t xml:space="preserve">Childcare on Non-Domestic PremisesSloughAny action </t>
  </si>
  <si>
    <t xml:space="preserve">Childcare on Non-Domestic PremisesSouthwarkAny action </t>
  </si>
  <si>
    <t>Childcare on Non-Domestic PremisesSouthwarkLD3 Assessment</t>
  </si>
  <si>
    <t>Childcare on Non-Domestic PremisesSouthwarkW2.1 General suitable people matters</t>
  </si>
  <si>
    <t>Childcare on Non-Domestic PremisesSuffolkW3.2 Training, support and skills</t>
  </si>
  <si>
    <t>Childcare on Non-Domestic PremisesSuffolkW8.5 Outings</t>
  </si>
  <si>
    <t xml:space="preserve">Childcare on Non-Domestic PremisesTamesideAny action </t>
  </si>
  <si>
    <t xml:space="preserve">All provisionHartlepoolAny action </t>
  </si>
  <si>
    <t>All provisionHartlepoolLD2 Education Programmes</t>
  </si>
  <si>
    <t>All provisionHertfordshireLD2 Education Programmes</t>
  </si>
  <si>
    <t>All provisionHertfordshireW1.1 Safeguarding practice</t>
  </si>
  <si>
    <t>All provisionIslingtonLD2 Education Programmes</t>
  </si>
  <si>
    <t>All provisionKensington and ChelseaLD3 Assessment</t>
  </si>
  <si>
    <t>All provisionKirkleesLD1 Planning</t>
  </si>
  <si>
    <t>All provisionLancashireW3.2 Training, support and skills</t>
  </si>
  <si>
    <t>All provisionLancashireW8.3 Premises</t>
  </si>
  <si>
    <t>All provisionLancashireW8.4 Risk Assessment</t>
  </si>
  <si>
    <t>All provisionLeedsLD2 Education Programmes</t>
  </si>
  <si>
    <t>All provisionLeicestershireLD1 Planning</t>
  </si>
  <si>
    <t>All provisionLeicesterW8.5 Outings</t>
  </si>
  <si>
    <t>All provisionLincolnshireW5.2 Child supervision</t>
  </si>
  <si>
    <t>All provisionManchesterLD1 Planning</t>
  </si>
  <si>
    <t>All provisionManchesterW3.3 First aid</t>
  </si>
  <si>
    <t>All provisionMedwayLD3 Assessment</t>
  </si>
  <si>
    <t>All provisionNorth TynesideW10.1 General information and records matters</t>
  </si>
  <si>
    <t>All provisionNottinghamLD2 Education Programmes</t>
  </si>
  <si>
    <t>All provisionNottinghamW6.1 Medicine</t>
  </si>
  <si>
    <t>All provisionOxfordshireW10.2 Information about the child</t>
  </si>
  <si>
    <t>All provisionOxfordshireW10.3 Information for parents and carers</t>
  </si>
  <si>
    <t>All provisionOxfordshireW8.3 Premises</t>
  </si>
  <si>
    <t>All provisionRichmond upon ThamesLD3 Assessment</t>
  </si>
  <si>
    <t xml:space="preserve">All provisionRotherhamAny action </t>
  </si>
  <si>
    <t>All provisionSandwellW2.3 Staff taking medicine / other substances</t>
  </si>
  <si>
    <t>All provisionSheffieldLD1 Planning</t>
  </si>
  <si>
    <t>All provisionSolihullLD2 Education Programmes</t>
  </si>
  <si>
    <t>All provisionSolihullLD3 Assessment</t>
  </si>
  <si>
    <t>All provisionSolihullW10.1 General information and records matters</t>
  </si>
  <si>
    <t>All provisionSolihullW7 Managing Behaviour</t>
  </si>
  <si>
    <t>All provisionSomersetW6.1 Medicine</t>
  </si>
  <si>
    <t>All provisionSouthwarkLD1 Planning</t>
  </si>
  <si>
    <t>All provisionSouthwarkW1.1 Safeguarding practice</t>
  </si>
  <si>
    <t xml:space="preserve">All provisionSt HelensAny action </t>
  </si>
  <si>
    <t>All provisionStockportW10.6 Changes that must be notified to Ofsted</t>
  </si>
  <si>
    <t>All provisionSuffolkW1.2 Safeguarding policy</t>
  </si>
  <si>
    <t>All provisionSuffolkW10.6 Changes that must be notified to Ofsted</t>
  </si>
  <si>
    <t>All provisionSheffieldW8.1 Safety</t>
  </si>
  <si>
    <t xml:space="preserve">All provisionSouthend on SeaAny action </t>
  </si>
  <si>
    <t>All provisionSouthwarkW10.5 Information about the provider</t>
  </si>
  <si>
    <t xml:space="preserve">All provisionStaffordshireAny action </t>
  </si>
  <si>
    <t>All provisionStoke-on-TrentW8.1 Safety</t>
  </si>
  <si>
    <t>All provisionSuffolkW10.4 Complaints</t>
  </si>
  <si>
    <t xml:space="preserve">All provisionSuttonAny action </t>
  </si>
  <si>
    <t xml:space="preserve">All provisionTamesideAny action </t>
  </si>
  <si>
    <t xml:space="preserve">All provisionThurrockAny action </t>
  </si>
  <si>
    <t>All provisionThurrockW10.2 Information about the child</t>
  </si>
  <si>
    <t xml:space="preserve">All provisionTower HamletsAny action </t>
  </si>
  <si>
    <t xml:space="preserve">All provisionWakefieldAny action </t>
  </si>
  <si>
    <t>All provisionWakefieldLD2 Education Programmes</t>
  </si>
  <si>
    <t>All provisionWakefieldLD3 Assessment</t>
  </si>
  <si>
    <t xml:space="preserve">All provisionWalsallAny action </t>
  </si>
  <si>
    <t xml:space="preserve">All provisionWaltham ForestAny action </t>
  </si>
  <si>
    <t xml:space="preserve">All provisionWandsworthAny action </t>
  </si>
  <si>
    <t>All provisionWest SussexLD1 Planning</t>
  </si>
  <si>
    <t>All provisionWest SussexW4 Key persons</t>
  </si>
  <si>
    <t>All provisionWiganW6.2 Food and drink</t>
  </si>
  <si>
    <t xml:space="preserve">All provisionWiltshireAny action </t>
  </si>
  <si>
    <t>All provisionWorcestershireW6.2 Food and drink</t>
  </si>
  <si>
    <t>Childcare on Non-Domestic PremisesAllW4 Key persons</t>
  </si>
  <si>
    <t xml:space="preserve">Childcare on Non-Domestic PremisesBarnsleyAny action </t>
  </si>
  <si>
    <t xml:space="preserve">Childcare on Non-Domestic PremisesBirminghamAny action </t>
  </si>
  <si>
    <t>Childcare on Non-Domestic PremisesBirminghamW7 Managing Behaviour</t>
  </si>
  <si>
    <t>Childcare on Non-Domestic PremisesBlackburn with DarwenW7 Managing Behaviour</t>
  </si>
  <si>
    <t>Childcare on Non-Domestic PremisesBlackpoolW3.2 Training, support and skills</t>
  </si>
  <si>
    <t xml:space="preserve">Childcare on Non-Domestic PremisesBournemouthAny action </t>
  </si>
  <si>
    <t>Childcare on Non-Domestic PremisesBradfordLD1 Planning</t>
  </si>
  <si>
    <t>Childcare on Non-Domestic PremisesBradfordW3.2 Training, support and skills</t>
  </si>
  <si>
    <t>Childcare on Non-Domestic PremisesBrentW1.2 Safeguarding policy</t>
  </si>
  <si>
    <t>Childcare on Non-Domestic PremisesBrighton and HoveLD1 Planning</t>
  </si>
  <si>
    <t>Childcare on Non-Domestic PremisesBromleyLD2 Education Programmes</t>
  </si>
  <si>
    <t>Childcare on Non-Domestic PremisesBuryW2.1 General suitable people matters</t>
  </si>
  <si>
    <t>Childcare on Non-Domestic PremisesBradfordW10.5 Information about the provider</t>
  </si>
  <si>
    <t>Childcare on Non-Domestic PremisesBuckinghamshireW7 Managing Behaviour</t>
  </si>
  <si>
    <t xml:space="preserve">Childcare on Non-Domestic PremisesCalderdaleAny action </t>
  </si>
  <si>
    <t>Childcare on Non-Domestic PremisesCalderdaleW8.4 Risk Assessment</t>
  </si>
  <si>
    <t>Childcare on Non-Domestic PremisesCornwallW4 Key persons</t>
  </si>
  <si>
    <t>Childcare on Non-Domestic PremisesDerbyshireW3.1 Qualifications</t>
  </si>
  <si>
    <t>Childcare on Non-Domestic PremisesDerbyshireW8.4 Risk Assessment</t>
  </si>
  <si>
    <t>Childcare on Non-Domestic PremisesDerbyW7 Managing Behaviour</t>
  </si>
  <si>
    <t>Childcare on Non-Domestic PremisesDorsetLD1 Planning</t>
  </si>
  <si>
    <t>Childcare on Non-Domestic PremisesDorsetLD2 Education Programmes</t>
  </si>
  <si>
    <t>Childcare on Non-Domestic PremisesDudleyW3.2 Training, support and skills</t>
  </si>
  <si>
    <t>Childcare on Non-Domestic PremisesDudleyW8.4 Risk Assessment</t>
  </si>
  <si>
    <t>Childcare on Non-Domestic PremisesDurhamLD1 Planning</t>
  </si>
  <si>
    <t xml:space="preserve">Childcare on Non-Domestic PremisesEalingAny action </t>
  </si>
  <si>
    <t xml:space="preserve">Childcare on Non-Domestic PremisesGatesheadAny action </t>
  </si>
  <si>
    <t>Childcare on Non-Domestic PremisesHampshireLD3 Assessment</t>
  </si>
  <si>
    <t>Childcare on Non-Domestic PremisesHampshireW10.3 Information for parents and carers</t>
  </si>
  <si>
    <t>Childcare on Non-Domestic PremisesHartlepoolW8.4 Risk Assessment</t>
  </si>
  <si>
    <t xml:space="preserve">Childcare on Non-Domestic PremisesHaveringAny action </t>
  </si>
  <si>
    <t xml:space="preserve">Childcare on Non-Domestic PremisesHerefordshireAny action </t>
  </si>
  <si>
    <t>Childcare on Non-Domestic PremisesHerefordshireW5.1 Ratios</t>
  </si>
  <si>
    <t>Childcare on Non-Domestic PremisesIslingtonW3.1 Qualifications</t>
  </si>
  <si>
    <t>Childcare on Non-Domestic PremisesKentW10.2 Information about the child</t>
  </si>
  <si>
    <t>Childcare on Non-Domestic PremisesKirkleesLD3 Assessment</t>
  </si>
  <si>
    <t>Childcare on Non-Domestic PremisesKirkleesW3.2 Training, support and skills</t>
  </si>
  <si>
    <t>Childcare on Non-Domestic PremisesLancashireW3.2 Training, support and skills</t>
  </si>
  <si>
    <t>Childcare on Non-Domestic PremisesLeedsLD1 Planning</t>
  </si>
  <si>
    <t>Childcare on Non-Domestic PremisesLeedsW4 Key persons</t>
  </si>
  <si>
    <t>Childcare on Non-Domestic PremisesLincolnshireW5.2 Child supervision</t>
  </si>
  <si>
    <t xml:space="preserve">Childcare on Non-Domestic PremisesLiverpoolAny action </t>
  </si>
  <si>
    <t>Childcare on Non-Domestic PremisesLiverpoolLD3 Assessment</t>
  </si>
  <si>
    <t xml:space="preserve">Childcare on Non-Domestic PremisesTraffordAny action </t>
  </si>
  <si>
    <t>Childcare on Non-Domestic PremisesTraffordW8.4 Risk Assessment</t>
  </si>
  <si>
    <t xml:space="preserve">Childcare on Non-Domestic PremisesWandsworthAny action </t>
  </si>
  <si>
    <t>Childcare on Non-Domestic PremisesWarwickshireW6.1 Medicine</t>
  </si>
  <si>
    <t>Childcare on Non-Domestic PremisesWest BerkshireW2.2 Disqualification</t>
  </si>
  <si>
    <t xml:space="preserve">Childcare on Non-Domestic PremisesWiltshireAny action </t>
  </si>
  <si>
    <t>Childcare on Non-Domestic PremisesWiltshireW8.3 Premises</t>
  </si>
  <si>
    <t xml:space="preserve">Childcare on Non-Domestic PremisesWokinghamAny action </t>
  </si>
  <si>
    <t>Childcare on Non-Domestic PremisesWokinghamW2.1 General suitable people matters</t>
  </si>
  <si>
    <t>ChildminderAllW10.4 Complaints</t>
  </si>
  <si>
    <t>ChildminderAllW5.2 Child supervision</t>
  </si>
  <si>
    <t>ChildminderAllW6.1 Medicine</t>
  </si>
  <si>
    <t xml:space="preserve">ChildminderBarking and DagenhamAny action </t>
  </si>
  <si>
    <t>ChildminderBarnetLD3 Assessment</t>
  </si>
  <si>
    <t xml:space="preserve">ChildminderBath and North East SomersetAny action </t>
  </si>
  <si>
    <t xml:space="preserve">ChildminderBexleyAny action </t>
  </si>
  <si>
    <t xml:space="preserve">ChildminderBirminghamAny action </t>
  </si>
  <si>
    <t>ChildminderBirminghamW5.1 Ratios</t>
  </si>
  <si>
    <t>ChildminderBradfordLD1 Planning</t>
  </si>
  <si>
    <t>ChildminderBradfordW3.2 Training, support and skills</t>
  </si>
  <si>
    <t>ChildminderBradfordW8.3 Premises</t>
  </si>
  <si>
    <t>ChildminderBrentLD2 Education Programmes</t>
  </si>
  <si>
    <t xml:space="preserve">ChildminderBromleyAny action </t>
  </si>
  <si>
    <t>ChildminderBuryW10.3 Information for parents and carers</t>
  </si>
  <si>
    <t>ChildminderBuryW8.2 Smoking</t>
  </si>
  <si>
    <t>ChildminderCheshire EastW8.4 Risk Assessment</t>
  </si>
  <si>
    <t>ChildminderCornwallW1.1 Safeguarding practice</t>
  </si>
  <si>
    <t>ChildminderCoventryW1.1 Safeguarding practice</t>
  </si>
  <si>
    <t>ChildminderCroydonW6.1 Medicine</t>
  </si>
  <si>
    <t>ChildminderDarlingtonW3.3 First aid</t>
  </si>
  <si>
    <t xml:space="preserve">ChildminderDerbyshireAny action </t>
  </si>
  <si>
    <t>ChildminderDerbyshireW8.3 Premises</t>
  </si>
  <si>
    <t xml:space="preserve">ChildminderDorsetAny action </t>
  </si>
  <si>
    <t>ChildminderEssexLD2 Education Programmes</t>
  </si>
  <si>
    <t>ChildminderEssexLD3 Assessment</t>
  </si>
  <si>
    <t>ChildminderHampshireW10.3 Information for parents and carers</t>
  </si>
  <si>
    <t>ChildminderHampshireW8.5 Outings</t>
  </si>
  <si>
    <t>ChildminderHerefordshireLD1 Planning</t>
  </si>
  <si>
    <t>ChildminderHerefordshireLD3 Assessment</t>
  </si>
  <si>
    <t xml:space="preserve">Childcare on Non-Domestic PremisesEast Riding of YorkshireAny action </t>
  </si>
  <si>
    <t>Childcare on Non-Domestic PremisesEast SussexW1.1 Safeguarding practice</t>
  </si>
  <si>
    <t xml:space="preserve">Childcare on Non-Domestic PremisesEnfieldAny action </t>
  </si>
  <si>
    <t>Childcare on Non-Domestic PremisesEssexW5.3 Staff deployment</t>
  </si>
  <si>
    <t>Childcare on Non-Domestic PremisesGreenwichLD1 Planning</t>
  </si>
  <si>
    <t>Childcare on Non-Domestic PremisesGreenwichW8.3 Premises</t>
  </si>
  <si>
    <t xml:space="preserve">Childcare on Non-Domestic PremisesHackneyAny action </t>
  </si>
  <si>
    <t>Childcare on Non-Domestic PremisesHaringeyLD1 Planning</t>
  </si>
  <si>
    <t xml:space="preserve">Childcare on Non-Domestic PremisesHartlepoolAny action </t>
  </si>
  <si>
    <t xml:space="preserve">Childcare on Non-Domestic PremisesHertfordshireAny action </t>
  </si>
  <si>
    <t>Childcare on Non-Domestic PremisesHertfordshireW8.1 Safety</t>
  </si>
  <si>
    <t>Childcare on Non-Domestic PremisesKentW2.1 General suitable people matters</t>
  </si>
  <si>
    <t>Childcare on Non-Domestic PremisesKingston upon HullLD2 Education Programmes</t>
  </si>
  <si>
    <t>Childcare on Non-Domestic PremisesKirkleesLD2 Education Programmes</t>
  </si>
  <si>
    <t>Childcare on Non-Domestic PremisesLeedsLD2 Education Programmes</t>
  </si>
  <si>
    <t>Childcare on Non-Domestic PremisesLeedsW1.2 Safeguarding policy</t>
  </si>
  <si>
    <t>Childcare on Non-Domestic PremisesLeedsW10.3 Information for parents and carers</t>
  </si>
  <si>
    <t>Childcare on Non-Domestic PremisesLeedsW2.1 General suitable people matters</t>
  </si>
  <si>
    <t>Childcare on Non-Domestic PremisesLeicestershireW2.1 General suitable people matters</t>
  </si>
  <si>
    <t>Childcare on Non-Domestic PremisesLewishamLD3 Assessment</t>
  </si>
  <si>
    <t>Childcare on Non-Domestic PremisesLiverpoolW5.1 Ratios</t>
  </si>
  <si>
    <t>Childcare on Non-Domestic PremisesNorth SomersetW10.1 General information and records matters</t>
  </si>
  <si>
    <t>Childcare on Non-Domestic PremisesNorth YorkshireW3.1 Qualifications</t>
  </si>
  <si>
    <t>Childcare on Non-Domestic PremisesNottinghamshireLD3 Assessment</t>
  </si>
  <si>
    <t>Childcare on Non-Domestic PremisesOldhamW2.1 General suitable people matters</t>
  </si>
  <si>
    <t>Childcare on Non-Domestic PremisesSheffieldLD1 Planning</t>
  </si>
  <si>
    <t xml:space="preserve">Childcare on Non-Domestic PremisesShropshireAny action </t>
  </si>
  <si>
    <t>Childcare on Non-Domestic PremisesSloughW8.4 Risk Assessment</t>
  </si>
  <si>
    <t>Childcare on Non-Domestic PremisesSomersetLD3 Assessment</t>
  </si>
  <si>
    <t>ChildminderMedwayLD3 Assessment</t>
  </si>
  <si>
    <t>ChildminderMilton KeynesLD3 Assessment</t>
  </si>
  <si>
    <t xml:space="preserve">ChildminderNorth TynesideAny action </t>
  </si>
  <si>
    <t>ChildminderNorth YorkshireLD3 Assessment</t>
  </si>
  <si>
    <t>ChildminderOxfordshireW8.1 Safety</t>
  </si>
  <si>
    <t xml:space="preserve">ChildminderPlymouthAny action </t>
  </si>
  <si>
    <t>ChildminderPortsmouthW10.4 Complaints</t>
  </si>
  <si>
    <t>ChildminderRochdaleLD2 Education Programmes</t>
  </si>
  <si>
    <t>ChildminderSalfordLD2 Education Programmes</t>
  </si>
  <si>
    <t>ChildminderSalfordW8.4 Risk Assessment</t>
  </si>
  <si>
    <t xml:space="preserve">ChildminderSeftonAny action </t>
  </si>
  <si>
    <t>ChildminderSheffieldW8.3 Premises</t>
  </si>
  <si>
    <t>ChildminderShropshireW2.3 Staff taking medicine / other substances</t>
  </si>
  <si>
    <t>ChildminderSomersetW3.2 Training, support and skills</t>
  </si>
  <si>
    <t xml:space="preserve">ChildminderSouth GloucestershireAny action </t>
  </si>
  <si>
    <t>ChildminderSouthwarkLD3 Assessment</t>
  </si>
  <si>
    <t>ChildminderStaffordshireLD1 Planning</t>
  </si>
  <si>
    <t>ChildminderStaffordshireLD2 Education Programmes</t>
  </si>
  <si>
    <t xml:space="preserve">ChildminderStockton-on-TeesAny action </t>
  </si>
  <si>
    <t>ChildminderStoke-on-TrentW8.1 Safety</t>
  </si>
  <si>
    <t>ChildminderSurreyLD1 Planning</t>
  </si>
  <si>
    <t xml:space="preserve">ChildminderSwindonAny action </t>
  </si>
  <si>
    <t>ChildminderTamesideW10.4 Complaints</t>
  </si>
  <si>
    <t>ChildminderTower HamletsW10.6 Changes that must be notified to Ofsted</t>
  </si>
  <si>
    <t xml:space="preserve">ChildminderTraffordAny action </t>
  </si>
  <si>
    <t>ChildminderTraffordW8.4 Risk Assessment</t>
  </si>
  <si>
    <t xml:space="preserve">ChildminderWaltham ForestAny action </t>
  </si>
  <si>
    <t xml:space="preserve">ChildminderWarringtonAny action </t>
  </si>
  <si>
    <t>ChildminderWarringtonW8.3 Premises</t>
  </si>
  <si>
    <t>ChildminderWarwickshireW10.5 Information about the provider</t>
  </si>
  <si>
    <t xml:space="preserve">ChildminderWest BerkshireAny action </t>
  </si>
  <si>
    <t>ChildminderWiganW10.5 Information about the provider</t>
  </si>
  <si>
    <t>ChildminderWolverhamptonLD3 Assessment</t>
  </si>
  <si>
    <t>ChildminderWorcestershireW1.2 Safeguarding policy</t>
  </si>
  <si>
    <t>ChildminderWorcestershireW6.2 Food and drink</t>
  </si>
  <si>
    <t xml:space="preserve">ChildminderYorkAny action </t>
  </si>
  <si>
    <t>Childcare on Non-Domestic PremisesCornwallW5.3 Staff deployment</t>
  </si>
  <si>
    <t xml:space="preserve">Childcare on Non-Domestic PremisesCoventryAny action </t>
  </si>
  <si>
    <t xml:space="preserve">Childcare on Non-Domestic PremisesCroydonAny action </t>
  </si>
  <si>
    <t>Childcare on Non-Domestic PremisesCroydonW10.1 General information and records matters</t>
  </si>
  <si>
    <t>Childcare on Non-Domestic PremisesCroydonW8.1 Safety</t>
  </si>
  <si>
    <t>Childcare on Non-Domestic PremisesDorsetW1.1 Safeguarding practice</t>
  </si>
  <si>
    <t>Childcare on Non-Domestic PremisesDudleyW10.1 General information and records matters</t>
  </si>
  <si>
    <t>Childcare on Non-Domestic PremisesEssexW4 Key persons</t>
  </si>
  <si>
    <t>Childcare on Non-Domestic PremisesEssexW8.1 Safety</t>
  </si>
  <si>
    <t>Childcare on Non-Domestic PremisesGloucestershireW2.1 General suitable people matters</t>
  </si>
  <si>
    <t>Childcare on Non-Domestic PremisesHampshireW10.1 General information and records matters</t>
  </si>
  <si>
    <t>Childcare on Non-Domestic PremisesHertfordshireW9 Equal opportunities</t>
  </si>
  <si>
    <t>Childcare on Non-Domestic PremisesKentLD1 Planning</t>
  </si>
  <si>
    <t>Childcare on Non-Domestic PremisesLambethW2.1 General suitable people matters</t>
  </si>
  <si>
    <t>Childcare on Non-Domestic PremisesLeedsW5.1 Ratios</t>
  </si>
  <si>
    <t>Childcare on Non-Domestic PremisesLewishamW4 Key persons</t>
  </si>
  <si>
    <t>Childcare on Non-Domestic PremisesManchesterW1.2 Safeguarding policy</t>
  </si>
  <si>
    <t>Childcare on Non-Domestic PremisesNorth SomersetW2.1 General suitable people matters</t>
  </si>
  <si>
    <t xml:space="preserve">Childcare on Non-Domestic PremisesNorthamptonshireAny action </t>
  </si>
  <si>
    <t xml:space="preserve">Childcare on Non-Domestic PremisesNottinghamshireAny action </t>
  </si>
  <si>
    <t>Childcare on Non-Domestic PremisesOxfordshireW5.2 Child supervision</t>
  </si>
  <si>
    <t>Childcare on Non-Domestic PremisesOxfordshireW7 Managing Behaviour</t>
  </si>
  <si>
    <t>Childcare on Non-Domestic PremisesSalfordW10.6 Changes that must be notified to Ofsted</t>
  </si>
  <si>
    <t>Childcare on Non-Domestic PremisesSalfordW3.2 Training, support and skills</t>
  </si>
  <si>
    <t>Childcare on Non-Domestic PremisesSandwellW3.2 Training, support and skills</t>
  </si>
  <si>
    <t>Childcare on Non-Domestic PremisesTamesideW2.1 General suitable people matters</t>
  </si>
  <si>
    <t>Childcare on Non-Domestic PremisesTower HamletsW10.5 Information about the provider</t>
  </si>
  <si>
    <t xml:space="preserve">Childcare on Non-Domestic PremisesWakefieldAny action </t>
  </si>
  <si>
    <t>Childcare on Non-Domestic PremisesWalsallLD3 Assessment</t>
  </si>
  <si>
    <t>Childcare on Non-Domestic PremisesWandsworthW9 Equal opportunities</t>
  </si>
  <si>
    <t xml:space="preserve">Childcare on Non-Domestic PremisesWest BerkshireAny action </t>
  </si>
  <si>
    <t>Childcare on Non-Domestic PremisesWest SussexW7 Managing Behaviour</t>
  </si>
  <si>
    <t>Childcare on Non-Domestic PremisesWiganLD1 Planning</t>
  </si>
  <si>
    <t xml:space="preserve">ChildminderAllAny action </t>
  </si>
  <si>
    <t>ChildminderAllLD3 Assessment</t>
  </si>
  <si>
    <t>ChildminderBath and North East SomersetLD3 Assessment</t>
  </si>
  <si>
    <t xml:space="preserve">ChildminderBournemouthAny action </t>
  </si>
  <si>
    <t>ChildminderBournemouthLD3 Assessment</t>
  </si>
  <si>
    <t xml:space="preserve">ChildminderBradfordAny action </t>
  </si>
  <si>
    <t>ChildminderBradfordW2.1 General suitable people matters</t>
  </si>
  <si>
    <t>ChildminderBristolLD1 Planning</t>
  </si>
  <si>
    <t>ChildminderBristolW8.1 Safety</t>
  </si>
  <si>
    <t xml:space="preserve">ChildminderCalderdaleAny action </t>
  </si>
  <si>
    <t xml:space="preserve">ChildminderCambridgeshireAny action </t>
  </si>
  <si>
    <t xml:space="preserve">ChildminderCentral BedfordshireAny action </t>
  </si>
  <si>
    <t>ChildminderCheshire EastLD2 Education Programmes</t>
  </si>
  <si>
    <t>ChildminderCheshire West and ChesterLD1 Planning</t>
  </si>
  <si>
    <t>ChildminderCoventryLD1 Planning</t>
  </si>
  <si>
    <t xml:space="preserve">ChildminderDevonAny action </t>
  </si>
  <si>
    <t>ChildminderDevonLD3 Assessment</t>
  </si>
  <si>
    <t>ChildminderEast SussexW10.4 Complaints</t>
  </si>
  <si>
    <t>ChildminderEssexW3.2 Training, support and skills</t>
  </si>
  <si>
    <t xml:space="preserve">ChildminderGatesheadAny action </t>
  </si>
  <si>
    <t>ChildminderGloucestershireLD2 Education Programmes</t>
  </si>
  <si>
    <t>ChildminderGloucestershireW10.1 General information and records matters</t>
  </si>
  <si>
    <t>ChildminderHampshireLD3 Assessment</t>
  </si>
  <si>
    <t>ChildminderLeedsW3.1 Qualifications</t>
  </si>
  <si>
    <t>ChildminderLeedsW8.4 Risk Assessment</t>
  </si>
  <si>
    <t xml:space="preserve">ChildminderLeicestershireAny action </t>
  </si>
  <si>
    <t>ChildminderLeicestershireW1.2 Safeguarding policy</t>
  </si>
  <si>
    <t>ChildminderLeicesterW10.3 Information for parents and carers</t>
  </si>
  <si>
    <t xml:space="preserve">ChildminderLincolnshireAny action </t>
  </si>
  <si>
    <t xml:space="preserve">ChildminderNewcastle upon TyneAny action </t>
  </si>
  <si>
    <t>All provisionSouthwarkW3.2 Training, support and skills</t>
  </si>
  <si>
    <t>All provisionStaffordshireLD2 Education Programmes</t>
  </si>
  <si>
    <t>All provisionStaffordshireLD3 Assessment</t>
  </si>
  <si>
    <t>All provisionStaffordshireW10.5 Information about the provider</t>
  </si>
  <si>
    <t>All provisionStockportW5.3 Staff deployment</t>
  </si>
  <si>
    <t>All provisionSuffolkW8.3 Premises</t>
  </si>
  <si>
    <t>All provisionSurreyLD3 Assessment</t>
  </si>
  <si>
    <t>All provisionSurreyW4 Key persons</t>
  </si>
  <si>
    <t>All provisionTamesideW8.4 Risk Assessment</t>
  </si>
  <si>
    <t>All provisionWaltham ForestLD2 Education Programmes</t>
  </si>
  <si>
    <t>All provisionWandsworthW7 Managing Behaviour</t>
  </si>
  <si>
    <t>All provisionWarringtonW9 Equal opportunities</t>
  </si>
  <si>
    <t>All provisionWarwickshireW10.4 Complaints</t>
  </si>
  <si>
    <t>All provisionWarwickshireW8.4 Risk Assessment</t>
  </si>
  <si>
    <t>All provisionWest BerkshireW10.1 General information and records matters</t>
  </si>
  <si>
    <t xml:space="preserve">All provisionWest SussexAny action </t>
  </si>
  <si>
    <t>All provisionWolverhamptonW1.1 Safeguarding practice</t>
  </si>
  <si>
    <t>All provisionWorcestershireLD3 Assessment</t>
  </si>
  <si>
    <t>All provisionWorcestershireW8.4 Risk Assessment</t>
  </si>
  <si>
    <t>Childcare on Non-Domestic PremisesBarnetLD1 Planning</t>
  </si>
  <si>
    <t xml:space="preserve">Childcare on Non-Domestic PremisesBedfordAny action </t>
  </si>
  <si>
    <t>Childcare on Non-Domestic PremisesBexleyW3.2 Training, support and skills</t>
  </si>
  <si>
    <t>Childcare on Non-Domestic PremisesBirminghamLD2 Education Programmes</t>
  </si>
  <si>
    <t>Childcare on Non-Domestic PremisesBirminghamW6.1 Medicine</t>
  </si>
  <si>
    <t>Childcare on Non-Domestic PremisesBoltonW3.2 Training, support and skills</t>
  </si>
  <si>
    <t>Childcare on Non-Domestic PremisesBracknell ForestLD1 Planning</t>
  </si>
  <si>
    <t>Childcare on Non-Domestic PremisesBradfordW1.1 Safeguarding practice</t>
  </si>
  <si>
    <t xml:space="preserve">Childcare on Non-Domestic PremisesBuryAny action </t>
  </si>
  <si>
    <t>Childcare on Non-Domestic PremisesBuryW8.4 Risk Assessment</t>
  </si>
  <si>
    <t xml:space="preserve">Childcare on Non-Domestic PremisesCamdenAny action </t>
  </si>
  <si>
    <t>Childcare on Non-Domestic PremisesCheshire West and ChesterW3.2 Training, support and skills</t>
  </si>
  <si>
    <t>Childcare on Non-Domestic PremisesCroydonW3.2 Training, support and skills</t>
  </si>
  <si>
    <t>Childcare on Non-Domestic PremisesCroydonW6.1 Medicine</t>
  </si>
  <si>
    <t>Childcare on Non-Domestic PremisesCroydonW7 Managing Behaviour</t>
  </si>
  <si>
    <t>Childcare on Non-Domestic PremisesBradfordW2.1 General suitable people matters</t>
  </si>
  <si>
    <t>Childcare on Non-Domestic PremisesBradfordW8.4 Risk Assessment</t>
  </si>
  <si>
    <t xml:space="preserve">Childcare on Non-Domestic PremisesBromleyAny action </t>
  </si>
  <si>
    <t>Childcare on Non-Domestic PremisesBuckinghamshireW5.3 Staff deployment</t>
  </si>
  <si>
    <t>Childcare on Non-Domestic PremisesBuryW1.1 Safeguarding practice</t>
  </si>
  <si>
    <t>Childcare on Non-Domestic PremisesBuryW6.1 Medicine</t>
  </si>
  <si>
    <t>Childcare on Non-Domestic PremisesCalderdaleW10.1 General information and records matters</t>
  </si>
  <si>
    <t>Childcare on Non-Domestic PremisesCamdenW10.3 Information for parents and carers</t>
  </si>
  <si>
    <t xml:space="preserve">Childcare on Non-Domestic PremisesCheshire EastAny action </t>
  </si>
  <si>
    <t>Childcare on Non-Domestic PremisesCornwallW10.5 Information about the provider</t>
  </si>
  <si>
    <t xml:space="preserve">Childcare on Non-Domestic PremisesCumbriaAny action </t>
  </si>
  <si>
    <t>Childcare on Non-Domestic PremisesCumbriaW3.2 Training, support and skills</t>
  </si>
  <si>
    <t>Childcare on Non-Domestic PremisesCumbriaW7 Managing Behaviour</t>
  </si>
  <si>
    <t>Childcare on Non-Domestic PremisesDerbyshireW3.2 Training, support and skills</t>
  </si>
  <si>
    <t>Childcare on Non-Domestic PremisesDevonW5.1 Ratios</t>
  </si>
  <si>
    <t xml:space="preserve">Childcare on Non-Domestic PremisesDoncasterAny action </t>
  </si>
  <si>
    <t>Childcare on Non-Domestic PremisesEast SussexLD2 Education Programmes</t>
  </si>
  <si>
    <t>Childcare on Non-Domestic PremisesEssexLD3 Assessment</t>
  </si>
  <si>
    <t>Childcare on Non-Domestic PremisesGloucestershireW3.2 Training, support and skills</t>
  </si>
  <si>
    <t>Childcare on Non-Domestic PremisesHackneyW8.4 Risk Assessment</t>
  </si>
  <si>
    <t>Childcare on Non-Domestic PremisesHampshireW5.3 Staff deployment</t>
  </si>
  <si>
    <t>Childcare on Non-Domestic PremisesHaringeyW1.1 Safeguarding practice</t>
  </si>
  <si>
    <t>Childcare on Non-Domestic PremisesHaringeyW6.1 Medicine</t>
  </si>
  <si>
    <t>Childcare on Non-Domestic PremisesHerefordshireLD1 Planning</t>
  </si>
  <si>
    <t>Childcare on Non-Domestic PremisesHertfordshireW3.2 Training, support and skills</t>
  </si>
  <si>
    <t>Childcare on Non-Domestic PremisesHertfordshireW4 Key persons</t>
  </si>
  <si>
    <t>Childcare on Non-Domestic PremisesHillingdonW2.1 General suitable people matters</t>
  </si>
  <si>
    <t xml:space="preserve">Childcare on Non-Domestic PremisesIslingtonAny action </t>
  </si>
  <si>
    <t>Childcare on Non-Domestic PremisesOxfordshireLD2 Education Programmes</t>
  </si>
  <si>
    <t>Childcare on Non-Domestic PremisesOxfordshireW10.1 General information and records matters</t>
  </si>
  <si>
    <t>Childcare on Non-Domestic PremisesPeterboroughW3.2 Training, support and skills</t>
  </si>
  <si>
    <t xml:space="preserve">Childcare on Non-Domestic PremisesPlymouthAny action </t>
  </si>
  <si>
    <t>Childcare on Non-Domestic PremisesPlymouthLD3 Assessment</t>
  </si>
  <si>
    <t>Childcare on Non-Domestic PremisesRichmond upon ThamesLD2 Education Programmes</t>
  </si>
  <si>
    <t xml:space="preserve">Childcare on Non-Domestic PremisesRochdaleAny action </t>
  </si>
  <si>
    <t>Childcare on Non-Domestic PremisesSandwellW10.2 Information about the child</t>
  </si>
  <si>
    <t>Childcare on Non-Domestic PremisesSandwellW8.4 Risk Assessment</t>
  </si>
  <si>
    <t>Childcare on Non-Domestic PremisesSheffieldW2.1 General suitable people matters</t>
  </si>
  <si>
    <t>Childcare on Non-Domestic PremisesSloughW7 Managing Behaviour</t>
  </si>
  <si>
    <t xml:space="preserve">Childcare on Non-Domestic PremisesSouth GloucestershireAny action </t>
  </si>
  <si>
    <t xml:space="preserve">Childcare on Non-Domestic PremisesSunderlandAny action </t>
  </si>
  <si>
    <t>Childcare on Non-Domestic PremisesSurreyLD2 Education Programmes</t>
  </si>
  <si>
    <t xml:space="preserve">Childcare on Non-Domestic PremisesSuttonAny action </t>
  </si>
  <si>
    <t>Childcare on Non-Domestic PremisesTelford and WrekinLD1 Planning</t>
  </si>
  <si>
    <t xml:space="preserve">Childcare on Non-Domestic PremisesThurrockAny action </t>
  </si>
  <si>
    <t>Childcare on Non-Domestic PremisesTower HamletsW10.3 Information for parents and carers</t>
  </si>
  <si>
    <t>Childcare on Non-Domestic PremisesWaltham ForestLD2 Education Programmes</t>
  </si>
  <si>
    <t>Childcare on Non-Domestic PremisesWest BerkshireW4 Key persons</t>
  </si>
  <si>
    <t>Childcare on Non-Domestic PremisesWest SussexLD2 Education Programmes</t>
  </si>
  <si>
    <t xml:space="preserve">Childcare on Non-Domestic PremisesWiganAny action </t>
  </si>
  <si>
    <t xml:space="preserve">Childcare on Non-Domestic PremisesWindsor and MaidenheadAny action </t>
  </si>
  <si>
    <t>Childcare on Non-Domestic PremisesWindsor and MaidenheadLD3 Assessment</t>
  </si>
  <si>
    <t>ChildminderAllW1.1 Safeguarding practice</t>
  </si>
  <si>
    <t>ChildminderAllW10.6 Changes that must be notified to Ofsted</t>
  </si>
  <si>
    <t>ChildminderAllW2.2 Disqualification</t>
  </si>
  <si>
    <t>ChildminderAllW6.3 Accident or injury</t>
  </si>
  <si>
    <t>Childcare on Non-Domestic PremisesSandwellW6.1 Medicine</t>
  </si>
  <si>
    <t>Childcare on Non-Domestic PremisesSheffieldW3.2 Training, support and skills</t>
  </si>
  <si>
    <t xml:space="preserve">Childcare on Non-Domestic PremisesSomersetAny action </t>
  </si>
  <si>
    <t>Childcare on Non-Domestic PremisesStaffordshireW10.6 Changes that must be notified to Ofsted</t>
  </si>
  <si>
    <t>Childcare on Non-Domestic PremisesStockportW10.1 General information and records matters</t>
  </si>
  <si>
    <t xml:space="preserve">Childcare on Non-Domestic PremisesStoke-on-TrentAny action </t>
  </si>
  <si>
    <t>Childcare on Non-Domestic PremisesSuffolkW7 Managing Behaviour</t>
  </si>
  <si>
    <t>Childcare on Non-Domestic PremisesSuffolkW8.4 Risk Assessment</t>
  </si>
  <si>
    <t>Childcare on Non-Domestic PremisesSurreyW3.2 Training, support and skills</t>
  </si>
  <si>
    <t>Childcare on Non-Domestic PremisesSwindonW10.1 General information and records matters</t>
  </si>
  <si>
    <t>Childcare on Non-Domestic PremisesTraffordW7 Managing Behaviour</t>
  </si>
  <si>
    <t>Childcare on Non-Domestic PremisesWest BerkshireW8.1 Safety</t>
  </si>
  <si>
    <t xml:space="preserve">Childcare on Non-Domestic PremisesWorcestershireAny action </t>
  </si>
  <si>
    <t>ChildminderBarking and DagenhamLD2 Education Programmes</t>
  </si>
  <si>
    <t xml:space="preserve">ChildminderBlackpoolAny action </t>
  </si>
  <si>
    <t>ChildminderBournemouthLD1 Planning</t>
  </si>
  <si>
    <t xml:space="preserve">ChildminderBracknell ForestAny action </t>
  </si>
  <si>
    <t>ChildminderBuckinghamshireLD3 Assessment</t>
  </si>
  <si>
    <t xml:space="preserve">ChildminderBuryAny action </t>
  </si>
  <si>
    <t>ChildminderCalderdaleW1.1 Safeguarding practice</t>
  </si>
  <si>
    <t xml:space="preserve">ChildminderCoventryAny action </t>
  </si>
  <si>
    <t>ChildminderCoventryW2.1 General suitable people matters</t>
  </si>
  <si>
    <t>ChildminderDevonW8.1 Safety</t>
  </si>
  <si>
    <t>ChildminderDoncasterLD1 Planning</t>
  </si>
  <si>
    <t>ChildminderDoncasterLD2 Education Programmes</t>
  </si>
  <si>
    <t>ChildminderDoncasterW3.3 First aid</t>
  </si>
  <si>
    <t>ChildminderDoncasterW7 Managing Behaviour</t>
  </si>
  <si>
    <t>ChildminderDorsetLD3 Assessment</t>
  </si>
  <si>
    <t xml:space="preserve">ChildminderEast Riding of YorkshireAny action </t>
  </si>
  <si>
    <t>ChildminderGatesheadLD1 Planning</t>
  </si>
  <si>
    <t>ChildminderHackneyW7 Managing Behaviour</t>
  </si>
  <si>
    <t xml:space="preserve">ChildminderHartlepoolAny action </t>
  </si>
  <si>
    <t>ChildminderHertfordshireLD2 Education Programmes</t>
  </si>
  <si>
    <t>ChildminderHillingdonW10.1 General information and records matters</t>
  </si>
  <si>
    <t>ChildminderIslingtonW5.2 Child supervision</t>
  </si>
  <si>
    <t xml:space="preserve">Childcare on Non-Domestic PremisesSouthend on SeaAny action </t>
  </si>
  <si>
    <t>Childcare on Non-Domestic PremisesSouthwarkW3.1 Qualifications</t>
  </si>
  <si>
    <t>Childcare on Non-Domestic PremisesStaffordshireLD2 Education Programmes</t>
  </si>
  <si>
    <t>Childcare on Non-Domestic PremisesStockportW10.5 Information about the provider</t>
  </si>
  <si>
    <t>Childcare on Non-Domestic PremisesSurreyLD1 Planning</t>
  </si>
  <si>
    <t>Childcare on Non-Domestic PremisesSurreyLD3 Assessment</t>
  </si>
  <si>
    <t>Childcare on Non-Domestic PremisesTower HamletsW1.2 Safeguarding policy</t>
  </si>
  <si>
    <t>Childcare on Non-Domestic PremisesTraffordLD3 Assessment</t>
  </si>
  <si>
    <t>Childcare on Non-Domestic PremisesTraffordW4 Key persons</t>
  </si>
  <si>
    <t>Childcare on Non-Domestic PremisesWakefieldLD1 Planning</t>
  </si>
  <si>
    <t>Childcare on Non-Domestic PremisesWest BerkshireLD2 Education Programmes</t>
  </si>
  <si>
    <t>Childcare on Non-Domestic PremisesWest BerkshireW3.2 Training, support and skills</t>
  </si>
  <si>
    <t>Childcare on Non-Domestic PremisesWiganW2.1 General suitable people matters</t>
  </si>
  <si>
    <t>Childcare on Non-Domestic PremisesWiganW3.2 Training, support and skills</t>
  </si>
  <si>
    <t>Childcare on Non-Domestic PremisesWiganW6.2 Food and drink</t>
  </si>
  <si>
    <t>Childcare on Non-Domestic PremisesWindsor and MaidenheadW7 Managing Behaviour</t>
  </si>
  <si>
    <t>Childcare on Non-Domestic PremisesWindsor and MaidenheadW8.3 Premises</t>
  </si>
  <si>
    <t>Childcare on Non-Domestic PremisesWolverhamptonW3.2 Training, support and skills</t>
  </si>
  <si>
    <t>ChildminderBarnsleyW8.5 Outings</t>
  </si>
  <si>
    <t>ChildminderBexleyW10.1 General information and records matters</t>
  </si>
  <si>
    <t>ChildminderBirminghamW7 Managing Behaviour</t>
  </si>
  <si>
    <t>ChildminderBournemouthW10.1 General information and records matters</t>
  </si>
  <si>
    <t>ChildminderBuckinghamshireW3.3 First aid</t>
  </si>
  <si>
    <t>ChildminderBuckinghamshireW8.5 Outings</t>
  </si>
  <si>
    <t>ChildminderCambridgeshireLD3 Assessment</t>
  </si>
  <si>
    <t>ChildminderCheshire West and ChesterLD2 Education Programmes</t>
  </si>
  <si>
    <t>ChildminderCornwallW6.2 Food and drink</t>
  </si>
  <si>
    <t>ChildminderCroydonW1.2 Safeguarding policy</t>
  </si>
  <si>
    <t xml:space="preserve">ChildminderDerbyAny action </t>
  </si>
  <si>
    <t>ChildminderDevonW4 Key persons</t>
  </si>
  <si>
    <t xml:space="preserve">ChildminderDudleyAny action </t>
  </si>
  <si>
    <t>ChildminderDurhamLD2 Education Programmes</t>
  </si>
  <si>
    <t>ChildminderNorth YorkshireW10.2 Information about the child</t>
  </si>
  <si>
    <t>ChildminderNorth YorkshireW7 Managing Behaviour</t>
  </si>
  <si>
    <t>ChildminderNottinghamshireLD3 Assessment</t>
  </si>
  <si>
    <t>ChildminderNottinghamshireW1.2 Safeguarding policy</t>
  </si>
  <si>
    <t>ChildminderNottinghamW6.1 Medicine</t>
  </si>
  <si>
    <t xml:space="preserve">ChildminderOldhamAny action </t>
  </si>
  <si>
    <t xml:space="preserve">ChildminderOxfordshireAny action </t>
  </si>
  <si>
    <t>ChildminderOxfordshireW5.2 Child supervision</t>
  </si>
  <si>
    <t>ChildminderRochdaleW2.1 General suitable people matters</t>
  </si>
  <si>
    <t>ChildminderRochdaleW8.5 Outings</t>
  </si>
  <si>
    <t>ChildminderRotherhamLD2 Education Programmes</t>
  </si>
  <si>
    <t xml:space="preserve">ChildminderSandwellAny action </t>
  </si>
  <si>
    <t>ChildminderSandwellW2.3 Staff taking medicine / other substances</t>
  </si>
  <si>
    <t>ChildminderSheffieldW6.1 Medicine</t>
  </si>
  <si>
    <t>ChildminderSouthamptonLD1 Planning</t>
  </si>
  <si>
    <t xml:space="preserve">ChildminderSt HelensAny action </t>
  </si>
  <si>
    <t xml:space="preserve">ChildminderStockportAny action </t>
  </si>
  <si>
    <t xml:space="preserve">ChildminderStoke-on-TrentAny action </t>
  </si>
  <si>
    <t>ChildminderSwindonLD3 Assessment</t>
  </si>
  <si>
    <t>ChildminderTamesideLD3 Assessment</t>
  </si>
  <si>
    <t>ChildminderTamesideW3.2 Training, support and skills</t>
  </si>
  <si>
    <t>ChildminderTamesideW8.4 Risk Assessment</t>
  </si>
  <si>
    <t>ChildminderTelford and WrekinW10.5 Information about the provider</t>
  </si>
  <si>
    <t>ChildminderTraffordLD3 Assessment</t>
  </si>
  <si>
    <t>ChildminderWarringtonW9 Equal opportunities</t>
  </si>
  <si>
    <t>ChildminderWarwickshireW6.1 Medicine</t>
  </si>
  <si>
    <t>ChildminderWest BerkshireW10.4 Complaints</t>
  </si>
  <si>
    <t xml:space="preserve">ChildminderBedfordAny action </t>
  </si>
  <si>
    <t>ChildminderBlackburn with DarwenW3.3 First aid</t>
  </si>
  <si>
    <t xml:space="preserve">ChildminderBoltonAny action </t>
  </si>
  <si>
    <t>ChildminderBradfordW8.4 Risk Assessment</t>
  </si>
  <si>
    <t>ChildminderBuckinghamshireW1.2 Safeguarding policy</t>
  </si>
  <si>
    <t>ChildminderCentral BedfordshireLD2 Education Programmes</t>
  </si>
  <si>
    <t xml:space="preserve">ChildminderCheshire West and ChesterAny action </t>
  </si>
  <si>
    <t>ChildminderCornwallLD1 Planning</t>
  </si>
  <si>
    <t>ChildminderCornwallLD3 Assessment</t>
  </si>
  <si>
    <t xml:space="preserve">ChildminderDoncasterAny action </t>
  </si>
  <si>
    <t>ChildminderDoncasterW3.2 Training, support and skills</t>
  </si>
  <si>
    <t xml:space="preserve">ChildminderDurhamAny action </t>
  </si>
  <si>
    <t>ChildminderEast SussexLD3 Assessment</t>
  </si>
  <si>
    <t>ChildminderHampshireW10.5 Information about the provider</t>
  </si>
  <si>
    <t xml:space="preserve">ChildminderHaringeyAny action </t>
  </si>
  <si>
    <t>ChildminderHertfordshireW3.2 Training, support and skills</t>
  </si>
  <si>
    <t>ChildminderIslingtonLD2 Education Programmes</t>
  </si>
  <si>
    <t>ChildminderKensington and ChelseaLD3 Assessment</t>
  </si>
  <si>
    <t>ChildminderKentW2.1 General suitable people matters</t>
  </si>
  <si>
    <t xml:space="preserve">ChildminderKingston upon ThamesAny action </t>
  </si>
  <si>
    <t>ChildminderLancashireW1.1 Safeguarding practice</t>
  </si>
  <si>
    <t>ChildminderLeedsLD3 Assessment</t>
  </si>
  <si>
    <t>ChildminderLeedsW6.1 Medicine</t>
  </si>
  <si>
    <t>ChildminderLewishamW8.4 Risk Assessment</t>
  </si>
  <si>
    <t xml:space="preserve">ChildminderLocal authority not recordedAny action </t>
  </si>
  <si>
    <t xml:space="preserve">ChildminderMertonAny action </t>
  </si>
  <si>
    <t xml:space="preserve">ChildminderNorth East LincolnshireAny action </t>
  </si>
  <si>
    <t xml:space="preserve">ChildminderNorthumberlandAny action </t>
  </si>
  <si>
    <t>ChildminderOxfordshireLD3 Assessment</t>
  </si>
  <si>
    <t>ChildminderPortsmouthLD2 Education Programmes</t>
  </si>
  <si>
    <t xml:space="preserve">ChildminderRichmond upon ThamesAny action </t>
  </si>
  <si>
    <t xml:space="preserve">ChildminderSolihullAny action </t>
  </si>
  <si>
    <t>ChildminderSouthwarkW8.4 Risk Assessment</t>
  </si>
  <si>
    <t>ChildminderSuffolkW8.2 Smoking</t>
  </si>
  <si>
    <t>ChildminderTamesideLD2 Education Programmes</t>
  </si>
  <si>
    <t>ChildminderTamesideW1.1 Safeguarding practice</t>
  </si>
  <si>
    <t>ChildminderTamesideW1.2 Safeguarding policy</t>
  </si>
  <si>
    <t>ChildminderTraffordLD2 Education Programmes</t>
  </si>
  <si>
    <t xml:space="preserve">ChildminderWandsworthAny action </t>
  </si>
  <si>
    <t>Childcare on Non-Domestic PremisesKentW3.1 Qualifications</t>
  </si>
  <si>
    <t>Childcare on Non-Domestic PremisesKingston upon HullW7 Managing Behaviour</t>
  </si>
  <si>
    <t>Childcare on Non-Domestic PremisesKingston upon HullW8.1 Safety</t>
  </si>
  <si>
    <t xml:space="preserve">Childcare on Non-Domestic PremisesLambethAny action </t>
  </si>
  <si>
    <t>Childcare on Non-Domestic PremisesLambethLD2 Education Programmes</t>
  </si>
  <si>
    <t>Childcare on Non-Domestic PremisesLancashireW3.1 Qualifications</t>
  </si>
  <si>
    <t>Childcare on Non-Domestic PremisesLeicestershireW3.2 Training, support and skills</t>
  </si>
  <si>
    <t>Childcare on Non-Domestic PremisesLewishamLD1 Planning</t>
  </si>
  <si>
    <t>Childcare on Non-Domestic PremisesLewishamLD2 Education Programmes</t>
  </si>
  <si>
    <t>Childcare on Non-Domestic PremisesLiverpoolLD2 Education Programmes</t>
  </si>
  <si>
    <t>Childcare on Non-Domestic PremisesManchesterW9 Equal opportunities</t>
  </si>
  <si>
    <t>Childcare on Non-Domestic PremisesNorfolkLD3 Assessment</t>
  </si>
  <si>
    <t>Childcare on Non-Domestic PremisesNorth YorkshireW3.2 Training, support and skills</t>
  </si>
  <si>
    <t>Childcare on Non-Domestic PremisesNottinghamshireLD1 Planning</t>
  </si>
  <si>
    <t xml:space="preserve">Childcare on Non-Domestic PremisesOldhamAny action </t>
  </si>
  <si>
    <t>Childcare on Non-Domestic PremisesOldhamLD3 Assessment</t>
  </si>
  <si>
    <t>Childcare on Non-Domestic PremisesOldhamW1.1 Safeguarding practice</t>
  </si>
  <si>
    <t xml:space="preserve">Childcare on Non-Domestic PremisesSandwellAny action </t>
  </si>
  <si>
    <t>Childcare on Non-Domestic PremisesSandwellW5.3 Staff deployment</t>
  </si>
  <si>
    <t>Childcare on Non-Domestic PremisesSandwellW7 Managing Behaviour</t>
  </si>
  <si>
    <t>Childcare on Non-Domestic PremisesSeftonW1.2 Safeguarding policy</t>
  </si>
  <si>
    <t>Childcare on Non-Domestic PremisesSomersetW4 Key persons</t>
  </si>
  <si>
    <t xml:space="preserve">Childcare on Non-Domestic PremisesSouthamptonAny action </t>
  </si>
  <si>
    <t>Childcare on Non-Domestic PremisesSouthwarkW1.1 Safeguarding practice</t>
  </si>
  <si>
    <t xml:space="preserve">Childcare on Non-Domestic PremisesSt HelensAny action </t>
  </si>
  <si>
    <t>Childcare on Non-Domestic PremisesSuffolkLD1 Planning</t>
  </si>
  <si>
    <t>Childcare on Non-Domestic PremisesSuffolkW1.1 Safeguarding practice</t>
  </si>
  <si>
    <t>Childcare on Non-Domestic PremisesSuffolkW5.3 Staff deployment</t>
  </si>
  <si>
    <t>Childcare on Non-Domestic PremisesSurreyW10.1 General information and records matters</t>
  </si>
  <si>
    <t>ChildminderEast SussexLD2 Education Programmes</t>
  </si>
  <si>
    <t>ChildminderGatesheadLD2 Education Programmes</t>
  </si>
  <si>
    <t>ChildminderHampshireW10.2 Information about the child</t>
  </si>
  <si>
    <t>ChildminderHarrowW8.4 Risk Assessment</t>
  </si>
  <si>
    <t>ChildminderHerefordshireW10.5 Information about the provider</t>
  </si>
  <si>
    <t>ChildminderHertfordshireLD3 Assessment</t>
  </si>
  <si>
    <t xml:space="preserve">ChildminderHounslowAny action </t>
  </si>
  <si>
    <t>ChildminderHounslowW6.1 Medicine</t>
  </si>
  <si>
    <t>ChildminderKentW5.1 Ratios</t>
  </si>
  <si>
    <t>ChildminderLancashireLD3 Assessment</t>
  </si>
  <si>
    <t>ChildminderLeicestershireW8.5 Outings</t>
  </si>
  <si>
    <t>ChildminderLeicesterW3.3 First aid</t>
  </si>
  <si>
    <t>ChildminderLincolnshireW7 Managing Behaviour</t>
  </si>
  <si>
    <t>ChildminderLiverpoolLD2 Education Programmes</t>
  </si>
  <si>
    <t>ChildminderManchesterLD3 Assessment</t>
  </si>
  <si>
    <t>ChildminderNewhamLD2 Education Programmes</t>
  </si>
  <si>
    <t>ChildminderNorfolkW1.2 Safeguarding policy</t>
  </si>
  <si>
    <t>ChildminderNorfolkW10.2 Information about the child</t>
  </si>
  <si>
    <t>ChildminderNorfolkW5.1 Ratios</t>
  </si>
  <si>
    <t xml:space="preserve">ChildminderNorth SomersetAny action </t>
  </si>
  <si>
    <t>ChildminderNorth TynesideW10.1 General information and records matters</t>
  </si>
  <si>
    <t>ChildminderNottinghamLD3 Assessment</t>
  </si>
  <si>
    <t>ChildminderOldhamW8.5 Outings</t>
  </si>
  <si>
    <t>ChildminderSalfordLD1 Planning</t>
  </si>
  <si>
    <t>ChildminderSomersetW10.5 Information about the provider</t>
  </si>
  <si>
    <t>ChildminderSomersetW8.4 Risk Assessment</t>
  </si>
  <si>
    <t>ChildminderSouthwarkW3.3 First aid</t>
  </si>
  <si>
    <t>ChildminderStoke-on-TrentLD3 Assessment</t>
  </si>
  <si>
    <t>ChildminderSuffolkW10.5 Information about the provider</t>
  </si>
  <si>
    <t>ChildminderTraffordW10.5 Information about the provider</t>
  </si>
  <si>
    <t>ChildminderWakefieldW8.5 Outings</t>
  </si>
  <si>
    <t xml:space="preserve">ChildminderWalsallAny action </t>
  </si>
  <si>
    <t>ChildminderWarwickshireLD3 Assessment</t>
  </si>
  <si>
    <t>ChildminderWest BerkshireW1.1 Safeguarding practice</t>
  </si>
  <si>
    <t>ChildminderWorcestershireW10.4 Complaints</t>
  </si>
  <si>
    <t>Childcare on Non-Domestic PremisesBuryW8.3 Premises</t>
  </si>
  <si>
    <t>Childcare on Non-Domestic PremisesCalderdaleW10.2 Information about the child</t>
  </si>
  <si>
    <t>Childcare on Non-Domestic PremisesCalderdaleW3.2 Training, support and skills</t>
  </si>
  <si>
    <t>Childcare on Non-Domestic PremisesCalderdaleW3.3 First aid</t>
  </si>
  <si>
    <t xml:space="preserve">Childcare on Non-Domestic PremisesCambridgeshireAny action </t>
  </si>
  <si>
    <t>Childcare on Non-Domestic PremisesCheshire EastW5.3 Staff deployment</t>
  </si>
  <si>
    <t>Childcare on Non-Domestic PremisesCornwallW3.2 Training, support and skills</t>
  </si>
  <si>
    <t>Childcare on Non-Domestic PremisesCroydonW5.3 Staff deployment</t>
  </si>
  <si>
    <t>Childcare on Non-Domestic PremisesCumbriaLD2 Education Programmes</t>
  </si>
  <si>
    <t>Childcare on Non-Domestic PremisesDerbyshireLD1 Planning</t>
  </si>
  <si>
    <t>Childcare on Non-Domestic PremisesDerbyshireLD2 Education Programmes</t>
  </si>
  <si>
    <t>Childcare on Non-Domestic PremisesDurhamW3.1 Qualifications</t>
  </si>
  <si>
    <t>Childcare on Non-Domestic PremisesDurhamW8.1 Safety</t>
  </si>
  <si>
    <t xml:space="preserve">Childcare on Non-Domestic PremisesEast SussexAny action </t>
  </si>
  <si>
    <t>Childcare on Non-Domestic PremisesEnfieldLD2 Education Programmes</t>
  </si>
  <si>
    <t>Childcare on Non-Domestic PremisesGloucestershireLD2 Education Programmes</t>
  </si>
  <si>
    <t>Childcare on Non-Domestic PremisesGloucestershireW7 Managing Behaviour</t>
  </si>
  <si>
    <t>Childcare on Non-Domestic PremisesGreenwichLD3 Assessment</t>
  </si>
  <si>
    <t xml:space="preserve">Childcare on Non-Domestic PremisesHampshireAny action </t>
  </si>
  <si>
    <t>Childcare on Non-Domestic PremisesHampshireW3.2 Training, support and skills</t>
  </si>
  <si>
    <t>Childcare on Non-Domestic PremisesHampshireW4 Key persons</t>
  </si>
  <si>
    <t>Childcare on Non-Domestic PremisesHampshireW5.2 Child supervision</t>
  </si>
  <si>
    <t>Childcare on Non-Domestic PremisesHampshireW9 Equal opportunities</t>
  </si>
  <si>
    <t xml:space="preserve">Childcare on Non-Domestic PremisesHaringeyAny action </t>
  </si>
  <si>
    <t xml:space="preserve">Childcare on Non-Domestic PremisesHillingdonAny action </t>
  </si>
  <si>
    <t>Childcare on Non-Domestic PremisesKentLD2 Education Programmes</t>
  </si>
  <si>
    <t>Childcare on Non-Domestic PremisesLancashireW8.4 Risk Assessment</t>
  </si>
  <si>
    <t xml:space="preserve">ChildminderKensington and ChelseaAny action </t>
  </si>
  <si>
    <t>ChildminderKensington and ChelseaW8.3 Premises</t>
  </si>
  <si>
    <t>ChildminderKentW1.2 Safeguarding policy</t>
  </si>
  <si>
    <t>ChildminderKentW8.1 Safety</t>
  </si>
  <si>
    <t>ChildminderLancashireW8.4 Risk Assessment</t>
  </si>
  <si>
    <t xml:space="preserve">ChildminderLeedsAny action </t>
  </si>
  <si>
    <t>ChildminderLeedsW10.3 Information for parents and carers</t>
  </si>
  <si>
    <t>ChildminderLeedsW10.5 Information about the provider</t>
  </si>
  <si>
    <t>ChildminderLeedsW10.6 Changes that must be notified to Ofsted</t>
  </si>
  <si>
    <t>ChildminderLeicesterLD2 Education Programmes</t>
  </si>
  <si>
    <t>ChildminderLeicesterW1.2 Safeguarding policy</t>
  </si>
  <si>
    <t>ChildminderLewishamLD1 Planning</t>
  </si>
  <si>
    <t>ChildminderLincolnshireLD1 Planning</t>
  </si>
  <si>
    <t>ChildminderLiverpoolLD3 Assessment</t>
  </si>
  <si>
    <t>ChildminderLutonW10.5 Information about the provider</t>
  </si>
  <si>
    <t>ChildminderMertonW8.3 Premises</t>
  </si>
  <si>
    <t>ChildminderNewhamLD3 Assessment</t>
  </si>
  <si>
    <t>ChildminderNewhamW10.6 Changes that must be notified to Ofsted</t>
  </si>
  <si>
    <t>ChildminderNorthamptonshireW8.4 Risk Assessment</t>
  </si>
  <si>
    <t>ChildminderOldhamLD2 Education Programmes</t>
  </si>
  <si>
    <t>ChildminderOxfordshireW8.4 Risk Assessment</t>
  </si>
  <si>
    <t xml:space="preserve">ChildminderReadingAny action </t>
  </si>
  <si>
    <t xml:space="preserve">ChildminderRedcar and ClevelandAny action </t>
  </si>
  <si>
    <t>ChildminderRichmond upon ThamesW10.1 General information and records matters</t>
  </si>
  <si>
    <t>ChildminderSandwellLD2 Education Programmes</t>
  </si>
  <si>
    <t>ChildminderSeftonLD1 Planning</t>
  </si>
  <si>
    <t>ChildminderSloughLD2 Education Programmes</t>
  </si>
  <si>
    <t>ChildminderSouthamptonLD3 Assessment</t>
  </si>
  <si>
    <t>ChildminderTamesideLD1 Planning</t>
  </si>
  <si>
    <t xml:space="preserve">ChildminderThurrockAny action </t>
  </si>
  <si>
    <t>ChildminderWakefieldW10.4 Complaints</t>
  </si>
  <si>
    <t>ChildminderWarringtonLD2 Education Programmes</t>
  </si>
  <si>
    <t>ChildminderWiltshireW8.1 Safety</t>
  </si>
  <si>
    <t>Childcare on Non-Domestic PremisesCumbriaW8.3 Premises</t>
  </si>
  <si>
    <t>Childcare on Non-Domestic PremisesDevonLD1 Planning</t>
  </si>
  <si>
    <t>Childcare on Non-Domestic PremisesHartlepoolLD2 Education Programmes</t>
  </si>
  <si>
    <t>Childcare on Non-Domestic PremisesHillingdonLD2 Education Programmes</t>
  </si>
  <si>
    <t>Childcare on Non-Domestic PremisesHounslowW3.2 Training, support and skills</t>
  </si>
  <si>
    <t>Childcare on Non-Domestic PremisesKentW7 Managing Behaviour</t>
  </si>
  <si>
    <t>Childcare on Non-Domestic PremisesKentW8.5 Outings</t>
  </si>
  <si>
    <t xml:space="preserve">Childcare on Non-Domestic PremisesKirkleesAny action </t>
  </si>
  <si>
    <t>Childcare on Non-Domestic PremisesLambethW3.2 Training, support and skills</t>
  </si>
  <si>
    <t>Childcare on Non-Domestic PremisesLeedsW1.1 Safeguarding practice</t>
  </si>
  <si>
    <t xml:space="preserve">Childcare on Non-Domestic PremisesLewishamAny action </t>
  </si>
  <si>
    <t>Childcare on Non-Domestic PremisesLewishamW9 Equal opportunities</t>
  </si>
  <si>
    <t>Childcare on Non-Domestic PremisesLincolnshireLD3 Assessment</t>
  </si>
  <si>
    <t>Childcare on Non-Domestic PremisesManchesterLD1 Planning</t>
  </si>
  <si>
    <t>Childcare on Non-Domestic PremisesManchesterW10.6 Changes that must be notified to Ofsted</t>
  </si>
  <si>
    <t xml:space="preserve">Childcare on Non-Domestic PremisesNorth LincolnshireAny action </t>
  </si>
  <si>
    <t>Childcare on Non-Domestic PremisesNorthamptonshireW1.1 Safeguarding practice</t>
  </si>
  <si>
    <t xml:space="preserve">Childcare on Non-Domestic PremisesNorthumberlandAny action </t>
  </si>
  <si>
    <t xml:space="preserve">Childcare on Non-Domestic PremisesOxfordshireAny action </t>
  </si>
  <si>
    <t>Childcare on Non-Domestic PremisesOxfordshireW10.3 Information for parents and carers</t>
  </si>
  <si>
    <t>Childcare on Non-Domestic PremisesPeterboroughLD1 Planning</t>
  </si>
  <si>
    <t>Childcare on Non-Domestic PremisesReadingLD1 Planning</t>
  </si>
  <si>
    <t>Childcare on Non-Domestic PremisesRedbridgeW10.1 General information and records matters</t>
  </si>
  <si>
    <t>Childcare on Non-Domestic PremisesRochdaleLD1 Planning</t>
  </si>
  <si>
    <t>Childcare on Non-Domestic PremisesSalfordLD1 Planning</t>
  </si>
  <si>
    <t>Childcare on Non-Domestic PremisesSandwellW1.1 Safeguarding practice</t>
  </si>
  <si>
    <t>Childcare on Non-Domestic PremisesSandwellW6.3 Accident or injury</t>
  </si>
  <si>
    <t>Childcare on Non-Domestic PremisesSloughW10.4 Complaints</t>
  </si>
  <si>
    <t>Childcare on Non-Domestic PremisesSouthwarkLD1 Planning</t>
  </si>
  <si>
    <t>Childcare on Non-Domestic PremisesStockportLD1 Planning</t>
  </si>
  <si>
    <t>Childcare on Non-Domestic PremisesStockportW10.6 Changes that must be notified to Ofsted</t>
  </si>
  <si>
    <t>ChildminderHerefordshireW1.1 Safeguarding practice</t>
  </si>
  <si>
    <t>ChildminderKentW10.6 Changes that must be notified to Ofsted</t>
  </si>
  <si>
    <t>ChildminderKentW8.4 Risk Assessment</t>
  </si>
  <si>
    <t>ChildminderKnowsleyW5.1 Ratios</t>
  </si>
  <si>
    <t xml:space="preserve">ChildminderLambethAny action </t>
  </si>
  <si>
    <t>ChildminderLancashireW6.3 Accident or injury</t>
  </si>
  <si>
    <t>ChildminderLancashireW8.3 Premises</t>
  </si>
  <si>
    <t>ChildminderLeedsW8.3 Premises</t>
  </si>
  <si>
    <t>ChildminderLincolnshireW8.4 Risk Assessment</t>
  </si>
  <si>
    <t>ChildminderMedwayW1.2 Safeguarding policy</t>
  </si>
  <si>
    <t>ChildminderMedwayW7 Managing Behaviour</t>
  </si>
  <si>
    <t xml:space="preserve">ChildminderMiddlesbroughAny action </t>
  </si>
  <si>
    <t>ChildminderNorth LincolnshireW3.2 Training, support and skills</t>
  </si>
  <si>
    <t>ChildminderNorth YorkshireW8.1 Safety</t>
  </si>
  <si>
    <t>ChildminderNorthamptonshireLD1 Planning</t>
  </si>
  <si>
    <t>ChildminderNorthamptonshireW10.2 Information about the child</t>
  </si>
  <si>
    <t>ChildminderNorthumberlandLD1 Planning</t>
  </si>
  <si>
    <t xml:space="preserve">ChildminderPeterboroughAny action </t>
  </si>
  <si>
    <t xml:space="preserve">ChildminderPortsmouthAny action </t>
  </si>
  <si>
    <t>ChildminderRochdaleLD3 Assessment</t>
  </si>
  <si>
    <t>ChildminderRochdaleW8.3 Premises</t>
  </si>
  <si>
    <t xml:space="preserve">ChildminderSheffieldAny action </t>
  </si>
  <si>
    <t>ChildminderSheffieldW10.3 Information for parents and carers</t>
  </si>
  <si>
    <t>ChildminderSolihullW10.1 General information and records matters</t>
  </si>
  <si>
    <t>ChildminderSomersetLD1 Planning</t>
  </si>
  <si>
    <t>ChildminderSomersetW10.2 Information about the child</t>
  </si>
  <si>
    <t>ChildminderSomersetW8.5 Outings</t>
  </si>
  <si>
    <t>ChildminderStaffordshireW8.5 Outings</t>
  </si>
  <si>
    <t>ChildminderSuffolkW10.6 Changes that must be notified to Ofsted</t>
  </si>
  <si>
    <t>ChildminderSuffolkW5.2 Child supervision</t>
  </si>
  <si>
    <t>ChildminderSwindonLD1 Planning</t>
  </si>
  <si>
    <t xml:space="preserve">ChildminderTamesideAny action </t>
  </si>
  <si>
    <t xml:space="preserve">ChildminderTorbayAny action </t>
  </si>
  <si>
    <t>ChildminderTraffordLD1 Planning</t>
  </si>
  <si>
    <t>ChildminderWakefieldLD2 Education Programmes</t>
  </si>
  <si>
    <t>ChildminderWakefieldLD3 Assessment</t>
  </si>
  <si>
    <t>ChildminderWaltham ForestLD2 Education Programmes</t>
  </si>
  <si>
    <t>ChildminderWarwickshireLD1 Planning</t>
  </si>
  <si>
    <t>ChildminderWarwickshireW1.1 Safeguarding practice</t>
  </si>
  <si>
    <t>ChildminderWest BerkshireLD1 Planning</t>
  </si>
  <si>
    <t>ChildminderWiltshireLD1 Planning</t>
  </si>
  <si>
    <t xml:space="preserve">ChildminderWolverhamptonAny action </t>
  </si>
  <si>
    <t>Childcare on Non-Domestic PremisesTelford and WrekinW4 Key persons</t>
  </si>
  <si>
    <t>Childcare on Non-Domestic PremisesTraffordLD1 Planning</t>
  </si>
  <si>
    <t>Childcare on Non-Domestic PremisesWaltham ForestLD1 Planning</t>
  </si>
  <si>
    <t>Childcare on Non-Domestic PremisesWaltham ForestW2.3 Staff taking medicine / other substances</t>
  </si>
  <si>
    <t>Childcare on Non-Domestic PremisesWandsworthW7 Managing Behaviour</t>
  </si>
  <si>
    <t>Childcare on Non-Domestic PremisesWiganW7 Managing Behaviour</t>
  </si>
  <si>
    <t>ChildminderBarnsleyLD1 Planning</t>
  </si>
  <si>
    <t>ChildminderBrentLD3 Assessment</t>
  </si>
  <si>
    <t>ChildminderBrentW1.1 Safeguarding practice</t>
  </si>
  <si>
    <t>ChildminderBromleyLD3 Assessment</t>
  </si>
  <si>
    <t>ChildminderBuckinghamshireLD1 Planning</t>
  </si>
  <si>
    <t>ChildminderBuryLD2 Education Programmes</t>
  </si>
  <si>
    <t xml:space="preserve">ChildminderDarlingtonAny action </t>
  </si>
  <si>
    <t>ChildminderDoncasterW1.1 Safeguarding practice</t>
  </si>
  <si>
    <t>ChildminderDoncasterW8.5 Outings</t>
  </si>
  <si>
    <t>ChildminderDurhamLD3 Assessment</t>
  </si>
  <si>
    <t>ChildminderDurhamW6.3 Accident or injury</t>
  </si>
  <si>
    <t xml:space="preserve">ChildminderEalingAny action </t>
  </si>
  <si>
    <t xml:space="preserve">ChildminderHackneyAny action </t>
  </si>
  <si>
    <t>ChildminderHackneyW6.2 Food and drink</t>
  </si>
  <si>
    <t>ChildminderHampshireW3.3 First aid</t>
  </si>
  <si>
    <t>ChildminderHerefordshireLD2 Education Programmes</t>
  </si>
  <si>
    <t xml:space="preserve">ChildminderHillingdonAny action </t>
  </si>
  <si>
    <t>ChildminderHillingdonW8.3 Premises</t>
  </si>
  <si>
    <t>ChildminderIsle of WightW8.4 Risk Assessment</t>
  </si>
  <si>
    <t>ChildminderKentLD2 Education Programmes</t>
  </si>
  <si>
    <t xml:space="preserve">ChildminderKingston upon HullAny action </t>
  </si>
  <si>
    <t>ChildminderKingston upon HullLD1 Planning</t>
  </si>
  <si>
    <t>ChildminderKingston upon HullLD3 Assessment</t>
  </si>
  <si>
    <t xml:space="preserve">ChildminderKirkleesAny action </t>
  </si>
  <si>
    <t>ChildminderLancashireW9 Equal opportunities</t>
  </si>
  <si>
    <t>ChildminderLeedsW1.2 Safeguarding policy</t>
  </si>
  <si>
    <t xml:space="preserve">ChildminderLeicesterAny action </t>
  </si>
  <si>
    <t>ChildminderLeicesterLD3 Assessment</t>
  </si>
  <si>
    <t>ChildminderLeicestershireLD3 Assessment</t>
  </si>
  <si>
    <t>ChildminderLeicesterW10.1 General information and records matters</t>
  </si>
  <si>
    <t>ChildminderMedwayW10.5 Information about the provider</t>
  </si>
  <si>
    <t>ChildminderMertonLD3 Assessment</t>
  </si>
  <si>
    <t>ChildminderMilton KeynesLD2 Education Programmes</t>
  </si>
  <si>
    <t xml:space="preserve">Childcare on Non-Domestic PremisesNewhamAny action </t>
  </si>
  <si>
    <t>Childcare on Non-Domestic PremisesNorth YorkshireW5.3 Staff deployment</t>
  </si>
  <si>
    <t>Childcare on Non-Domestic PremisesOldhamW10.3 Information for parents and carers</t>
  </si>
  <si>
    <t>Childcare on Non-Domestic PremisesOxfordshireW10.4 Complaints</t>
  </si>
  <si>
    <t>Childcare on Non-Domestic PremisesOxfordshireW9 Equal opportunities</t>
  </si>
  <si>
    <t xml:space="preserve">Childcare on Non-Domestic PremisesReadingAny action </t>
  </si>
  <si>
    <t>Childcare on Non-Domestic PremisesSalfordW4 Key persons</t>
  </si>
  <si>
    <t>Childcare on Non-Domestic PremisesSolihullW7 Managing Behaviour</t>
  </si>
  <si>
    <t>Childcare on Non-Domestic PremisesSomersetW1.2 Safeguarding policy</t>
  </si>
  <si>
    <t>Childcare on Non-Domestic PremisesSomersetW8.4 Risk Assessment</t>
  </si>
  <si>
    <t>Childcare on Non-Domestic PremisesSouthend on SeaLD3 Assessment</t>
  </si>
  <si>
    <t>Childcare on Non-Domestic PremisesStaffordshireW1.1 Safeguarding practice</t>
  </si>
  <si>
    <t>Childcare on Non-Domestic PremisesStockportW1.1 Safeguarding practice</t>
  </si>
  <si>
    <t>Childcare on Non-Domestic PremisesSunderlandW3.2 Training, support and skills</t>
  </si>
  <si>
    <t xml:space="preserve">Childcare on Non-Domestic PremisesTelford and WrekinAny action </t>
  </si>
  <si>
    <t>Childcare on Non-Domestic PremisesWandsworthLD1 Planning</t>
  </si>
  <si>
    <t>Childcare on Non-Domestic PremisesWest SussexW2.1 General suitable people matters</t>
  </si>
  <si>
    <t>Childcare on Non-Domestic PremisesWorcestershireW3.2 Training, support and skills</t>
  </si>
  <si>
    <t>ChildminderAllW10.1 General information and records matters</t>
  </si>
  <si>
    <t>ChildminderAllW5.1 Ratios</t>
  </si>
  <si>
    <t>ChildminderAllW6.2 Food and drink</t>
  </si>
  <si>
    <t>ChildminderAllW8.3 Premises</t>
  </si>
  <si>
    <t xml:space="preserve">ChildminderBarnetAny action </t>
  </si>
  <si>
    <t>ChildminderBarnsleyLD3 Assessment</t>
  </si>
  <si>
    <t>ChildminderBirminghamW10.2 Information about the child</t>
  </si>
  <si>
    <t>ChildminderBirminghamW8.1 Safety</t>
  </si>
  <si>
    <t>ChildminderBuckinghamshireW10.2 Information about the child</t>
  </si>
  <si>
    <t>ChildminderBuckinghamshireW8.4 Risk Assessment</t>
  </si>
  <si>
    <t>ChildminderBuryW3.3 First aid</t>
  </si>
  <si>
    <t>ChildminderBuryW7 Managing Behaviour</t>
  </si>
  <si>
    <t>ChildminderCalderdaleW3.2 Training, support and skills</t>
  </si>
  <si>
    <t>ChildminderCambridgeshireLD2 Education Programmes</t>
  </si>
  <si>
    <t>All provisionSuffolkW6.1 Medicine</t>
  </si>
  <si>
    <t>All provisionSurreyW5.2 Child supervision</t>
  </si>
  <si>
    <t xml:space="preserve">All provisionSwindonAny action </t>
  </si>
  <si>
    <t>All provisionSwindonW10.1 General information and records matters</t>
  </si>
  <si>
    <t>All provisionTamesideW8.3 Premises</t>
  </si>
  <si>
    <t xml:space="preserve">All provisionTorbayAny action </t>
  </si>
  <si>
    <t>All provisionTraffordW6.1 Medicine</t>
  </si>
  <si>
    <t>All provisionWalsallLD3 Assessment</t>
  </si>
  <si>
    <t>All provisionWest BerkshireW2.2 Disqualification</t>
  </si>
  <si>
    <t>All provisionWiganLD1 Planning</t>
  </si>
  <si>
    <t>All provisionWiganLD2 Education Programmes</t>
  </si>
  <si>
    <t xml:space="preserve">All provisionWolverhamptonAny action </t>
  </si>
  <si>
    <t>All provisionWolverhamptonW4 Key persons</t>
  </si>
  <si>
    <t>All provisionWorcestershireLD2 Education Programmes</t>
  </si>
  <si>
    <t>All provisionWorcestershireW6.1 Medicine</t>
  </si>
  <si>
    <t>Childcare on Non-Domestic PremisesAllLD3 Assessment</t>
  </si>
  <si>
    <t>Childcare on Non-Domestic PremisesAllW10.3 Information for parents and carers</t>
  </si>
  <si>
    <t xml:space="preserve">Childcare on Non-Domestic PremisesBlackburn with DarwenAny action </t>
  </si>
  <si>
    <t>Childcare on Non-Domestic PremisesBlackburn with DarwenW8.3 Premises</t>
  </si>
  <si>
    <t>Childcare on Non-Domestic PremisesBoltonW1.2 Safeguarding policy</t>
  </si>
  <si>
    <t xml:space="preserve">Childcare on Non-Domestic PremisesBradfordAny action </t>
  </si>
  <si>
    <t>Childcare on Non-Domestic PremisesBradfordLD2 Education Programmes</t>
  </si>
  <si>
    <t>Childcare on Non-Domestic PremisesBradfordW10.3 Information for parents and carers</t>
  </si>
  <si>
    <t>Childcare on Non-Domestic PremisesBradfordW2.2 Disqualification</t>
  </si>
  <si>
    <t>Childcare on Non-Domestic PremisesBradfordW4 Key persons</t>
  </si>
  <si>
    <t>Childcare on Non-Domestic PremisesBuryW5.3 Staff deployment</t>
  </si>
  <si>
    <t>Childcare on Non-Domestic PremisesBuryW9 Equal opportunities</t>
  </si>
  <si>
    <t>Childcare on Non-Domestic PremisesCambridgeshireW8.4 Risk Assessment</t>
  </si>
  <si>
    <t>Childcare on Non-Domestic PremisesCheshire West and ChesterW2.1 General suitable people matters</t>
  </si>
  <si>
    <t>Childcare on Non-Domestic PremisesCornwallLD2 Education Programmes</t>
  </si>
  <si>
    <t xml:space="preserve">Childcare on Non-Domestic PremisesDudleyAny action </t>
  </si>
  <si>
    <t>Childcare on Non-Domestic PremisesEnfieldW10.1 General information and records matters</t>
  </si>
  <si>
    <t>Childcare on Non-Domestic PremisesEnfieldW5.3 Staff deployment</t>
  </si>
  <si>
    <t>ChildminderWarwickshireW10.4 Complaints</t>
  </si>
  <si>
    <t>ChildminderWest BerkshireW10.1 General information and records matters</t>
  </si>
  <si>
    <t xml:space="preserve">ChildminderWest SussexAny action </t>
  </si>
  <si>
    <t>ChildminderWest SussexW8.3 Premises</t>
  </si>
  <si>
    <t>ChildminderWiganLD1 Planning</t>
  </si>
  <si>
    <t>ChildminderWorcestershireLD2 Education Programmes</t>
  </si>
  <si>
    <t xml:space="preserve">Childcare on Non-Domestic PremisesManchesterAny action </t>
  </si>
  <si>
    <t>Childcare on Non-Domestic PremisesManchesterW6.1 Medicine</t>
  </si>
  <si>
    <t>Childcare on Non-Domestic PremisesMedwayLD1 Planning</t>
  </si>
  <si>
    <t>Childcare on Non-Domestic PremisesMertonLD1 Planning</t>
  </si>
  <si>
    <t xml:space="preserve">Childcare on Non-Domestic PremisesNorth SomersetAny action </t>
  </si>
  <si>
    <t>Childcare on Non-Domestic PremisesNorthamptonshireW5.3 Staff deployment</t>
  </si>
  <si>
    <t xml:space="preserve">Childcare on Non-Domestic PremisesSeftonAny action </t>
  </si>
  <si>
    <t>Childcare on Non-Domestic PremisesSloughW3.2 Training, support and skills</t>
  </si>
  <si>
    <t>Childcare on Non-Domestic PremisesSolihullW8.3 Premises</t>
  </si>
  <si>
    <t>Childcare on Non-Domestic PremisesSouthwarkLD2 Education Programmes</t>
  </si>
  <si>
    <t>Childcare on Non-Domestic PremisesStockportW10.2 Information about the child</t>
  </si>
  <si>
    <t>Childcare on Non-Domestic PremisesStockportW10.4 Complaints</t>
  </si>
  <si>
    <t>Childcare on Non-Domestic PremisesSuffolkW3.3 First aid</t>
  </si>
  <si>
    <t>Childcare on Non-Domestic PremisesSuffolkW8.3 Premises</t>
  </si>
  <si>
    <t>Childcare on Non-Domestic PremisesTamesideW3.2 Training, support and skills</t>
  </si>
  <si>
    <t>Childcare on Non-Domestic PremisesTraffordW6.3 Accident or injury</t>
  </si>
  <si>
    <t>Childcare on Non-Domestic PremisesWest SussexW8.4 Risk Assessment</t>
  </si>
  <si>
    <t>Childcare on Non-Domestic PremisesWolverhamptonW10.1 General information and records matters</t>
  </si>
  <si>
    <t>Childcare on Non-Domestic PremisesWorcestershireLD3 Assessment</t>
  </si>
  <si>
    <t>ChildminderAllLD2 Education Programmes</t>
  </si>
  <si>
    <t>ChildminderAllW4 Key persons</t>
  </si>
  <si>
    <t>ChildminderAllW8.1 Safety</t>
  </si>
  <si>
    <t>ChildminderBarnetLD2 Education Programmes</t>
  </si>
  <si>
    <t>ChildminderBirminghamLD2 Education Programmes</t>
  </si>
  <si>
    <t>ChildminderBirminghamW1.1 Safeguarding practice</t>
  </si>
  <si>
    <t>ChildminderBirminghamW10.1 General information and records matters</t>
  </si>
  <si>
    <t>ChildminderBirminghamW10.3 Information for parents and carers</t>
  </si>
  <si>
    <t xml:space="preserve">ChildminderBrighton and HoveAny action </t>
  </si>
  <si>
    <t>ChildminderCalderdaleLD3 Assessment</t>
  </si>
  <si>
    <t xml:space="preserve">ChildminderCamdenAny action </t>
  </si>
  <si>
    <t>ChildminderCentral BedfordshireW2.1 General suitable people matters</t>
  </si>
  <si>
    <t>ChildminderCheshire West and ChesterW1.2 Safeguarding policy</t>
  </si>
  <si>
    <t>Childcare on Non-Domestic PremisesStockportW5.3 Staff deployment</t>
  </si>
  <si>
    <t xml:space="preserve">Childcare on Non-Domestic PremisesSuffolkAny action </t>
  </si>
  <si>
    <t xml:space="preserve">Childcare on Non-Domestic PremisesSurreyAny action </t>
  </si>
  <si>
    <t>Childcare on Non-Domestic PremisesSurreyW2.1 General suitable people matters</t>
  </si>
  <si>
    <t>Childcare on Non-Domestic PremisesSurreyW5.1 Ratios</t>
  </si>
  <si>
    <t xml:space="preserve">Childcare on Non-Domestic PremisesTower HamletsAny action </t>
  </si>
  <si>
    <t>Childcare on Non-Domestic PremisesTraffordW10.5 Information about the provider</t>
  </si>
  <si>
    <t xml:space="preserve">Childcare on Non-Domestic PremisesWalsallAny action </t>
  </si>
  <si>
    <t xml:space="preserve">Childcare on Non-Domestic PremisesWarringtonAny action </t>
  </si>
  <si>
    <t>Childcare on Non-Domestic PremisesWarwickshireLD1 Planning</t>
  </si>
  <si>
    <t xml:space="preserve">Childcare on Non-Domestic PremisesWest SussexAny action </t>
  </si>
  <si>
    <t>Childcare on Non-Domestic PremisesWest SussexW3.2 Training, support and skills</t>
  </si>
  <si>
    <t>Childcare on Non-Domestic PremisesWest SussexW3.3 First aid</t>
  </si>
  <si>
    <t>Childcare on Non-Domestic PremisesWest SussexW4 Key persons</t>
  </si>
  <si>
    <t>Childcare on Non-Domestic PremisesWolverhamptonLD1 Planning</t>
  </si>
  <si>
    <t>Childcare on Non-Domestic PremisesWolverhamptonLD2 Education Programmes</t>
  </si>
  <si>
    <t>Childcare on Non-Domestic PremisesWolverhamptonW1.1 Safeguarding practice</t>
  </si>
  <si>
    <t>Childcare on Non-Domestic PremisesWorcestershireW2.1 General suitable people matters</t>
  </si>
  <si>
    <t>ChildminderAllW10.2 Information about the child</t>
  </si>
  <si>
    <t>ChildminderAllW3.1 Qualifications</t>
  </si>
  <si>
    <t>ChildminderAllW7 Managing Behaviour</t>
  </si>
  <si>
    <t>ChildminderAllW8.5 Outings</t>
  </si>
  <si>
    <t>ChildminderAllW9 Equal opportunities</t>
  </si>
  <si>
    <t>ChildminderBarking and DagenhamLD1 Planning</t>
  </si>
  <si>
    <t>ChildminderBradfordLD3 Assessment</t>
  </si>
  <si>
    <t xml:space="preserve">ChildminderBrentAny action </t>
  </si>
  <si>
    <t>ChildminderBromleyW8.5 Outings</t>
  </si>
  <si>
    <t>ChildminderBuckinghamshireW8.1 Safety</t>
  </si>
  <si>
    <t>ChildminderBuryW1.1 Safeguarding practice</t>
  </si>
  <si>
    <t>ChildminderBuryW8.4 Risk Assessment</t>
  </si>
  <si>
    <t>ChildminderCambridgeshireW3.2 Training, support and skills</t>
  </si>
  <si>
    <t>ChildminderCamdenW10.5 Information about the provider</t>
  </si>
  <si>
    <t>ChildminderCornwallW10.4 Complaints</t>
  </si>
  <si>
    <t>ChildminderDarlingtonLD1 Planning</t>
  </si>
  <si>
    <t>ChildminderDarlingtonW10.1 General information and records matters</t>
  </si>
  <si>
    <t>ChildminderNorth YorkshireW1.1 Safeguarding practice</t>
  </si>
  <si>
    <t>ChildminderNorthamptonshireW10.1 General information and records matters</t>
  </si>
  <si>
    <t>ChildminderNottinghamshireW3.2 Training, support and skills</t>
  </si>
  <si>
    <t>ChildminderNottinghamshireW8.4 Risk Assessment</t>
  </si>
  <si>
    <t>ChildminderOldhamLD1 Planning</t>
  </si>
  <si>
    <t>ChildminderOldhamW6.1 Medicine</t>
  </si>
  <si>
    <t>ChildminderOxfordshireW5.1 Ratios</t>
  </si>
  <si>
    <t>ChildminderRedcar and ClevelandLD2 Education Programmes</t>
  </si>
  <si>
    <t xml:space="preserve">ChildminderSalfordAny action </t>
  </si>
  <si>
    <t>ChildminderSomersetW10.1 General information and records matters</t>
  </si>
  <si>
    <t>ChildminderSomersetW6.1 Medicine</t>
  </si>
  <si>
    <t xml:space="preserve">ChildminderSouthamptonAny action </t>
  </si>
  <si>
    <t>ChildminderSouthamptonW8.1 Safety</t>
  </si>
  <si>
    <t>ChildminderSouthwarkLD1 Planning</t>
  </si>
  <si>
    <t>ChildminderSouthwarkW10.3 Information for parents and carers</t>
  </si>
  <si>
    <t>ChildminderSouthwarkW2.2 Disqualification</t>
  </si>
  <si>
    <t xml:space="preserve">ChildminderStaffordshireAny action </t>
  </si>
  <si>
    <t>ChildminderSuffolkW2.1 General suitable people matters</t>
  </si>
  <si>
    <t>ChildminderSurreyLD2 Education Programmes</t>
  </si>
  <si>
    <t>ChildminderSurreyW7 Managing Behaviour</t>
  </si>
  <si>
    <t xml:space="preserve">ChildminderSuttonAny action </t>
  </si>
  <si>
    <t>ChildminderTower HamletsW1.1 Safeguarding practice</t>
  </si>
  <si>
    <t xml:space="preserve">ChildminderWakefieldAny action </t>
  </si>
  <si>
    <t>ChildminderWandsworthLD2 Education Programmes</t>
  </si>
  <si>
    <t>ChildminderWarringtonW2.1 General suitable people matters</t>
  </si>
  <si>
    <t>ChildminderWest BerkshireLD3 Assessment</t>
  </si>
  <si>
    <t>ChildminderWest SussexLD1 Planning</t>
  </si>
  <si>
    <t>ChildminderWolverhamptonW10.4 Complaints</t>
  </si>
  <si>
    <t xml:space="preserve">ChildminderWorcestershireAny action </t>
  </si>
  <si>
    <t>ChildminderWorcestershireW8.4 Risk Assessment</t>
  </si>
  <si>
    <t>ChildminderCheshire West and ChesterLD3 Assessment</t>
  </si>
  <si>
    <t>ChildminderCroydonW8.1 Safety</t>
  </si>
  <si>
    <t>ChildminderDerbyshireLD2 Education Programmes</t>
  </si>
  <si>
    <t>ChildminderDevonW1.1 Safeguarding practice</t>
  </si>
  <si>
    <t>ChildminderDudleyW10.3 Information for parents and carers</t>
  </si>
  <si>
    <t xml:space="preserve">ChildminderEast SussexAny action </t>
  </si>
  <si>
    <t>ChildminderEast SussexW6.1 Medicine</t>
  </si>
  <si>
    <t>ChildminderEssexW6.1 Medicine</t>
  </si>
  <si>
    <t>ChildminderHerefordshireW8.3 Premises</t>
  </si>
  <si>
    <t>ChildminderIslingtonW10.2 Information about the child</t>
  </si>
  <si>
    <t>ChildminderIslingtonW10.3 Information for parents and carers</t>
  </si>
  <si>
    <t>ChildminderKirkleesW10.2 Information about the child</t>
  </si>
  <si>
    <t>ChildminderKnowsleyW8.5 Outings</t>
  </si>
  <si>
    <t>ChildminderLeicesterW5.1 Ratios</t>
  </si>
  <si>
    <t>ChildminderLewishamW8.3 Premises</t>
  </si>
  <si>
    <t>ChildminderLincolnshireW1.1 Safeguarding practice</t>
  </si>
  <si>
    <t>ChildminderMedwayW8.4 Risk Assessment</t>
  </si>
  <si>
    <t xml:space="preserve">ChildminderNewhamAny action </t>
  </si>
  <si>
    <t>ChildminderNorth SomersetLD1 Planning</t>
  </si>
  <si>
    <t xml:space="preserve">ChildminderNorth YorkshireAny action </t>
  </si>
  <si>
    <t>ChildminderNorth YorkshireW6.2 Food and drink</t>
  </si>
  <si>
    <t>ChildminderNorthamptonshireLD3 Assessment</t>
  </si>
  <si>
    <t>ChildminderOxfordshireLD2 Education Programmes</t>
  </si>
  <si>
    <t>ChildminderOxfordshireW1.2 Safeguarding policy</t>
  </si>
  <si>
    <t>ChildminderSheffieldLD1 Planning</t>
  </si>
  <si>
    <t>ChildminderSheffieldLD2 Education Programmes</t>
  </si>
  <si>
    <t>ChildminderSolihullW6.1 Medicine</t>
  </si>
  <si>
    <t xml:space="preserve">ChildminderSomersetAny action </t>
  </si>
  <si>
    <t>ChildminderSomersetLD3 Assessment</t>
  </si>
  <si>
    <t>ChildminderSouthamptonW6.1 Medicine</t>
  </si>
  <si>
    <t xml:space="preserve">ChildminderSouthwarkAny action </t>
  </si>
  <si>
    <t>ChildminderSouthwarkW10.5 Information about the provider</t>
  </si>
  <si>
    <t>ChildminderStaffordshireLD3 Assessment</t>
  </si>
  <si>
    <t>ChildminderStoke-on-TrentW3.2 Training, support and skills</t>
  </si>
  <si>
    <t>ChildminderSuffolkLD3 Assessment</t>
  </si>
  <si>
    <t>ChildminderSuffolkW1.2 Safeguarding policy</t>
  </si>
  <si>
    <t xml:space="preserve">ChildminderSunderlandAny action </t>
  </si>
  <si>
    <t>ChildminderSurreyLD3 Assessment</t>
  </si>
  <si>
    <t>ChildminderTamesideW8.3 Premises</t>
  </si>
  <si>
    <t xml:space="preserve">ChildminderTower HamletsAny action </t>
  </si>
  <si>
    <t>ChildminderWarwickshireLD2 Education Programmes</t>
  </si>
  <si>
    <t xml:space="preserve">Childcare on Non-Domestic PremisesEssexAny action </t>
  </si>
  <si>
    <t>Childcare on Non-Domestic PremisesEssexLD1 Planning</t>
  </si>
  <si>
    <t>Childcare on Non-Domestic PremisesEssexW10.1 General information and records matters</t>
  </si>
  <si>
    <t>Childcare on Non-Domestic PremisesEssexW3.2 Training, support and skills</t>
  </si>
  <si>
    <t>Childcare on Non-Domestic PremisesHampshireW1.1 Safeguarding practice</t>
  </si>
  <si>
    <t>Childcare on Non-Domestic PremisesHaringeyW1.2 Safeguarding policy</t>
  </si>
  <si>
    <t>Childcare on Non-Domestic PremisesHertfordshireLD2 Education Programmes</t>
  </si>
  <si>
    <t>Childcare on Non-Domestic PremisesHertfordshireW1.1 Safeguarding practice</t>
  </si>
  <si>
    <t xml:space="preserve">Childcare on Non-Domestic PremisesKentAny action </t>
  </si>
  <si>
    <t>Childcare on Non-Domestic PremisesKentW3.3 First aid</t>
  </si>
  <si>
    <t>Childcare on Non-Domestic PremisesKingston upon HullW8.4 Risk Assessment</t>
  </si>
  <si>
    <t>Childcare on Non-Domestic PremisesLancashireLD1 Planning</t>
  </si>
  <si>
    <t>Childcare on Non-Domestic PremisesLancashireLD2 Education Programmes</t>
  </si>
  <si>
    <t>Childcare on Non-Domestic PremisesLancashireW5.3 Staff deployment</t>
  </si>
  <si>
    <t xml:space="preserve">Childcare on Non-Domestic PremisesLeedsAny action </t>
  </si>
  <si>
    <t>Childcare on Non-Domestic PremisesLeedsW8.1 Safety</t>
  </si>
  <si>
    <t xml:space="preserve">Childcare on Non-Domestic PremisesLeicestershireAny action </t>
  </si>
  <si>
    <t>Childcare on Non-Domestic PremisesLiverpoolW3.2 Training, support and skills</t>
  </si>
  <si>
    <t xml:space="preserve">Childcare on Non-Domestic PremisesMedwayAny action </t>
  </si>
  <si>
    <t xml:space="preserve">Childcare on Non-Domestic PremisesNottinghamAny action </t>
  </si>
  <si>
    <t>Childcare on Non-Domestic PremisesNottinghamshireLD2 Education Programmes</t>
  </si>
  <si>
    <t>Childcare on Non-Domestic PremisesNottinghamW5.3 Staff deployment</t>
  </si>
  <si>
    <t>Childcare on Non-Domestic PremisesOldhamW10.1 General information and records matters</t>
  </si>
  <si>
    <t>Childcare on Non-Domestic PremisesOldhamW3.2 Training, support and skills</t>
  </si>
  <si>
    <t>Childcare on Non-Domestic PremisesOxfordshireW8.3 Premises</t>
  </si>
  <si>
    <t>Childcare on Non-Domestic PremisesOxfordshireW8.4 Risk Assessment</t>
  </si>
  <si>
    <t>Childcare on Non-Domestic PremisesPlymouthW3.2 Training, support and skills</t>
  </si>
  <si>
    <t>Childcare on Non-Domestic PremisesRichmond upon ThamesLD3 Assessment</t>
  </si>
  <si>
    <t>Childcare on Non-Domestic PremisesSalfordLD2 Education Programmes</t>
  </si>
  <si>
    <t>ChildminderCoventryLD2 Education Programmes</t>
  </si>
  <si>
    <t>ChildminderDerbyshireLD3 Assessment</t>
  </si>
  <si>
    <t>ChildminderEssexW8.4 Risk Assessment</t>
  </si>
  <si>
    <t xml:space="preserve">ChildminderGreenwichAny action </t>
  </si>
  <si>
    <t>ChildminderGreenwichLD3 Assessment</t>
  </si>
  <si>
    <t>ChildminderHampshireLD2 Education Programmes</t>
  </si>
  <si>
    <t>ChildminderHampshireW3.2 Training, support and skills</t>
  </si>
  <si>
    <t>ChildminderHertfordshireW3.3 First aid</t>
  </si>
  <si>
    <t>ChildminderHillingdonLD2 Education Programmes</t>
  </si>
  <si>
    <t>ChildminderHillingdonW3.2 Training, support and skills</t>
  </si>
  <si>
    <t>ChildminderKnowsleyLD2 Education Programmes</t>
  </si>
  <si>
    <t>ChildminderKnowsleyW8.3 Premises</t>
  </si>
  <si>
    <t xml:space="preserve">ChildminderLiverpoolAny action </t>
  </si>
  <si>
    <t xml:space="preserve">ChildminderLutonAny action </t>
  </si>
  <si>
    <t xml:space="preserve">ChildminderNorfolkAny action </t>
  </si>
  <si>
    <t>ChildminderNorfolkW10.4 Complaints</t>
  </si>
  <si>
    <t xml:space="preserve">ChildminderNorthamptonshireAny action </t>
  </si>
  <si>
    <t xml:space="preserve">ChildminderNottinghamshireAny action </t>
  </si>
  <si>
    <t>ChildminderRochdaleLD1 Planning</t>
  </si>
  <si>
    <t>ChildminderRotherhamLD3 Assessment</t>
  </si>
  <si>
    <t>ChildminderShropshireW8.4 Risk Assessment</t>
  </si>
  <si>
    <t>ChildminderSolihullLD1 Planning</t>
  </si>
  <si>
    <t>ChildminderSomersetW2.1 General suitable people matters</t>
  </si>
  <si>
    <t>ChildminderSomersetW8.1 Safety</t>
  </si>
  <si>
    <t>ChildminderSuffolkLD1 Planning</t>
  </si>
  <si>
    <t>ChildminderWakefieldLD1 Planning</t>
  </si>
  <si>
    <t>ChildminderWandsworthW10.5 Information about the provider</t>
  </si>
  <si>
    <t>ChildminderWiganLD2 Education Programmes</t>
  </si>
  <si>
    <t>ChildminderWirralLD2 Education Programmes</t>
  </si>
  <si>
    <t>ChildminderWirralLD3 Assessment</t>
  </si>
  <si>
    <t>ChildminderWolverhamptonLD1 Planning</t>
  </si>
  <si>
    <t>ChildminderWolverhamptonW8.1 Safety</t>
  </si>
  <si>
    <t>ChildminderDerbyshireLD1 Planning</t>
  </si>
  <si>
    <t>ChildminderDevonLD1 Planning</t>
  </si>
  <si>
    <t>ChildminderDevonW10.1 General information and records matters</t>
  </si>
  <si>
    <t>ChildminderDevonW2.2 Disqualification</t>
  </si>
  <si>
    <t>ChildminderDoncasterW2.1 General suitable people matters</t>
  </si>
  <si>
    <t>ChildminderDorsetLD2 Education Programmes</t>
  </si>
  <si>
    <t>ChildminderEast SussexW1.1 Safeguarding practice</t>
  </si>
  <si>
    <t xml:space="preserve">ChildminderEssexAny action </t>
  </si>
  <si>
    <t>ChildminderEssexW3.3 First aid</t>
  </si>
  <si>
    <t>ChildminderEssexW5.2 Child supervision</t>
  </si>
  <si>
    <t>ChildminderGloucestershireLD3 Assessment</t>
  </si>
  <si>
    <t>ChildminderGloucestershireW2.2 Disqualification</t>
  </si>
  <si>
    <t>ChildminderHampshireW6.1 Medicine</t>
  </si>
  <si>
    <t xml:space="preserve">ChildminderHertfordshireAny action </t>
  </si>
  <si>
    <t>ChildminderHertfordshireW1.1 Safeguarding practice</t>
  </si>
  <si>
    <t>ChildminderIsle of WightLD2 Education Programmes</t>
  </si>
  <si>
    <t>ChildminderKensington and ChelseaW10.1 General information and records matters</t>
  </si>
  <si>
    <t>ChildminderKentLD1 Planning</t>
  </si>
  <si>
    <t xml:space="preserve">ChildminderKnowsleyAny action </t>
  </si>
  <si>
    <t>ChildminderLeedsLD1 Planning</t>
  </si>
  <si>
    <t>ChildminderLeedsLD2 Education Programmes</t>
  </si>
  <si>
    <t>ChildminderLeedsW1.1 Safeguarding practice</t>
  </si>
  <si>
    <t>ChildminderLeedsW10.1 General information and records matters</t>
  </si>
  <si>
    <t>ChildminderLeedsW2.1 General suitable people matters</t>
  </si>
  <si>
    <t>ChildminderMedwayW2.1 General suitable people matters</t>
  </si>
  <si>
    <t xml:space="preserve">ChildminderMilton KeynesAny action </t>
  </si>
  <si>
    <t>ChildminderNewcastle upon TyneLD3 Assessment</t>
  </si>
  <si>
    <t>ChildminderNorfolkLD3 Assessment</t>
  </si>
  <si>
    <t>ChildminderOldhamLD3 Assessment</t>
  </si>
  <si>
    <t>ChildminderOldhamW1.2 Safeguarding policy</t>
  </si>
  <si>
    <t>ChildminderOldhamW6.2 Food and drink</t>
  </si>
  <si>
    <t>ChildminderOxfordshireW10.2 Information about the child</t>
  </si>
  <si>
    <t>ChildminderOxfordshireW8.5 Outings</t>
  </si>
  <si>
    <t xml:space="preserve">ChildminderRochdaleAny action </t>
  </si>
  <si>
    <t>ChildminderRotherhamW1.1 Safeguarding practice</t>
  </si>
  <si>
    <t xml:space="preserve">ChildminderSloughAny action </t>
  </si>
  <si>
    <t xml:space="preserve">ChildminderSouth TynesideAny action </t>
  </si>
  <si>
    <t>ChildminderSouthend on SeaW10.1 General information and records matters</t>
  </si>
  <si>
    <t>ChildminderStaffordshireW10.5 Information about the provider</t>
  </si>
  <si>
    <t xml:space="preserve">ChildminderSuffolkAny action </t>
  </si>
  <si>
    <t>ChildminderWolverhamptonLD2 Education Programmes</t>
  </si>
  <si>
    <t>ChildminderWorcestershireLD1 Planning</t>
  </si>
  <si>
    <t>ChildminderYorkLD1 Planning</t>
  </si>
  <si>
    <t>Childcare on Non-Domestic PremisesSalfordW2.1 General suitable people matters</t>
  </si>
  <si>
    <t>Childcare on Non-Domestic PremisesSandwellW4 Key persons</t>
  </si>
  <si>
    <t>Childcare on Non-Domestic PremisesSouthwarkW10.5 Information about the provider</t>
  </si>
  <si>
    <t>Childcare on Non-Domestic PremisesStaffordshireW10.4 Complaints</t>
  </si>
  <si>
    <t>Childcare on Non-Domestic PremisesStockportW8.3 Premises</t>
  </si>
  <si>
    <t>Childcare on Non-Domestic PremisesSuffolkW5.1 Ratios</t>
  </si>
  <si>
    <t>Childcare on Non-Domestic PremisesSuffolkW6.1 Medicine</t>
  </si>
  <si>
    <t>Childcare on Non-Domestic PremisesSunderlandW4 Key persons</t>
  </si>
  <si>
    <t>Childcare on Non-Domestic PremisesSurreyW4 Key persons</t>
  </si>
  <si>
    <t>Childcare on Non-Domestic PremisesSurreyW5.2 Child supervision</t>
  </si>
  <si>
    <t xml:space="preserve">Childcare on Non-Domestic PremisesSwindonAny action </t>
  </si>
  <si>
    <t>Childcare on Non-Domestic PremisesSwindonW10.5 Information about the provider</t>
  </si>
  <si>
    <t>Childcare on Non-Domestic PremisesTamesideW6.3 Accident or injury</t>
  </si>
  <si>
    <t>Childcare on Non-Domestic PremisesTelford and WrekinLD2 Education Programmes</t>
  </si>
  <si>
    <t xml:space="preserve">Childcare on Non-Domestic PremisesWolverhamptonAny action </t>
  </si>
  <si>
    <t>Childcare on Non-Domestic PremisesWorcestershireLD1 Planning</t>
  </si>
  <si>
    <t>Childcare on Non-Domestic PremisesWorcestershireW6.1 Medicine</t>
  </si>
  <si>
    <t>ChildminderAllW2.1 General suitable people matters</t>
  </si>
  <si>
    <t>ChildminderAllW3.2 Training, support and skills</t>
  </si>
  <si>
    <t>ChildminderBarnsleyLD2 Education Programmes</t>
  </si>
  <si>
    <t>ChildminderBexleyLD1 Planning</t>
  </si>
  <si>
    <t>ChildminderBirminghamLD1 Planning</t>
  </si>
  <si>
    <t>ChildminderBradfordLD2 Education Programmes</t>
  </si>
  <si>
    <t>ChildminderBradfordW5.2 Child supervision</t>
  </si>
  <si>
    <t xml:space="preserve">ChildminderBristolAny action </t>
  </si>
  <si>
    <t xml:space="preserve">ChildminderBuckinghamshireAny action </t>
  </si>
  <si>
    <t>ChildminderCambridgeshireLD1 Planning</t>
  </si>
  <si>
    <t>ChildminderCheshire EastW1.1 Safeguarding practice</t>
  </si>
  <si>
    <t>ChildminderCoventryLD3 Assessment</t>
  </si>
  <si>
    <t xml:space="preserve">ChildminderCroydonAny action </t>
  </si>
  <si>
    <t xml:space="preserve">ChildminderCumbriaAny action </t>
  </si>
  <si>
    <t>ChildminderDerbyshireW10.2 Information about the child</t>
  </si>
  <si>
    <t>ChildminderDerbyshireW2.1 General suitable people matters</t>
  </si>
  <si>
    <t>ChildminderDevonLD2 Education Programmes</t>
  </si>
  <si>
    <t>ChildminderEssexLD1 Planning</t>
  </si>
  <si>
    <t>ChildminderTamesideW6.1 Medicine</t>
  </si>
  <si>
    <t>ChildminderTower HamletsLD2 Education Programmes</t>
  </si>
  <si>
    <t>ChildminderTower HamletsW6.1 Medicine</t>
  </si>
  <si>
    <t>ChildminderWandsworthW3.3 First aid</t>
  </si>
  <si>
    <t>ChildminderWarringtonLD3 Assessment</t>
  </si>
  <si>
    <t>ChildminderWiltshireW10.5 Information about the provider</t>
  </si>
  <si>
    <t xml:space="preserve">ChildminderWokinghamAny action </t>
  </si>
  <si>
    <t>ChildminderWorcestershireW3.2 Training, support and skills</t>
  </si>
  <si>
    <t>ChildminderWorcestershireW8.5 Outings</t>
  </si>
  <si>
    <t>ChildminderGloucestershireLD1 Planning</t>
  </si>
  <si>
    <t xml:space="preserve">ChildminderHaltonAny action </t>
  </si>
  <si>
    <t>ChildminderHaltonLD1 Planning</t>
  </si>
  <si>
    <t>ChildminderHaltonLD3 Assessment</t>
  </si>
  <si>
    <t>ChildminderHaltonW6.3 Accident or injury</t>
  </si>
  <si>
    <t xml:space="preserve">ChildminderHampshireAny action </t>
  </si>
  <si>
    <t>ChildminderHerefordshireW1.2 Safeguarding policy</t>
  </si>
  <si>
    <t>ChildminderHerefordshireW10.3 Information for parents and carers</t>
  </si>
  <si>
    <t>ChildminderHertfordshireW8.4 Risk Assessment</t>
  </si>
  <si>
    <t>ChildminderHillingdonW8.2 Smoking</t>
  </si>
  <si>
    <t>ChildminderHounslowW8.4 Risk Assessment</t>
  </si>
  <si>
    <t xml:space="preserve">ChildminderIsle of WightAny action </t>
  </si>
  <si>
    <t>ChildminderKentW1.1 Safeguarding practice</t>
  </si>
  <si>
    <t>ChildminderKentW10.4 Complaints</t>
  </si>
  <si>
    <t>ChildminderKentW5.2 Child supervision</t>
  </si>
  <si>
    <t>ChildminderKnowsleyW4 Key persons</t>
  </si>
  <si>
    <t xml:space="preserve">ChildminderLancashireAny action </t>
  </si>
  <si>
    <t>ChildminderLancashireLD2 Education Programmes</t>
  </si>
  <si>
    <t>ChildminderLancashireW3.3 First aid</t>
  </si>
  <si>
    <t>ChildminderLancashireW8.5 Outings</t>
  </si>
  <si>
    <t>ChildminderLeicestershireLD2 Education Programmes</t>
  </si>
  <si>
    <t>ChildminderLeicesterW3.1 Qualifications</t>
  </si>
  <si>
    <t>ChildminderLeicesterW8.5 Outings</t>
  </si>
  <si>
    <t>ChildminderLincolnshireLD3 Assessment</t>
  </si>
  <si>
    <t>ChildminderLiverpoolW3.2 Training, support and skills</t>
  </si>
  <si>
    <t>ChildminderManchesterLD1 Planning</t>
  </si>
  <si>
    <t>ChildminderMedwayW3.3 First aid</t>
  </si>
  <si>
    <t>ChildminderMertonW1.1 Safeguarding practice</t>
  </si>
  <si>
    <t>ChildminderMilton KeynesLD1 Planning</t>
  </si>
  <si>
    <t>ChildminderNorfolkLD1 Planning</t>
  </si>
  <si>
    <t xml:space="preserve">ChildminderNorth LincolnshireAny action </t>
  </si>
  <si>
    <t>ChildminderNorth YorkshireW8.4 Risk Assessment</t>
  </si>
  <si>
    <t xml:space="preserve">ChildminderNottinghamAny action </t>
  </si>
  <si>
    <t>ChildminderOxfordshireW1.1 Safeguarding practice</t>
  </si>
  <si>
    <t>ChildminderOxfordshireW8.3 Premises</t>
  </si>
  <si>
    <t>ChildminderSandwellLD3 Assessment</t>
  </si>
  <si>
    <t>ChildminderSheffieldLD3 Assessment</t>
  </si>
  <si>
    <t xml:space="preserve">ChildminderShropshireAny action </t>
  </si>
  <si>
    <t>ChildminderSolihullLD3 Assessment</t>
  </si>
  <si>
    <t xml:space="preserve">ChildminderSouthend on SeaAny action </t>
  </si>
  <si>
    <t xml:space="preserve">ChildminderSurreyAny action </t>
  </si>
  <si>
    <t>ChildminderSurreyW10.1 General information and records matters</t>
  </si>
  <si>
    <t>ChildminderSurreyW3.3 First aid</t>
  </si>
  <si>
    <t xml:space="preserve">ChildminderTelford and WrekinAny action </t>
  </si>
  <si>
    <t>ChildminderTelford and WrekinLD3 Assessment</t>
  </si>
  <si>
    <t>ChildminderWaltham ForestW3.2 Training, support and skills</t>
  </si>
  <si>
    <t xml:space="preserve">ChildminderWarwickshireAny action </t>
  </si>
  <si>
    <t>ChildminderWest BerkshireW2.2 Disqualification</t>
  </si>
  <si>
    <t>ChildminderWest SussexLD2 Education Programmes</t>
  </si>
  <si>
    <t xml:space="preserve">ChildminderWiltshireAny action </t>
  </si>
  <si>
    <t>ChildminderWokinghamW6.1 Medicine</t>
  </si>
  <si>
    <t>ChildminderWorcestershireW10.1 General information and records matters</t>
  </si>
  <si>
    <t>ChildminderWorcestershireW8.3 Premises</t>
  </si>
  <si>
    <t>All provisionSomersetW10.5 Information about the provider</t>
  </si>
  <si>
    <t xml:space="preserve">All provisionSouth TynesideAny action </t>
  </si>
  <si>
    <t xml:space="preserve">All provisionSouthamptonAny action </t>
  </si>
  <si>
    <t>All provisionSouthamptonLD1 Planning</t>
  </si>
  <si>
    <t>All provisionSouthamptonLD3 Assessment</t>
  </si>
  <si>
    <t>All provisionSouthend on SeaLD3 Assessment</t>
  </si>
  <si>
    <t>All provisionStockportW1.1 Safeguarding practice</t>
  </si>
  <si>
    <t>All provisionSuffolkW8.5 Outings</t>
  </si>
  <si>
    <t>All provisionSunderlandW3.2 Training, support and skills</t>
  </si>
  <si>
    <t>All provisionSurreyW10.1 General information and records matters</t>
  </si>
  <si>
    <t>All provisionSwindonW10.5 Information about the provider</t>
  </si>
  <si>
    <t>All provisionTamesideLD1 Planning</t>
  </si>
  <si>
    <t>All provisionTower HamletsW1.2 Safeguarding policy</t>
  </si>
  <si>
    <t>All provisionTower HamletsW10.3 Information for parents and carers</t>
  </si>
  <si>
    <t>All provisionTraffordW7 Managing Behaviour</t>
  </si>
  <si>
    <t>All provisionWakefieldW8.5 Outings</t>
  </si>
  <si>
    <t>All provisionWaltham ForestLD1 Planning</t>
  </si>
  <si>
    <t>All provisionWaltham ForestW3.1 Qualifications</t>
  </si>
  <si>
    <t>All provisionWandsworthW10.5 Information about the provider</t>
  </si>
  <si>
    <t>All provisionWarringtonLD3 Assessment</t>
  </si>
  <si>
    <t>All provisionWest BerkshireW10.4 Complaints</t>
  </si>
  <si>
    <t>All provisionWest BerkshireW3.2 Training, support and skills</t>
  </si>
  <si>
    <t>All provisionWest BerkshireW3.3 First aid</t>
  </si>
  <si>
    <t>All provisionWiltshireW8.1 Safety</t>
  </si>
  <si>
    <t>All provisionWolverhamptonLD2 Education Programmes</t>
  </si>
  <si>
    <t>Childcare on Domestic PremisesAllW8.4 Risk Assessment</t>
  </si>
  <si>
    <t>Childcare on Non-Domestic PremisesBath and North East SomersetW8.3 Premises</t>
  </si>
  <si>
    <t>Childcare on Non-Domestic PremisesBlackburn with DarwenLD2 Education Programmes</t>
  </si>
  <si>
    <t>Childcare on Non-Domestic PremisesBoltonW3.3 First aid</t>
  </si>
  <si>
    <t>Childcare on Non-Domestic PremisesBradfordW7 Managing Behaviour</t>
  </si>
  <si>
    <t>Childcare on Non-Domestic PremisesBuckinghamshireW3.2 Training, support and skills</t>
  </si>
  <si>
    <t>Childcare on Non-Domestic PremisesBuryW3.1 Qualifications</t>
  </si>
  <si>
    <t>Childcare on Non-Domestic PremisesCheshire EastLD2 Education Programmes</t>
  </si>
  <si>
    <t>Childcare on Non-Domestic PremisesCroydonLD3 Assessment</t>
  </si>
  <si>
    <t>Childcare on Non-Domestic PremisesCroydonW1.1 Safeguarding practice</t>
  </si>
  <si>
    <t>Childcare on Non-Domestic PremisesCumbriaLD1 Planning</t>
  </si>
  <si>
    <t>Childcare on Non-Domestic PremisesDerbyshireLD3 Assessment</t>
  </si>
  <si>
    <t>Childcare on Non-Domestic PremisesDudleyLD2 Education Programmes</t>
  </si>
  <si>
    <t xml:space="preserve">Childcare on Non-Domestic PremisesGreenwichAny action </t>
  </si>
  <si>
    <t xml:space="preserve">Childcare on Non-Domestic PremisesHarrowAny action </t>
  </si>
  <si>
    <t>Childcare on Non-Domestic PremisesHarrowW10.3 Information for parents and carers</t>
  </si>
  <si>
    <t>Childcare on Non-Domestic PremisesHerefordshireW2.1 General suitable people matters</t>
  </si>
  <si>
    <t>Childcare on Non-Domestic PremisesHertfordshireW2.1 General suitable people matters</t>
  </si>
  <si>
    <t xml:space="preserve">Childcare on Non-Domestic PremisesHounslowAny action </t>
  </si>
  <si>
    <t>Childcare on Non-Domestic PremisesHounslowLD2 Education Programmes</t>
  </si>
  <si>
    <t>Childcare on Non-Domestic PremisesKentW6.2 Food and drink</t>
  </si>
  <si>
    <t>Childcare on Non-Domestic PremisesKentW8.4 Risk Assessment</t>
  </si>
  <si>
    <t>Childcare on Non-Domestic PremisesKirkleesW10.2 Information about the child</t>
  </si>
  <si>
    <t>Childcare on Non-Domestic PremisesKirkleesW6.1 Medicine</t>
  </si>
  <si>
    <t>Childcare on Non-Domestic PremisesLambethLD1 Planning</t>
  </si>
  <si>
    <t>Childcare on Non-Domestic PremisesLeedsW3.2 Training, support and skills</t>
  </si>
  <si>
    <t>Childcare on Non-Domestic PremisesLeicestershireLD2 Education Programmes</t>
  </si>
  <si>
    <t xml:space="preserve">Childcare on Non-Domestic PremisesLincolnshireAny action </t>
  </si>
  <si>
    <t xml:space="preserve">Childcare on Non-Domestic PremisesLutonAny action </t>
  </si>
  <si>
    <t>Childcare on Non-Domestic PremisesManchesterW4 Key persons</t>
  </si>
  <si>
    <t xml:space="preserve">Childcare on Non-Domestic PremisesMilton KeynesAny action </t>
  </si>
  <si>
    <t xml:space="preserve">Childcare on Non-Domestic PremisesNewcastle upon TyneAny action </t>
  </si>
  <si>
    <t>Childcare on Non-Domestic PremisesNorfolkLD2 Education Programmes</t>
  </si>
  <si>
    <t>Childcare on Non-Domestic PremisesNorthamptonshireLD3 Assessment</t>
  </si>
  <si>
    <t>Childcare on Non-Domestic PremisesNorthamptonshireW5.1 Ratios</t>
  </si>
  <si>
    <t>Childcare on Non-Domestic PremisesOldhamW3.1 Qualifications</t>
  </si>
  <si>
    <t>Childcare on Non-Domestic PremisesOxfordshireLD3 Assessment</t>
  </si>
  <si>
    <t>Childcare on Non-Domestic PremisesOxfordshireW3.1 Qualifications</t>
  </si>
  <si>
    <t>Childcare on Non-Domestic PremisesOxfordshireW4 Key persons</t>
  </si>
  <si>
    <t>Childcare on Non-Domestic PremisesReadingW10.5 Information about the provider</t>
  </si>
  <si>
    <t>Childcare on Non-Domestic PremisesRedbridgeLD2 Education Programmes</t>
  </si>
  <si>
    <t>Childcare on Non-Domestic PremisesSandwellLD2 Education Programmes</t>
  </si>
  <si>
    <t>Childcare on Non-Domestic PremisesSheffieldW8.1 Safety</t>
  </si>
  <si>
    <t>Childcare on Non-Domestic PremisesSloughLD1 Planning</t>
  </si>
  <si>
    <t>Childcare on Non-Domestic PremisesSolihullLD2 Education Programmes</t>
  </si>
  <si>
    <t xml:space="preserve">Childcare on Non-Domestic PremisesStockportAny action </t>
  </si>
  <si>
    <t>Childcare on Non-Domestic PremisesStockportLD2 Education Programmes</t>
  </si>
  <si>
    <t>Childcare on Non-Domestic PremisesStockportW4 Key persons</t>
  </si>
  <si>
    <t>Childcare on Non-Domestic PremisesSuffolkW10.1 General information and records matters</t>
  </si>
  <si>
    <t>Childcare on Non-Domestic PremisesSuffolkW10.4 Complaints</t>
  </si>
  <si>
    <t>Childcare on Non-Domestic PremisesSurreyW8.1 Safety</t>
  </si>
  <si>
    <t>Childcare on Non-Domestic PremisesWaltham ForestW3.1 Qualifications</t>
  </si>
  <si>
    <t>Childcare on Non-Domestic PremisesWarwickshireW8.4 Risk Assessment</t>
  </si>
  <si>
    <t>Childcare on Non-Domestic PremisesWest BerkshireW3.3 First aid</t>
  </si>
  <si>
    <t>Childcare on Non-Domestic PremisesWest BerkshireW9 Equal opportunities</t>
  </si>
  <si>
    <t>Childcare on Non-Domestic PremisesWest SussexW8.5 Outings</t>
  </si>
  <si>
    <t xml:space="preserve">Childcare on Non-Domestic PremisesWirralAny action </t>
  </si>
  <si>
    <t>Childcare on Non-Domestic PremisesWolverhamptonW4 Key persons</t>
  </si>
  <si>
    <t>Childcare on Non-Domestic PremisesWorcestershireW6.3 Accident or injury</t>
  </si>
  <si>
    <t xml:space="preserve">Childcare on Non-Domestic PremisesYorkAny action </t>
  </si>
  <si>
    <t>ChildminderAllW10.3 Information for parents and carers</t>
  </si>
  <si>
    <t xml:space="preserve">ChildminderBlackburn with DarwenAny action </t>
  </si>
  <si>
    <t>ChildminderBradfordW10.1 General information and records matters</t>
  </si>
  <si>
    <t>ChildminderBristolLD2 Education Programmes</t>
  </si>
  <si>
    <t>ChildminderBristolW7 Managing Behaviour</t>
  </si>
  <si>
    <t>ChildminderBuckinghamshireLD2 Education Programmes</t>
  </si>
  <si>
    <t>ChildminderBuckinghamshireW1.1 Safeguarding practice</t>
  </si>
  <si>
    <t>ChildminderBuryLD3 Assessment</t>
  </si>
  <si>
    <t xml:space="preserve">ChildminderCheshire EastAny action </t>
  </si>
  <si>
    <t>ChildminderCornwallW9 Equal opportunities</t>
  </si>
  <si>
    <t>ChildminderDerbyshireW6.2 Food and drink</t>
  </si>
  <si>
    <t>ChildminderDerbyshireW8.4 Risk Assessment</t>
  </si>
  <si>
    <t>ChildminderDevonW10.2 Information about the child</t>
  </si>
  <si>
    <t>ChildminderDevonW5.1 Ratios</t>
  </si>
  <si>
    <t>ChildminderEalingLD1 Planning</t>
  </si>
  <si>
    <t xml:space="preserve">ChildminderHarrowAny action </t>
  </si>
  <si>
    <t>ChildminderHarrowW6.1 Medicine</t>
  </si>
  <si>
    <t xml:space="preserve">ChildminderIslingtonAny action </t>
  </si>
  <si>
    <t>ChildminderKensington and ChelseaW5.1 Ratios</t>
  </si>
  <si>
    <t xml:space="preserve">ChildminderKentAny action </t>
  </si>
  <si>
    <t>ChildminderKentW10.2 Information about the child</t>
  </si>
  <si>
    <t>ChildminderLancashireW3.2 Training, support and skills</t>
  </si>
  <si>
    <t>ChildminderLeedsW3.3 First aid</t>
  </si>
  <si>
    <t>ChildminderLeicesterW10.4 Complaints</t>
  </si>
  <si>
    <t>ChildminderLewishamW8.1 Safety</t>
  </si>
  <si>
    <t>ChildminderLincolnshireLD2 Education Programmes</t>
  </si>
  <si>
    <t xml:space="preserve">ChildminderManchesterAny action </t>
  </si>
  <si>
    <t xml:space="preserve">ChildminderMedwayAny action </t>
  </si>
  <si>
    <t>ChildminderMertonW10.6 Changes that must be notified to Ofsted</t>
  </si>
  <si>
    <t>ChildminderNorfolkLD2 Education Programmes</t>
  </si>
  <si>
    <t>ChildminderNorth East LincolnshireW3.3 First aid</t>
  </si>
  <si>
    <t>ChildminderNorth SomersetLD2 Education Programmes</t>
  </si>
  <si>
    <t>ChildminderNorth YorkshireLD2 Education Programmes</t>
  </si>
  <si>
    <t>ChildminderNorthamptonshireW3.2 Training, support and skills</t>
  </si>
  <si>
    <t>ChildminderNottinghamshireLD2 Education Programmes</t>
  </si>
  <si>
    <t>ChildminderOxfordshireLD1 Planning</t>
  </si>
  <si>
    <t>ChildminderOxfordshireW6.1 Medicine</t>
  </si>
  <si>
    <t xml:space="preserve">ChildminderPooleAny action </t>
  </si>
  <si>
    <t xml:space="preserve">ChildminderRotherhamAny action </t>
  </si>
  <si>
    <t>ChildminderSalfordLD3 Assessment</t>
  </si>
  <si>
    <t>ChildminderSandwellLD1 Planning</t>
  </si>
  <si>
    <t>ChildminderSolihullLD2 Education Programmes</t>
  </si>
  <si>
    <t>ChildminderSomersetW1.2 Safeguarding policy</t>
  </si>
  <si>
    <t>ChildminderSouthend on SeaLD3 Assessment</t>
  </si>
  <si>
    <t>ChildminderSouthwarkW1.1 Safeguarding practice</t>
  </si>
  <si>
    <t>ChildminderSuffolkLD2 Education Programmes</t>
  </si>
  <si>
    <t>ChildminderTamesideW7 Managing Behaviour</t>
  </si>
  <si>
    <t>ChildminderTamesideW8.1 Safety</t>
  </si>
  <si>
    <t>ChildminderTower HamletsW10.5 Information about the provider</t>
  </si>
  <si>
    <t>ChildminderTower HamletsW8.3 Premises</t>
  </si>
  <si>
    <t>ChildminderTraffordW6.1 Medicine</t>
  </si>
  <si>
    <t>ChildminderWarringtonW1.1 Safeguarding practice</t>
  </si>
  <si>
    <t>ChildminderWarwickshireW8.1 Safety</t>
  </si>
  <si>
    <t xml:space="preserve">ChildminderWiganAny action </t>
  </si>
  <si>
    <t>ChildminderWiltshireLD2 Education Programmes</t>
  </si>
  <si>
    <t xml:space="preserve">ChildminderWirralAny action </t>
  </si>
  <si>
    <t>ChildminderWokinghamW1.1 Safeguarding practice</t>
  </si>
  <si>
    <t>all</t>
  </si>
  <si>
    <t>All provisionBarking and DagenhamAny recommendation</t>
  </si>
  <si>
    <t>All provisionBarnetAny recommendation</t>
  </si>
  <si>
    <t>All provisionBarnsleyAny recommendation</t>
  </si>
  <si>
    <t>All provisionBath and North East SomersetAny recommendation</t>
  </si>
  <si>
    <t>All provisionBedfordAny recommendation</t>
  </si>
  <si>
    <t>All provisionBexleyAny recommendation</t>
  </si>
  <si>
    <t>All provisionBirminghamAny recommendation</t>
  </si>
  <si>
    <t>All provisionBlackburn with DarwenAny recommendation</t>
  </si>
  <si>
    <t>All provisionBlackpoolAny recommendation</t>
  </si>
  <si>
    <t>All provisionBoltonAny recommendation</t>
  </si>
  <si>
    <t>All provisionBournemouthAny recommendation</t>
  </si>
  <si>
    <t>All provisionBracknell ForestAny recommendation</t>
  </si>
  <si>
    <t>All provisionBradfordAny recommendation</t>
  </si>
  <si>
    <t>All provisionBrentAny recommendation</t>
  </si>
  <si>
    <t>All provisionBrighton and HoveAny recommendation</t>
  </si>
  <si>
    <t>All provisionBristolAny recommendation</t>
  </si>
  <si>
    <t>All provisionBromleyAny recommendation</t>
  </si>
  <si>
    <t>All provisionBuckinghamshireAny recommendation</t>
  </si>
  <si>
    <t>All provisionBuryAny recommendation</t>
  </si>
  <si>
    <t>All provisionCalderdaleAny recommendation</t>
  </si>
  <si>
    <t>All provisionCambridgeshireAny recommendation</t>
  </si>
  <si>
    <t>All provisionCamdenAny recommendation</t>
  </si>
  <si>
    <t>All provisionCentral BedfordshireAny recommendation</t>
  </si>
  <si>
    <t>All provisionCheshire EastAny recommendation</t>
  </si>
  <si>
    <t>All provisionCheshire West and ChesterAny recommendation</t>
  </si>
  <si>
    <t>All provisionCornwallAny recommendation</t>
  </si>
  <si>
    <t>All provisionCoventryAny recommendation</t>
  </si>
  <si>
    <t>All provisionCroydonAny recommendation</t>
  </si>
  <si>
    <t>All provisionCumbriaAny recommendation</t>
  </si>
  <si>
    <t>All provisionDarlingtonAny recommendation</t>
  </si>
  <si>
    <t>All provisionDerbyAny recommendation</t>
  </si>
  <si>
    <t>All provisionDerbyshireAny recommendation</t>
  </si>
  <si>
    <t>All provisionDevonAny recommendation</t>
  </si>
  <si>
    <t>All provisionDoncasterAny recommendation</t>
  </si>
  <si>
    <t>All provisionDorsetAny recommendation</t>
  </si>
  <si>
    <t>All provisionDudleyAny recommendation</t>
  </si>
  <si>
    <t>All provisionDurhamAny recommendation</t>
  </si>
  <si>
    <t>All provisionEalingAny recommendation</t>
  </si>
  <si>
    <t>All provisionEast Riding of YorkshireAny recommendation</t>
  </si>
  <si>
    <t>All provisionEast SussexAny recommendation</t>
  </si>
  <si>
    <t>All provisionEnfieldAny recommendation</t>
  </si>
  <si>
    <t>All provisionEssexAny recommendation</t>
  </si>
  <si>
    <t>All provisionGatesheadAny recommendation</t>
  </si>
  <si>
    <t>All provisionGloucestershireAny recommendation</t>
  </si>
  <si>
    <t>All provisionGreenwichAny recommendation</t>
  </si>
  <si>
    <t>All provisionHackneyAny recommendation</t>
  </si>
  <si>
    <t>All provisionHaltonAny recommendation</t>
  </si>
  <si>
    <t>All provisionHammersmith and FulhamAny recommendation</t>
  </si>
  <si>
    <t>All provisionHampshireAny recommendation</t>
  </si>
  <si>
    <t>All provisionHaringeyAny recommendation</t>
  </si>
  <si>
    <t>All provisionHarrowAny recommendation</t>
  </si>
  <si>
    <t>All provisionHartlepoolAny recommendation</t>
  </si>
  <si>
    <t>All provisionHaveringAny recommendation</t>
  </si>
  <si>
    <t>All provisionHerefordshireAny recommendation</t>
  </si>
  <si>
    <t>All provisionHertfordshireAny recommendation</t>
  </si>
  <si>
    <t>All provisionHillingdonAny recommendation</t>
  </si>
  <si>
    <t>All provisionHounslowAny recommendation</t>
  </si>
  <si>
    <t>All provisionIsle of WightAny recommendation</t>
  </si>
  <si>
    <t>All provisionIslingtonAny recommendation</t>
  </si>
  <si>
    <t>All provisionKensington and ChelseaAny recommendation</t>
  </si>
  <si>
    <t>All provisionKentAny recommendation</t>
  </si>
  <si>
    <t>All provisionKingston upon HullAny recommendation</t>
  </si>
  <si>
    <t>All provisionKingston upon ThamesAny recommendation</t>
  </si>
  <si>
    <t>All provisionKirkleesAny recommendation</t>
  </si>
  <si>
    <t>All provisionKnowsleyAny recommendation</t>
  </si>
  <si>
    <t>All provisionLambethAny recommendation</t>
  </si>
  <si>
    <t>All provisionLancashireAny recommendation</t>
  </si>
  <si>
    <t>All provisionLeedsAny recommendation</t>
  </si>
  <si>
    <t>All provisionLeicesterAny recommendation</t>
  </si>
  <si>
    <t>All provisionLeicestershireAny recommendation</t>
  </si>
  <si>
    <t>All provisionLewishamAny recommendation</t>
  </si>
  <si>
    <t>All provisionLincolnshireAny recommendation</t>
  </si>
  <si>
    <t>All provisionLiverpoolAny recommendation</t>
  </si>
  <si>
    <t>All provisionLocal authority not recordedAny recommendation</t>
  </si>
  <si>
    <t>All provisionLutonAny recommendation</t>
  </si>
  <si>
    <t>All provisionManchesterAny recommendation</t>
  </si>
  <si>
    <t>All provisionMedwayAny recommendation</t>
  </si>
  <si>
    <t>All provisionMertonAny recommendation</t>
  </si>
  <si>
    <t>All provisionMiddlesbroughAny recommendation</t>
  </si>
  <si>
    <t>All provisionMilton KeynesAny recommendation</t>
  </si>
  <si>
    <t>All provisionNewcastle upon TyneAny recommendation</t>
  </si>
  <si>
    <t>All provisionNewhamAny recommendation</t>
  </si>
  <si>
    <t>All provisionNorfolkAny recommendation</t>
  </si>
  <si>
    <t>All provisionNorth East LincolnshireAny recommendation</t>
  </si>
  <si>
    <t>All provisionNorth LincolnshireAny recommendation</t>
  </si>
  <si>
    <t>All provisionNorth SomersetAny recommendation</t>
  </si>
  <si>
    <t>All provisionNorth TynesideAny recommendation</t>
  </si>
  <si>
    <t>All provisionNorth YorkshireAny recommendation</t>
  </si>
  <si>
    <t>All provisionNorthamptonshireAny recommendation</t>
  </si>
  <si>
    <t>All provisionNorthumberlandAny recommendation</t>
  </si>
  <si>
    <t>All provisionNottinghamAny recommendation</t>
  </si>
  <si>
    <t>All provisionNottinghamshireAny recommendation</t>
  </si>
  <si>
    <t>All provisionOldhamAny recommendation</t>
  </si>
  <si>
    <t>All provisionOxfordshireAny recommendation</t>
  </si>
  <si>
    <t>All provisionPeterboroughAny recommendation</t>
  </si>
  <si>
    <t>All provisionPlymouthAny recommendation</t>
  </si>
  <si>
    <t>All provisionPooleAny recommendation</t>
  </si>
  <si>
    <t>All provisionPortsmouthAny recommendation</t>
  </si>
  <si>
    <t>All provisionReadingAny recommendation</t>
  </si>
  <si>
    <t>All provisionRedbridgeAny recommendation</t>
  </si>
  <si>
    <t>All provisionRedcar and ClevelandAny recommendation</t>
  </si>
  <si>
    <t>All provisionRichmond upon ThamesAny recommendation</t>
  </si>
  <si>
    <t>All provisionRochdaleAny recommendation</t>
  </si>
  <si>
    <t>All provisionRotherhamAny recommendation</t>
  </si>
  <si>
    <t>All provisionSalfordAny recommendation</t>
  </si>
  <si>
    <t>All provisionSandwellAny recommendation</t>
  </si>
  <si>
    <t>All provisionSeftonAny recommendation</t>
  </si>
  <si>
    <t>All provisionSheffieldAny recommendation</t>
  </si>
  <si>
    <t>All provisionShropshireAny recommendation</t>
  </si>
  <si>
    <t>All provisionSloughAny recommendation</t>
  </si>
  <si>
    <t>All provisionSolihullAny recommendation</t>
  </si>
  <si>
    <t>All provisionSomersetAny recommendation</t>
  </si>
  <si>
    <t>All provisionSouth GloucestershireAny recommendation</t>
  </si>
  <si>
    <t>All provisionSouth TynesideAny recommendation</t>
  </si>
  <si>
    <t>All provisionSouthamptonAny recommendation</t>
  </si>
  <si>
    <t>All provisionSouthend on SeaAny recommendation</t>
  </si>
  <si>
    <t>All provisionSouthwarkAny recommendation</t>
  </si>
  <si>
    <t>All provisionSt HelensAny recommendation</t>
  </si>
  <si>
    <t>All provisionStaffordshireAny recommendation</t>
  </si>
  <si>
    <t>All provisionStockportAny recommendation</t>
  </si>
  <si>
    <t>All provisionStockton-on-TeesAny recommendation</t>
  </si>
  <si>
    <t>All provisionStoke-on-TrentAny recommendation</t>
  </si>
  <si>
    <t>All provisionSuffolkAny recommendation</t>
  </si>
  <si>
    <t>All provisionSunderlandAny recommendation</t>
  </si>
  <si>
    <t>All provisionSurreyAny recommendation</t>
  </si>
  <si>
    <t>All provisionSuttonAny recommendation</t>
  </si>
  <si>
    <t>All provisionSwindonAny recommendation</t>
  </si>
  <si>
    <t>All provisionTamesideAny recommendation</t>
  </si>
  <si>
    <t>All provisionTelford and WrekinAny recommendation</t>
  </si>
  <si>
    <t>All provisionThurrockAny recommendation</t>
  </si>
  <si>
    <t>All provisionTorbayAny recommendation</t>
  </si>
  <si>
    <t>All provisionTower HamletsAny recommendation</t>
  </si>
  <si>
    <t>All provisionTraffordAny recommendation</t>
  </si>
  <si>
    <t>All provisionWakefieldAny recommendation</t>
  </si>
  <si>
    <t>All provisionWalsallAny recommendation</t>
  </si>
  <si>
    <t>All provisionWaltham ForestAny recommendation</t>
  </si>
  <si>
    <t>All provisionWandsworthAny recommendation</t>
  </si>
  <si>
    <t>All provisionWarringtonAny recommendation</t>
  </si>
  <si>
    <t>All provisionWarwickshireAny recommendation</t>
  </si>
  <si>
    <t>All provisionWest BerkshireAny recommendation</t>
  </si>
  <si>
    <t>All provisionWest SussexAny recommendation</t>
  </si>
  <si>
    <t>All provisionWiganAny recommendation</t>
  </si>
  <si>
    <t>All provisionWiltshireAny recommendation</t>
  </si>
  <si>
    <t>All provisionWindsor and MaidenheadAny recommendation</t>
  </si>
  <si>
    <t>All provisionWirralAny recommendation</t>
  </si>
  <si>
    <t>All provisionWokinghamAny recommendation</t>
  </si>
  <si>
    <t>All provisionWolverhamptonAny recommendation</t>
  </si>
  <si>
    <t>All provisionWorcestershireAny recommendation</t>
  </si>
  <si>
    <t>All provisionYorkAny recommendation</t>
  </si>
  <si>
    <t>All provisionBlackburn with DarwenLD1 Planning</t>
  </si>
  <si>
    <t>All provisionCentral BedfordshireLD1 Planning</t>
  </si>
  <si>
    <t>All provisionEast Riding of YorkshireLD1 Planning</t>
  </si>
  <si>
    <t>All provisionHertfordshireLD1 Planning</t>
  </si>
  <si>
    <t>All provisionKnowsleyLD1 Planning</t>
  </si>
  <si>
    <t>All provisionNewcastle upon TyneLD1 Planning</t>
  </si>
  <si>
    <t>All provisionNorth LincolnshireLD1 Planning</t>
  </si>
  <si>
    <t>All provisionNorth TynesideLD1 Planning</t>
  </si>
  <si>
    <t>All provisionRotherhamLD1 Planning</t>
  </si>
  <si>
    <t>All provisionShropshireLD1 Planning</t>
  </si>
  <si>
    <t>All provisionSouth TynesideLD1 Planning</t>
  </si>
  <si>
    <t>All provisionSouthend on SeaLD1 Planning</t>
  </si>
  <si>
    <t>All provisionStoke-on-TrentLD1 Planning</t>
  </si>
  <si>
    <t>All provisionWalsallLD1 Planning</t>
  </si>
  <si>
    <t>All provisionWarringtonLD1 Planning</t>
  </si>
  <si>
    <t>All provisionBedfordLD2 Education Programmes</t>
  </si>
  <si>
    <t>All provisionDarlingtonLD2 Education Programmes</t>
  </si>
  <si>
    <t>All provisionEast Riding of YorkshireLD2 Education Programmes</t>
  </si>
  <si>
    <t>All provisionHaltonLD2 Education Programmes</t>
  </si>
  <si>
    <t>All provisionLocal authority not recordedLD2 Education Programmes</t>
  </si>
  <si>
    <t>All provisionLutonLD2 Education Programmes</t>
  </si>
  <si>
    <t>All provisionMiddlesbroughLD2 Education Programmes</t>
  </si>
  <si>
    <t>All provisionNewcastle upon TyneLD2 Education Programmes</t>
  </si>
  <si>
    <t>All provisionNorth East LincolnshireLD2 Education Programmes</t>
  </si>
  <si>
    <t>All provisionNorth LincolnshireLD2 Education Programmes</t>
  </si>
  <si>
    <t>All provisionNorth TynesideLD2 Education Programmes</t>
  </si>
  <si>
    <t>All provisionNorthumberlandLD2 Education Programmes</t>
  </si>
  <si>
    <t>All provisionSeftonLD2 Education Programmes</t>
  </si>
  <si>
    <t>All provisionShropshireLD2 Education Programmes</t>
  </si>
  <si>
    <t>All provisionSouth TynesideLD2 Education Programmes</t>
  </si>
  <si>
    <t>All provisionSouthend on SeaLD2 Education Programmes</t>
  </si>
  <si>
    <t>All provisionSt HelensLD2 Education Programmes</t>
  </si>
  <si>
    <t>All provisionStoke-on-TrentLD2 Education Programmes</t>
  </si>
  <si>
    <t>All provisionSunderlandLD2 Education Programmes</t>
  </si>
  <si>
    <t>All provisionThurrockLD2 Education Programmes</t>
  </si>
  <si>
    <t>All provisionWalsallLD2 Education Programmes</t>
  </si>
  <si>
    <t>All provisionYorkLD2 Education Programmes</t>
  </si>
  <si>
    <t>All provisionBedfordLD3 Assessment</t>
  </si>
  <si>
    <t>All provisionBlackburn with DarwenLD3 Assessment</t>
  </si>
  <si>
    <t>All provisionCentral BedfordshireLD3 Assessment</t>
  </si>
  <si>
    <t>All provisionCheshire EastLD3 Assessment</t>
  </si>
  <si>
    <t>All provisionKnowsleyLD3 Assessment</t>
  </si>
  <si>
    <t>All provisionLutonLD3 Assessment</t>
  </si>
  <si>
    <t>All provisionPeterboroughLD3 Assessment</t>
  </si>
  <si>
    <t>All provisionSt HelensLD3 Assessment</t>
  </si>
  <si>
    <t>All provisionStockportLD3 Assessment</t>
  </si>
  <si>
    <t>All provisionWiganLD3 Assessment</t>
  </si>
  <si>
    <t>All provisionYorkLD3 Assessment</t>
  </si>
  <si>
    <t>All provisionBlackburn with DarwenW1.1 Safeguarding practice</t>
  </si>
  <si>
    <t>All provisionEast Riding of YorkshireW1.1 Safeguarding practice</t>
  </si>
  <si>
    <t>All provisionYorkW1.1 Safeguarding practice</t>
  </si>
  <si>
    <t>All provisionCheshire West and ChesterW10.1 General information and records matters</t>
  </si>
  <si>
    <t>All provisionCumbriaW10.1 General information and records matters</t>
  </si>
  <si>
    <t>All provisionDurhamW10.1 General information and records matters</t>
  </si>
  <si>
    <t>All provisionHerefordshireW10.1 General information and records matters</t>
  </si>
  <si>
    <t>All provisionLancashireW10.1 General information and records matters</t>
  </si>
  <si>
    <t>All provisionLincolnshireW10.1 General information and records matters</t>
  </si>
  <si>
    <t>All provisionNorfolkW10.1 General information and records matters</t>
  </si>
  <si>
    <t>All provisionNorth YorkshireW10.1 General information and records matters</t>
  </si>
  <si>
    <t>All provisionNottinghamW10.1 General information and records matters</t>
  </si>
  <si>
    <t>All provisionRochdaleW10.1 General information and records matters</t>
  </si>
  <si>
    <t>All provisionSheffieldW10.1 General information and records matters</t>
  </si>
  <si>
    <t>All provisionShropshireW10.1 General information and records matters</t>
  </si>
  <si>
    <t>All provisionTamesideW10.1 General information and records matters</t>
  </si>
  <si>
    <t>All provisionTelford and WrekinW10.1 General information and records matters</t>
  </si>
  <si>
    <t>All provisionWarwickshireW10.1 General information and records matters</t>
  </si>
  <si>
    <t>All provisionCambridgeshireW10.2 Information about the child</t>
  </si>
  <si>
    <t>All provisionCumbriaW10.2 Information about the child</t>
  </si>
  <si>
    <t>All provisionDudleyW10.2 Information about the child</t>
  </si>
  <si>
    <t>All provisionLeedsW10.2 Information about the child</t>
  </si>
  <si>
    <t>All provisionLeicestershireW10.2 Information about the child</t>
  </si>
  <si>
    <t>All provisionLiverpoolW10.2 Information about the child</t>
  </si>
  <si>
    <t>All provisionNorth TynesideW10.2 Information about the child</t>
  </si>
  <si>
    <t>All provisionNottinghamshireW10.2 Information about the child</t>
  </si>
  <si>
    <t>All provisionRochdaleW10.2 Information about the child</t>
  </si>
  <si>
    <t>All provisionSouth TynesideW10.2 Information about the child</t>
  </si>
  <si>
    <t>All provisionStaffordshireW10.2 Information about the child</t>
  </si>
  <si>
    <t>All provisionSuffolkW10.2 Information about the child</t>
  </si>
  <si>
    <t>All provisionSunderlandW10.2 Information about the child</t>
  </si>
  <si>
    <t>All provisionTraffordW10.2 Information about the child</t>
  </si>
  <si>
    <t>All provisionWarwickshireW10.2 Information about the child</t>
  </si>
  <si>
    <t>All provisionBedfordW10.3 Information for parents and carers</t>
  </si>
  <si>
    <t>All provisionCentral BedfordshireW10.3 Information for parents and carers</t>
  </si>
  <si>
    <t>All provisionCheshire EastW10.3 Information for parents and carers</t>
  </si>
  <si>
    <t>All provisionCoventryW10.3 Information for parents and carers</t>
  </si>
  <si>
    <t>All provisionCumbriaW10.3 Information for parents and carers</t>
  </si>
  <si>
    <t>All provisionDerbyW10.3 Information for parents and carers</t>
  </si>
  <si>
    <t>All provisionDerbyshireW10.3 Information for parents and carers</t>
  </si>
  <si>
    <t>All provisionDoncasterW10.3 Information for parents and carers</t>
  </si>
  <si>
    <t>All provisionEast Riding of YorkshireW10.3 Information for parents and carers</t>
  </si>
  <si>
    <t>All provisionEssexW10.3 Information for parents and carers</t>
  </si>
  <si>
    <t>All provisionKingston upon HullW10.3 Information for parents and carers</t>
  </si>
  <si>
    <t>All provisionLancashireW10.3 Information for parents and carers</t>
  </si>
  <si>
    <t>All provisionLeicestershireW10.3 Information for parents and carers</t>
  </si>
  <si>
    <t>All provisionLiverpoolW10.3 Information for parents and carers</t>
  </si>
  <si>
    <t>All provisionNorthamptonshireW10.3 Information for parents and carers</t>
  </si>
  <si>
    <t>All provisionNottinghamW10.3 Information for parents and carers</t>
  </si>
  <si>
    <t>All provisionNottinghamshireW10.3 Information for parents and carers</t>
  </si>
  <si>
    <t>All provisionRochdaleW10.3 Information for parents and carers</t>
  </si>
  <si>
    <t>All provisionSeftonW10.3 Information for parents and carers</t>
  </si>
  <si>
    <t>All provisionStaffordshireW10.3 Information for parents and carers</t>
  </si>
  <si>
    <t>All provisionSunderlandW10.3 Information for parents and carers</t>
  </si>
  <si>
    <t>All provisionTelford and WrekinW10.3 Information for parents and carers</t>
  </si>
  <si>
    <t>All provisionWalsallW10.3 Information for parents and carers</t>
  </si>
  <si>
    <t>All provisionLiverpoolW3.1 Qualifications</t>
  </si>
  <si>
    <t>All provisionBlackburn with DarwenW3.2 Training, support and skills</t>
  </si>
  <si>
    <t>All provisionCentral BedfordshireW3.2 Training, support and skills</t>
  </si>
  <si>
    <t>All provisionCheshire EastW3.2 Training, support and skills</t>
  </si>
  <si>
    <t>All provisionCoventryW3.2 Training, support and skills</t>
  </si>
  <si>
    <t>All provisionDarlingtonW3.2 Training, support and skills</t>
  </si>
  <si>
    <t>All provisionKingston upon HullW3.2 Training, support and skills</t>
  </si>
  <si>
    <t>All provisionLeicesterW3.2 Training, support and skills</t>
  </si>
  <si>
    <t>All provisionRochdaleW3.2 Training, support and skills</t>
  </si>
  <si>
    <t>All provisionSeftonW3.2 Training, support and skills</t>
  </si>
  <si>
    <t>All provisionSouthend on SeaW3.2 Training, support and skills</t>
  </si>
  <si>
    <t>All provisionTelford and WrekinW3.2 Training, support and skills</t>
  </si>
  <si>
    <t>All provisionWakefieldW3.2 Training, support and skills</t>
  </si>
  <si>
    <t>All provisionWalsallW3.2 Training, support and skills</t>
  </si>
  <si>
    <t>All provisionWarringtonW3.2 Training, support and skills</t>
  </si>
  <si>
    <t>All provisionYorkW3.2 Training, support and skills</t>
  </si>
  <si>
    <t>All provisionBoltonW4 Key persons</t>
  </si>
  <si>
    <t>All provisionCumbriaW4 Key persons</t>
  </si>
  <si>
    <t>All provisionLeicestershireW4 Key persons</t>
  </si>
  <si>
    <t>All provisionNorthamptonshireW4 Key persons</t>
  </si>
  <si>
    <t>All provisionOldhamW4 Key persons</t>
  </si>
  <si>
    <t>All provisionNorth TynesideW5.2 Child supervision</t>
  </si>
  <si>
    <t>All provisionDurhamW5.3 Staff deployment</t>
  </si>
  <si>
    <t>All provisionKingston upon HullW5.3 Staff deployment</t>
  </si>
  <si>
    <t>All provisionLeicesterW5.3 Staff deployment</t>
  </si>
  <si>
    <t>All provisionLeicestershireW5.3 Staff deployment</t>
  </si>
  <si>
    <t>All provisionPeterboroughW5.3 Staff deployment</t>
  </si>
  <si>
    <t>All provisionBirminghamW6.2 Food and drink</t>
  </si>
  <si>
    <t>All provisionBuryW6.2 Food and drink</t>
  </si>
  <si>
    <t>All provisionCambridgeshireW6.2 Food and drink</t>
  </si>
  <si>
    <t>All provisionCoventryW6.2 Food and drink</t>
  </si>
  <si>
    <t>All provisionCumbriaW6.2 Food and drink</t>
  </si>
  <si>
    <t>All provisionEssexW6.2 Food and drink</t>
  </si>
  <si>
    <t>All provisionHaltonW6.2 Food and drink</t>
  </si>
  <si>
    <t>All provisionHertfordshireW6.2 Food and drink</t>
  </si>
  <si>
    <t>All provisionLancashireW6.2 Food and drink</t>
  </si>
  <si>
    <t>All provisionLincolnshireW6.2 Food and drink</t>
  </si>
  <si>
    <t>All provisionManchesterW6.2 Food and drink</t>
  </si>
  <si>
    <t>All provisionNorth LincolnshireW6.2 Food and drink</t>
  </si>
  <si>
    <t>All provisionRochdaleW6.2 Food and drink</t>
  </si>
  <si>
    <t>All provisionSheffieldW6.2 Food and drink</t>
  </si>
  <si>
    <t>All provisionSuffolkW6.2 Food and drink</t>
  </si>
  <si>
    <t>All provisionTamesideW6.2 Food and drink</t>
  </si>
  <si>
    <t>All provisionThurrockW6.2 Food and drink</t>
  </si>
  <si>
    <t>All provisionWarwickshireW6.2 Food and drink</t>
  </si>
  <si>
    <t>All provisionEssexW7 Managing Behaviour</t>
  </si>
  <si>
    <t>All provisionHerefordshireW7 Managing Behaviour</t>
  </si>
  <si>
    <t>All provisionNottinghamW7 Managing Behaviour</t>
  </si>
  <si>
    <t>All provisionNottinghamshireW7 Managing Behaviour</t>
  </si>
  <si>
    <t>All provisionStockportW7 Managing Behaviour</t>
  </si>
  <si>
    <t>All provisionBradfordW8.1 Safety</t>
  </si>
  <si>
    <t>All provisionCambridgeshireW8.1 Safety</t>
  </si>
  <si>
    <t>All provisionNorfolkW8.1 Safety</t>
  </si>
  <si>
    <t>All provisionCambridgeshireW8.3 Premises</t>
  </si>
  <si>
    <t>All provisionCentral BedfordshireW8.3 Premises</t>
  </si>
  <si>
    <t>All provisionCheshire EastW8.3 Premises</t>
  </si>
  <si>
    <t>All provisionCheshire West and ChesterW8.3 Premises</t>
  </si>
  <si>
    <t>All provisionDoncasterW8.3 Premises</t>
  </si>
  <si>
    <t>All provisionEssexW8.3 Premises</t>
  </si>
  <si>
    <t>All provisionHaltonW8.3 Premises</t>
  </si>
  <si>
    <t>All provisionKingston upon HullW8.3 Premises</t>
  </si>
  <si>
    <t>All provisionLincolnshireW8.3 Premises</t>
  </si>
  <si>
    <t>All provisionLiverpoolW8.3 Premises</t>
  </si>
  <si>
    <t>All provisionManchesterW8.3 Premises</t>
  </si>
  <si>
    <t>All provisionNewcastle upon TyneW8.3 Premises</t>
  </si>
  <si>
    <t>All provisionNorth TynesideW8.3 Premises</t>
  </si>
  <si>
    <t>All provisionNottinghamshireW8.3 Premises</t>
  </si>
  <si>
    <t>All provisionStoke-on-TrentW8.3 Premises</t>
  </si>
  <si>
    <t>All provisionWalsallW8.3 Premises</t>
  </si>
  <si>
    <t>All provisionWarwickshireW8.3 Premises</t>
  </si>
  <si>
    <t>All provisionYorkW8.3 Premises</t>
  </si>
  <si>
    <t>All provisionLeicestershireW9 Equal opportunities</t>
  </si>
  <si>
    <t>All provisionRotherhamW9 Equal opportunities</t>
  </si>
  <si>
    <t>All provisionStockportW9 Equal opportunities</t>
  </si>
  <si>
    <t>All provisionThurrockW9 Equal opportunities</t>
  </si>
  <si>
    <t>All provisionWolverhamptonW9 Equal opportunities</t>
  </si>
  <si>
    <t>All provisionAllAny recommendation</t>
  </si>
  <si>
    <t>Childcare on Domestic PremisesAllAny recommendation</t>
  </si>
  <si>
    <t>Childcare on Domestic PremisesBournemouthAny recommendation</t>
  </si>
  <si>
    <t>Childcare on Domestic PremisesBrentAny recommendation</t>
  </si>
  <si>
    <t>Childcare on Domestic PremisesCalderdaleAny recommendation</t>
  </si>
  <si>
    <t>Childcare on Domestic PremisesGreenwichAny recommendation</t>
  </si>
  <si>
    <t>Childcare on Domestic PremisesKensington and ChelseaAny recommendation</t>
  </si>
  <si>
    <t>Childcare on Domestic PremisesKirkleesAny recommendation</t>
  </si>
  <si>
    <t>Childcare on Domestic PremisesSouth GloucestershireAny recommendation</t>
  </si>
  <si>
    <t>Childcare on Domestic PremisesAllLD1 Planning</t>
  </si>
  <si>
    <t>Childcare on Domestic PremisesCalderdaleLD1 Planning</t>
  </si>
  <si>
    <t>Childcare on Domestic PremisesKirkleesLD1 Planning</t>
  </si>
  <si>
    <t>Childcare on Domestic PremisesAllLD3 Assessment</t>
  </si>
  <si>
    <t>Childcare on Domestic PremisesKirkleesLD3 Assessment</t>
  </si>
  <si>
    <t>Childcare on Domestic PremisesAllW3.2 Training, support and skills</t>
  </si>
  <si>
    <t>Childcare on Domestic PremisesCalderdaleW3.2 Training, support and skills</t>
  </si>
  <si>
    <t>Childcare on Non-Domestic PremisesAllAny recommendation</t>
  </si>
  <si>
    <t>Childcare on Non-Domestic PremisesBarking and DagenhamAny recommendation</t>
  </si>
  <si>
    <t>Childcare on Non-Domestic PremisesBarnetAny recommendation</t>
  </si>
  <si>
    <t>Childcare on Non-Domestic PremisesBarnsleyAny recommendation</t>
  </si>
  <si>
    <t>Childcare on Non-Domestic PremisesBath and North East SomersetAny recommendation</t>
  </si>
  <si>
    <t>Childcare on Non-Domestic PremisesBedfordAny recommendation</t>
  </si>
  <si>
    <t>Childcare on Non-Domestic PremisesBexleyAny recommendation</t>
  </si>
  <si>
    <t>Childcare on Non-Domestic PremisesBirminghamAny recommendation</t>
  </si>
  <si>
    <t>Childcare on Non-Domestic PremisesBlackburn with DarwenAny recommendation</t>
  </si>
  <si>
    <t>Childcare on Non-Domestic PremisesBlackpoolAny recommendation</t>
  </si>
  <si>
    <t>Childcare on Non-Domestic PremisesBoltonAny recommendation</t>
  </si>
  <si>
    <t>Childcare on Non-Domestic PremisesBournemouthAny recommendation</t>
  </si>
  <si>
    <t>Childcare on Non-Domestic PremisesBracknell ForestAny recommendation</t>
  </si>
  <si>
    <t>Childcare on Non-Domestic PremisesBradfordAny recommendation</t>
  </si>
  <si>
    <t>Childcare on Non-Domestic PremisesBrentAny recommendation</t>
  </si>
  <si>
    <t>Childcare on Non-Domestic PremisesBrighton and HoveAny recommendation</t>
  </si>
  <si>
    <t>Childcare on Non-Domestic PremisesBristolAny recommendation</t>
  </si>
  <si>
    <t>Childcare on Non-Domestic PremisesBromleyAny recommendation</t>
  </si>
  <si>
    <t>Childcare on Non-Domestic PremisesBuckinghamshireAny recommendation</t>
  </si>
  <si>
    <t>Childcare on Non-Domestic PremisesBuryAny recommendation</t>
  </si>
  <si>
    <t>Childcare on Non-Domestic PremisesCalderdaleAny recommendation</t>
  </si>
  <si>
    <t>Childcare on Non-Domestic PremisesCambridgeshireAny recommendation</t>
  </si>
  <si>
    <t>Childcare on Non-Domestic PremisesCamdenAny recommendation</t>
  </si>
  <si>
    <t>Childcare on Non-Domestic PremisesCentral BedfordshireAny recommendation</t>
  </si>
  <si>
    <t>Childcare on Non-Domestic PremisesCheshire EastAny recommendation</t>
  </si>
  <si>
    <t>Childcare on Non-Domestic PremisesCheshire West and ChesterAny recommendation</t>
  </si>
  <si>
    <t>Childcare on Non-Domestic PremisesCornwallAny recommendation</t>
  </si>
  <si>
    <t>Childcare on Non-Domestic PremisesCoventryAny recommendation</t>
  </si>
  <si>
    <t>Childcare on Non-Domestic PremisesCroydonAny recommendation</t>
  </si>
  <si>
    <t>Childcare on Non-Domestic PremisesCumbriaAny recommendation</t>
  </si>
  <si>
    <t>Childcare on Non-Domestic PremisesDarlingtonAny recommendation</t>
  </si>
  <si>
    <t>Childcare on Non-Domestic PremisesDerbyAny recommendation</t>
  </si>
  <si>
    <t>Childcare on Non-Domestic PremisesDerbyshireAny recommendation</t>
  </si>
  <si>
    <t>Childcare on Non-Domestic PremisesDevonAny recommendation</t>
  </si>
  <si>
    <t>Childcare on Non-Domestic PremisesDoncasterAny recommendation</t>
  </si>
  <si>
    <t>Childcare on Non-Domestic PremisesDorsetAny recommendation</t>
  </si>
  <si>
    <t>Childcare on Non-Domestic PremisesDudleyAny recommendation</t>
  </si>
  <si>
    <t>Childcare on Non-Domestic PremisesDurhamAny recommendation</t>
  </si>
  <si>
    <t>Childcare on Non-Domestic PremisesEalingAny recommendation</t>
  </si>
  <si>
    <t>Childcare on Non-Domestic PremisesEast Riding of YorkshireAny recommendation</t>
  </si>
  <si>
    <t>Childcare on Non-Domestic PremisesEast SussexAny recommendation</t>
  </si>
  <si>
    <t>Childcare on Non-Domestic PremisesEnfieldAny recommendation</t>
  </si>
  <si>
    <t>Childcare on Non-Domestic PremisesEssexAny recommendation</t>
  </si>
  <si>
    <t>Childcare on Non-Domestic PremisesGatesheadAny recommendation</t>
  </si>
  <si>
    <t>Childcare on Non-Domestic PremisesGloucestershireAny recommendation</t>
  </si>
  <si>
    <t>Childcare on Non-Domestic PremisesGreenwichAny recommendation</t>
  </si>
  <si>
    <t>Childcare on Non-Domestic PremisesHackneyAny recommendation</t>
  </si>
  <si>
    <t>Childcare on Non-Domestic PremisesHaltonAny recommendation</t>
  </si>
  <si>
    <t>Childcare on Non-Domestic PremisesHammersmith and FulhamAny recommendation</t>
  </si>
  <si>
    <t>Childcare on Non-Domestic PremisesHampshireAny recommendation</t>
  </si>
  <si>
    <t>Childcare on Non-Domestic PremisesHaringeyAny recommendation</t>
  </si>
  <si>
    <t>Childcare on Non-Domestic PremisesHarrowAny recommendation</t>
  </si>
  <si>
    <t>Childcare on Non-Domestic PremisesHartlepoolAny recommendation</t>
  </si>
  <si>
    <t>Childcare on Non-Domestic PremisesHaveringAny recommendation</t>
  </si>
  <si>
    <t>Childcare on Non-Domestic PremisesHerefordshireAny recommendation</t>
  </si>
  <si>
    <t>Childcare on Non-Domestic PremisesHertfordshireAny recommendation</t>
  </si>
  <si>
    <t>Childcare on Non-Domestic PremisesHillingdonAny recommendation</t>
  </si>
  <si>
    <t>Childcare on Non-Domestic PremisesHounslowAny recommendation</t>
  </si>
  <si>
    <t>Childcare on Non-Domestic PremisesIslingtonAny recommendation</t>
  </si>
  <si>
    <t>Childcare on Non-Domestic PremisesKentAny recommendation</t>
  </si>
  <si>
    <t>Childcare on Non-Domestic PremisesKingston upon HullAny recommendation</t>
  </si>
  <si>
    <t>Childcare on Non-Domestic PremisesKirkleesAny recommendation</t>
  </si>
  <si>
    <t>Childcare on Non-Domestic PremisesKnowsleyAny recommendation</t>
  </si>
  <si>
    <t>Childcare on Non-Domestic PremisesLambethAny recommendation</t>
  </si>
  <si>
    <t>Childcare on Non-Domestic PremisesLancashireAny recommendation</t>
  </si>
  <si>
    <t>Childcare on Non-Domestic PremisesLeedsAny recommendation</t>
  </si>
  <si>
    <t>Childcare on Non-Domestic PremisesLeicesterAny recommendation</t>
  </si>
  <si>
    <t>Childcare on Non-Domestic PremisesLeicestershireAny recommendation</t>
  </si>
  <si>
    <t>Childcare on Non-Domestic PremisesLewishamAny recommendation</t>
  </si>
  <si>
    <t>Childcare on Non-Domestic PremisesLincolnshireAny recommendation</t>
  </si>
  <si>
    <t>Childcare on Non-Domestic PremisesLiverpoolAny recommendation</t>
  </si>
  <si>
    <t>Childcare on Non-Domestic PremisesLocal authority not recordedAny recommendation</t>
  </si>
  <si>
    <t>Childcare on Non-Domestic PremisesLutonAny recommendation</t>
  </si>
  <si>
    <t>Childcare on Non-Domestic PremisesManchesterAny recommendation</t>
  </si>
  <si>
    <t>Childcare on Non-Domestic PremisesMedwayAny recommendation</t>
  </si>
  <si>
    <t>Childcare on Non-Domestic PremisesMertonAny recommendation</t>
  </si>
  <si>
    <t>Childcare on Non-Domestic PremisesMiddlesbroughAny recommendation</t>
  </si>
  <si>
    <t>Childcare on Non-Domestic PremisesMilton KeynesAny recommendation</t>
  </si>
  <si>
    <t>Childcare on Non-Domestic PremisesNewcastle upon TyneAny recommendation</t>
  </si>
  <si>
    <t>Childcare on Non-Domestic PremisesNewhamAny recommendation</t>
  </si>
  <si>
    <t>Childcare on Non-Domestic PremisesNorfolkAny recommendation</t>
  </si>
  <si>
    <t>Childcare on Non-Domestic PremisesNorth LincolnshireAny recommendation</t>
  </si>
  <si>
    <t>Childcare on Non-Domestic PremisesNorth SomersetAny recommendation</t>
  </si>
  <si>
    <t>Childcare on Non-Domestic PremisesNorth TynesideAny recommendation</t>
  </si>
  <si>
    <t>Childcare on Non-Domestic PremisesNorth YorkshireAny recommendation</t>
  </si>
  <si>
    <t>Childcare on Non-Domestic PremisesNorthamptonshireAny recommendation</t>
  </si>
  <si>
    <t>Childcare on Non-Domestic PremisesNorthumberlandAny recommendation</t>
  </si>
  <si>
    <t>Childcare on Non-Domestic PremisesNottinghamAny recommendation</t>
  </si>
  <si>
    <t>Childcare on Non-Domestic PremisesNottinghamshireAny recommendation</t>
  </si>
  <si>
    <t>Childcare on Non-Domestic PremisesOldhamAny recommendation</t>
  </si>
  <si>
    <t>Childcare on Non-Domestic PremisesOxfordshireAny recommendation</t>
  </si>
  <si>
    <t>Childcare on Non-Domestic PremisesPeterboroughAny recommendation</t>
  </si>
  <si>
    <t>Childcare on Non-Domestic PremisesPlymouthAny recommendation</t>
  </si>
  <si>
    <t>Childcare on Non-Domestic PremisesReadingAny recommendation</t>
  </si>
  <si>
    <t>Childcare on Non-Domestic PremisesRedbridgeAny recommendation</t>
  </si>
  <si>
    <t>Childcare on Non-Domestic PremisesRichmond upon ThamesAny recommendation</t>
  </si>
  <si>
    <t>Childcare on Non-Domestic PremisesRochdaleAny recommendation</t>
  </si>
  <si>
    <t>Childcare on Non-Domestic PremisesRotherhamAny recommendation</t>
  </si>
  <si>
    <t>Childcare on Non-Domestic PremisesSalfordAny recommendation</t>
  </si>
  <si>
    <t>Childcare on Non-Domestic PremisesSandwellAny recommendation</t>
  </si>
  <si>
    <t>Childcare on Non-Domestic PremisesSeftonAny recommendation</t>
  </si>
  <si>
    <t>Childcare on Non-Domestic PremisesSheffieldAny recommendation</t>
  </si>
  <si>
    <t>Childcare on Non-Domestic PremisesShropshireAny recommendation</t>
  </si>
  <si>
    <t>Childcare on Non-Domestic PremisesSloughAny recommendation</t>
  </si>
  <si>
    <t>Childcare on Non-Domestic PremisesSolihullAny recommendation</t>
  </si>
  <si>
    <t>Childcare on Non-Domestic PremisesSomersetAny recommendation</t>
  </si>
  <si>
    <t>Childcare on Non-Domestic PremisesSouth GloucestershireAny recommendation</t>
  </si>
  <si>
    <t>Childcare on Non-Domestic PremisesSouthamptonAny recommendation</t>
  </si>
  <si>
    <t>Childcare on Non-Domestic PremisesSouthend on SeaAny recommendation</t>
  </si>
  <si>
    <t>Childcare on Non-Domestic PremisesSouthwarkAny recommendation</t>
  </si>
  <si>
    <t>Childcare on Non-Domestic PremisesSt HelensAny recommendation</t>
  </si>
  <si>
    <t>Childcare on Non-Domestic PremisesStaffordshireAny recommendation</t>
  </si>
  <si>
    <t>Childcare on Non-Domestic PremisesStockportAny recommendation</t>
  </si>
  <si>
    <t>Childcare on Non-Domestic PremisesStoke-on-TrentAny recommendation</t>
  </si>
  <si>
    <t>Childcare on Non-Domestic PremisesSuffolkAny recommendation</t>
  </si>
  <si>
    <t>Childcare on Non-Domestic PremisesSunderlandAny recommendation</t>
  </si>
  <si>
    <t>Childcare on Non-Domestic PremisesSurreyAny recommendation</t>
  </si>
  <si>
    <t>Childcare on Non-Domestic PremisesSuttonAny recommendation</t>
  </si>
  <si>
    <t>Childcare on Non-Domestic PremisesSwindonAny recommendation</t>
  </si>
  <si>
    <t>Childcare on Non-Domestic PremisesTamesideAny recommendation</t>
  </si>
  <si>
    <t>Childcare on Non-Domestic PremisesTelford and WrekinAny recommendation</t>
  </si>
  <si>
    <t>Childcare on Non-Domestic PremisesThurrockAny recommendation</t>
  </si>
  <si>
    <t>Childcare on Non-Domestic PremisesTower HamletsAny recommendation</t>
  </si>
  <si>
    <t>Childcare on Non-Domestic PremisesTraffordAny recommendation</t>
  </si>
  <si>
    <t>Childcare on Non-Domestic PremisesWakefieldAny recommendation</t>
  </si>
  <si>
    <t>Childcare on Non-Domestic PremisesWalsallAny recommendation</t>
  </si>
  <si>
    <t>Childcare on Non-Domestic PremisesWaltham ForestAny recommendation</t>
  </si>
  <si>
    <t>Childcare on Non-Domestic PremisesWandsworthAny recommendation</t>
  </si>
  <si>
    <t>Childcare on Non-Domestic PremisesWarringtonAny recommendation</t>
  </si>
  <si>
    <t>Childcare on Non-Domestic PremisesWarwickshireAny recommendation</t>
  </si>
  <si>
    <t>Childcare on Non-Domestic PremisesWest BerkshireAny recommendation</t>
  </si>
  <si>
    <t>Childcare on Non-Domestic PremisesWest SussexAny recommendation</t>
  </si>
  <si>
    <t>Childcare on Non-Domestic PremisesWiganAny recommendation</t>
  </si>
  <si>
    <t>Childcare on Non-Domestic PremisesWiltshireAny recommendation</t>
  </si>
  <si>
    <t>Childcare on Non-Domestic PremisesWindsor and MaidenheadAny recommendation</t>
  </si>
  <si>
    <t>Childcare on Non-Domestic PremisesWirralAny recommendation</t>
  </si>
  <si>
    <t>Childcare on Non-Domestic PremisesWokinghamAny recommendation</t>
  </si>
  <si>
    <t>Childcare on Non-Domestic PremisesWolverhamptonAny recommendation</t>
  </si>
  <si>
    <t>Childcare on Non-Domestic PremisesWorcestershireAny recommendation</t>
  </si>
  <si>
    <t>Childcare on Non-Domestic PremisesYorkAny recommendation</t>
  </si>
  <si>
    <t>Childcare on Non-Domestic PremisesBarnsleyLD1 Planning</t>
  </si>
  <si>
    <t>Childcare on Non-Domestic PremisesCambridgeshireLD1 Planning</t>
  </si>
  <si>
    <t>Childcare on Non-Domestic PremisesCentral BedfordshireLD1 Planning</t>
  </si>
  <si>
    <t>Childcare on Non-Domestic PremisesCoventryLD1 Planning</t>
  </si>
  <si>
    <t>Childcare on Non-Domestic PremisesDudleyLD1 Planning</t>
  </si>
  <si>
    <t>Childcare on Non-Domestic PremisesEast Riding of YorkshireLD1 Planning</t>
  </si>
  <si>
    <t>Childcare on Non-Domestic PremisesKnowsleyLD1 Planning</t>
  </si>
  <si>
    <t>Childcare on Non-Domestic PremisesLincolnshireLD1 Planning</t>
  </si>
  <si>
    <t>Childcare on Non-Domestic PremisesLiverpoolLD1 Planning</t>
  </si>
  <si>
    <t>Childcare on Non-Domestic PremisesNorfolkLD1 Planning</t>
  </si>
  <si>
    <t>Childcare on Non-Domestic PremisesNorth TynesideLD1 Planning</t>
  </si>
  <si>
    <t>Childcare on Non-Domestic PremisesNorthamptonshireLD1 Planning</t>
  </si>
  <si>
    <t>Childcare on Non-Domestic PremisesSandwellLD1 Planning</t>
  </si>
  <si>
    <t>Childcare on Non-Domestic PremisesShropshireLD1 Planning</t>
  </si>
  <si>
    <t>Childcare on Non-Domestic PremisesSouthend on SeaLD1 Planning</t>
  </si>
  <si>
    <t>Childcare on Non-Domestic PremisesStoke-on-TrentLD1 Planning</t>
  </si>
  <si>
    <t>Childcare on Non-Domestic PremisesBedfordLD2 Education Programmes</t>
  </si>
  <si>
    <t>Childcare on Non-Domestic PremisesCentral BedfordshireLD2 Education Programmes</t>
  </si>
  <si>
    <t>Childcare on Non-Domestic PremisesCoventryLD2 Education Programmes</t>
  </si>
  <si>
    <t>Childcare on Non-Domestic PremisesDarlingtonLD2 Education Programmes</t>
  </si>
  <si>
    <t>Childcare on Non-Domestic PremisesDoncasterLD2 Education Programmes</t>
  </si>
  <si>
    <t>Childcare on Non-Domestic PremisesEast Riding of YorkshireLD2 Education Programmes</t>
  </si>
  <si>
    <t>Childcare on Non-Domestic PremisesGatesheadLD2 Education Programmes</t>
  </si>
  <si>
    <t>Childcare on Non-Domestic PremisesHerefordshireLD2 Education Programmes</t>
  </si>
  <si>
    <t>Childcare on Non-Domestic PremisesKnowsleyLD2 Education Programmes</t>
  </si>
  <si>
    <t>Childcare on Non-Domestic PremisesLincolnshireLD2 Education Programmes</t>
  </si>
  <si>
    <t>Childcare on Non-Domestic PremisesLutonLD2 Education Programmes</t>
  </si>
  <si>
    <t>Childcare on Non-Domestic PremisesMiddlesbroughLD2 Education Programmes</t>
  </si>
  <si>
    <t>Childcare on Non-Domestic PremisesNewcastle upon TyneLD2 Education Programmes</t>
  </si>
  <si>
    <t>Childcare on Non-Domestic PremisesNorth LincolnshireLD2 Education Programmes</t>
  </si>
  <si>
    <t>Childcare on Non-Domestic PremisesNorth TynesideLD2 Education Programmes</t>
  </si>
  <si>
    <t>Childcare on Non-Domestic PremisesNorth YorkshireLD2 Education Programmes</t>
  </si>
  <si>
    <t>Childcare on Non-Domestic PremisesNorthumberlandLD2 Education Programmes</t>
  </si>
  <si>
    <t>Childcare on Non-Domestic PremisesRochdaleLD2 Education Programmes</t>
  </si>
  <si>
    <t>Childcare on Non-Domestic PremisesRotherhamLD2 Education Programmes</t>
  </si>
  <si>
    <t>Childcare on Non-Domestic PremisesSeftonLD2 Education Programmes</t>
  </si>
  <si>
    <t>Childcare on Non-Domestic PremisesSheffieldLD2 Education Programmes</t>
  </si>
  <si>
    <t>Childcare on Non-Domestic PremisesShropshireLD2 Education Programmes</t>
  </si>
  <si>
    <t>Childcare on Non-Domestic PremisesSouthend on SeaLD2 Education Programmes</t>
  </si>
  <si>
    <t>Childcare on Non-Domestic PremisesSt HelensLD2 Education Programmes</t>
  </si>
  <si>
    <t>Childcare on Non-Domestic PremisesStoke-on-TrentLD2 Education Programmes</t>
  </si>
  <si>
    <t>Childcare on Non-Domestic PremisesSunderlandLD2 Education Programmes</t>
  </si>
  <si>
    <t>Childcare on Non-Domestic PremisesThurrockLD2 Education Programmes</t>
  </si>
  <si>
    <t>Childcare on Non-Domestic PremisesWakefieldLD2 Education Programmes</t>
  </si>
  <si>
    <t>Childcare on Non-Domestic PremisesWalsallLD2 Education Programmes</t>
  </si>
  <si>
    <t>Childcare on Non-Domestic PremisesWarwickshireLD2 Education Programmes</t>
  </si>
  <si>
    <t>Childcare on Non-Domestic PremisesWirralLD2 Education Programmes</t>
  </si>
  <si>
    <t>Childcare on Non-Domestic PremisesWorcestershireLD2 Education Programmes</t>
  </si>
  <si>
    <t>Childcare on Non-Domestic PremisesYorkLD2 Education Programmes</t>
  </si>
  <si>
    <t>Childcare on Non-Domestic PremisesCheshire EastLD3 Assessment</t>
  </si>
  <si>
    <t>Childcare on Non-Domestic PremisesDoncasterLD3 Assessment</t>
  </si>
  <si>
    <t>Childcare on Non-Domestic PremisesHertfordshireLD3 Assessment</t>
  </si>
  <si>
    <t>Childcare on Non-Domestic PremisesLancashireLD3 Assessment</t>
  </si>
  <si>
    <t>Childcare on Non-Domestic PremisesRotherhamLD3 Assessment</t>
  </si>
  <si>
    <t>Childcare on Non-Domestic PremisesStockportLD3 Assessment</t>
  </si>
  <si>
    <t>Childcare on Non-Domestic PremisesWarringtonLD3 Assessment</t>
  </si>
  <si>
    <t>Childcare on Non-Domestic PremisesEast Riding of YorkshireW1.1 Safeguarding practice</t>
  </si>
  <si>
    <t>Childcare on Non-Domestic PremisesYorkW1.1 Safeguarding practice</t>
  </si>
  <si>
    <t>Childcare on Non-Domestic PremisesBirminghamW10.1 General information and records matters</t>
  </si>
  <si>
    <t>Childcare on Non-Domestic PremisesCumbriaW10.1 General information and records matters</t>
  </si>
  <si>
    <t>Childcare on Non-Domestic PremisesDurhamW10.1 General information and records matters</t>
  </si>
  <si>
    <t>Childcare on Non-Domestic PremisesLancashireW10.1 General information and records matters</t>
  </si>
  <si>
    <t>Childcare on Non-Domestic PremisesNorfolkW10.1 General information and records matters</t>
  </si>
  <si>
    <t>Childcare on Non-Domestic PremisesNorthamptonshireW10.1 General information and records matters</t>
  </si>
  <si>
    <t>Childcare on Non-Domestic PremisesShropshireW10.1 General information and records matters</t>
  </si>
  <si>
    <t>Childcare on Non-Domestic PremisesSolihullW10.1 General information and records matters</t>
  </si>
  <si>
    <t>Childcare on Non-Domestic PremisesBirminghamW10.2 Information about the child</t>
  </si>
  <si>
    <t>Childcare on Non-Domestic PremisesCumbriaW10.2 Information about the child</t>
  </si>
  <si>
    <t>Childcare on Non-Domestic PremisesDudleyW10.2 Information about the child</t>
  </si>
  <si>
    <t>Childcare on Non-Domestic PremisesLeedsW10.2 Information about the child</t>
  </si>
  <si>
    <t>Childcare on Non-Domestic PremisesLiverpoolW10.2 Information about the child</t>
  </si>
  <si>
    <t>Childcare on Non-Domestic PremisesNorth TynesideW10.2 Information about the child</t>
  </si>
  <si>
    <t>Childcare on Non-Domestic PremisesSuffolkW10.2 Information about the child</t>
  </si>
  <si>
    <t>Childcare on Non-Domestic PremisesSunderlandW10.2 Information about the child</t>
  </si>
  <si>
    <t>Childcare on Non-Domestic PremisesBedfordW10.3 Information for parents and carers</t>
  </si>
  <si>
    <t>Childcare on Non-Domestic PremisesCentral BedfordshireW10.3 Information for parents and carers</t>
  </si>
  <si>
    <t>Childcare on Non-Domestic PremisesCheshire EastW10.3 Information for parents and carers</t>
  </si>
  <si>
    <t>Childcare on Non-Domestic PremisesDerbyshireW10.3 Information for parents and carers</t>
  </si>
  <si>
    <t>Childcare on Non-Domestic PremisesDoncasterW10.3 Information for parents and carers</t>
  </si>
  <si>
    <t>Childcare on Non-Domestic PremisesDudleyW10.3 Information for parents and carers</t>
  </si>
  <si>
    <t>Childcare on Non-Domestic PremisesEast Riding of YorkshireW10.3 Information for parents and carers</t>
  </si>
  <si>
    <t>Childcare on Non-Domestic PremisesLancashireW10.3 Information for parents and carers</t>
  </si>
  <si>
    <t>Childcare on Non-Domestic PremisesSeftonW10.3 Information for parents and carers</t>
  </si>
  <si>
    <t>Childcare on Non-Domestic PremisesStaffordshireW10.3 Information for parents and carers</t>
  </si>
  <si>
    <t>Childcare on Non-Domestic PremisesLiverpoolW3.1 Qualifications</t>
  </si>
  <si>
    <t>Childcare on Non-Domestic PremisesBlackburn with DarwenW3.2 Training, support and skills</t>
  </si>
  <si>
    <t>Childcare on Non-Domestic PremisesCentral BedfordshireW3.2 Training, support and skills</t>
  </si>
  <si>
    <t>Childcare on Non-Domestic PremisesCheshire EastW3.2 Training, support and skills</t>
  </si>
  <si>
    <t>Childcare on Non-Domestic PremisesHaltonW3.2 Training, support and skills</t>
  </si>
  <si>
    <t>Childcare on Non-Domestic PremisesKingston upon HullW3.2 Training, support and skills</t>
  </si>
  <si>
    <t>Childcare on Non-Domestic PremisesRochdaleW3.2 Training, support and skills</t>
  </si>
  <si>
    <t>Childcare on Non-Domestic PremisesSeftonW3.2 Training, support and skills</t>
  </si>
  <si>
    <t>Childcare on Non-Domestic PremisesTelford and WrekinW3.2 Training, support and skills</t>
  </si>
  <si>
    <t>Childcare on Non-Domestic PremisesWalsallW3.2 Training, support and skills</t>
  </si>
  <si>
    <t>Childcare on Non-Domestic PremisesWarringtonW3.2 Training, support and skills</t>
  </si>
  <si>
    <t>Childcare on Non-Domestic PremisesYorkW3.2 Training, support and skills</t>
  </si>
  <si>
    <t>Childcare on Non-Domestic PremisesBoltonW4 Key persons</t>
  </si>
  <si>
    <t>Childcare on Non-Domestic PremisesCumbriaW4 Key persons</t>
  </si>
  <si>
    <t>Childcare on Non-Domestic PremisesLeicestershireW4 Key persons</t>
  </si>
  <si>
    <t>Childcare on Non-Domestic PremisesNorthamptonshireW4 Key persons</t>
  </si>
  <si>
    <t>Childcare on Non-Domestic PremisesOldhamW4 Key persons</t>
  </si>
  <si>
    <t>Childcare on Non-Domestic PremisesNorth TynesideW5.2 Child supervision</t>
  </si>
  <si>
    <t>Childcare on Non-Domestic PremisesDurhamW5.3 Staff deployment</t>
  </si>
  <si>
    <t>Childcare on Non-Domestic PremisesKingston upon HullW5.3 Staff deployment</t>
  </si>
  <si>
    <t>Childcare on Non-Domestic PremisesLeicesterW5.3 Staff deployment</t>
  </si>
  <si>
    <t>Childcare on Non-Domestic PremisesPeterboroughW5.3 Staff deployment</t>
  </si>
  <si>
    <t>Childcare on Non-Domestic PremisesBirminghamW6.2 Food and drink</t>
  </si>
  <si>
    <t>Childcare on Non-Domestic PremisesBuryW6.2 Food and drink</t>
  </si>
  <si>
    <t>Childcare on Non-Domestic PremisesCambridgeshireW6.2 Food and drink</t>
  </si>
  <si>
    <t>Childcare on Non-Domestic PremisesCumbriaW6.2 Food and drink</t>
  </si>
  <si>
    <t>Childcare on Non-Domestic PremisesHaltonW6.2 Food and drink</t>
  </si>
  <si>
    <t>Childcare on Non-Domestic PremisesManchesterW6.2 Food and drink</t>
  </si>
  <si>
    <t>Childcare on Non-Domestic PremisesRochdaleW6.2 Food and drink</t>
  </si>
  <si>
    <t>Childcare on Non-Domestic PremisesSuffolkW6.2 Food and drink</t>
  </si>
  <si>
    <t>Childcare on Non-Domestic PremisesTamesideW6.2 Food and drink</t>
  </si>
  <si>
    <t>Childcare on Non-Domestic PremisesEssexW7 Managing Behaviour</t>
  </si>
  <si>
    <t>Childcare on Non-Domestic PremisesLincolnshireW7 Managing Behaviour</t>
  </si>
  <si>
    <t>Childcare on Non-Domestic PremisesNottinghamW7 Managing Behaviour</t>
  </si>
  <si>
    <t>Childcare on Non-Domestic PremisesNottinghamshireW7 Managing Behaviour</t>
  </si>
  <si>
    <t>Childcare on Non-Domestic PremisesCambridgeshireW8.1 Safety</t>
  </si>
  <si>
    <t>Childcare on Non-Domestic PremisesCentral BedfordshireW8.3 Premises</t>
  </si>
  <si>
    <t>Childcare on Non-Domestic PremisesCheshire EastW8.3 Premises</t>
  </si>
  <si>
    <t>Childcare on Non-Domestic PremisesCheshire West and ChesterW8.3 Premises</t>
  </si>
  <si>
    <t>Childcare on Non-Domestic PremisesHaltonW8.3 Premises</t>
  </si>
  <si>
    <t>Childcare on Non-Domestic PremisesHerefordshireW8.3 Premises</t>
  </si>
  <si>
    <t>Childcare on Non-Domestic PremisesLiverpoolW8.3 Premises</t>
  </si>
  <si>
    <t>Childcare on Non-Domestic PremisesManchesterW8.3 Premises</t>
  </si>
  <si>
    <t>Childcare on Non-Domestic PremisesNorth TynesideW8.3 Premises</t>
  </si>
  <si>
    <t>Childcare on Non-Domestic PremisesNottinghamshireW8.3 Premises</t>
  </si>
  <si>
    <t>Childcare on Non-Domestic PremisesTamesideW8.3 Premises</t>
  </si>
  <si>
    <t>Childcare on Non-Domestic PremisesWalsallW8.3 Premises</t>
  </si>
  <si>
    <t>Childcare on Non-Domestic PremisesWarringtonW8.3 Premises</t>
  </si>
  <si>
    <t>Childcare on Non-Domestic PremisesWarwickshireW8.3 Premises</t>
  </si>
  <si>
    <t>Childcare on Non-Domestic PremisesStockportW9 Equal opportunities</t>
  </si>
  <si>
    <t>ChildminderAllAny recommendation</t>
  </si>
  <si>
    <t>ChildminderBarking and DagenhamAny recommendation</t>
  </si>
  <si>
    <t>ChildminderBarnetAny recommendation</t>
  </si>
  <si>
    <t>ChildminderBarnsleyAny recommendation</t>
  </si>
  <si>
    <t>ChildminderBath and North East SomersetAny recommendation</t>
  </si>
  <si>
    <t>ChildminderBedfordAny recommendation</t>
  </si>
  <si>
    <t>ChildminderBexleyAny recommendation</t>
  </si>
  <si>
    <t>ChildminderBirminghamAny recommendation</t>
  </si>
  <si>
    <t>ChildminderBlackburn with DarwenAny recommendation</t>
  </si>
  <si>
    <t>ChildminderBlackpoolAny recommendation</t>
  </si>
  <si>
    <t>ChildminderBoltonAny recommendation</t>
  </si>
  <si>
    <t>ChildminderBournemouthAny recommendation</t>
  </si>
  <si>
    <t>ChildminderBracknell ForestAny recommendation</t>
  </si>
  <si>
    <t>ChildminderBradfordAny recommendation</t>
  </si>
  <si>
    <t>ChildminderBrentAny recommendation</t>
  </si>
  <si>
    <t>ChildminderBrighton and HoveAny recommendation</t>
  </si>
  <si>
    <t>ChildminderBristolAny recommendation</t>
  </si>
  <si>
    <t>ChildminderBromleyAny recommendation</t>
  </si>
  <si>
    <t>ChildminderBuckinghamshireAny recommendation</t>
  </si>
  <si>
    <t>ChildminderBuryAny recommendation</t>
  </si>
  <si>
    <t>ChildminderCalderdaleAny recommendation</t>
  </si>
  <si>
    <t>ChildminderCambridgeshireAny recommendation</t>
  </si>
  <si>
    <t>ChildminderCamdenAny recommendation</t>
  </si>
  <si>
    <t>ChildminderCentral BedfordshireAny recommendation</t>
  </si>
  <si>
    <t>ChildminderCheshire EastAny recommendation</t>
  </si>
  <si>
    <t>ChildminderCheshire West and ChesterAny recommendation</t>
  </si>
  <si>
    <t>ChildminderCornwallAny recommendation</t>
  </si>
  <si>
    <t>ChildminderCoventryAny recommendation</t>
  </si>
  <si>
    <t>ChildminderCroydonAny recommendation</t>
  </si>
  <si>
    <t>ChildminderCumbriaAny recommendation</t>
  </si>
  <si>
    <t>ChildminderDarlingtonAny recommendation</t>
  </si>
  <si>
    <t>ChildminderDerbyAny recommendation</t>
  </si>
  <si>
    <t>ChildminderDerbyshireAny recommendation</t>
  </si>
  <si>
    <t>ChildminderDevonAny recommendation</t>
  </si>
  <si>
    <t>ChildminderDoncasterAny recommendation</t>
  </si>
  <si>
    <t>ChildminderDorsetAny recommendation</t>
  </si>
  <si>
    <t>ChildminderDudleyAny recommendation</t>
  </si>
  <si>
    <t>ChildminderDurhamAny recommendation</t>
  </si>
  <si>
    <t>ChildminderEalingAny recommendation</t>
  </si>
  <si>
    <t>ChildminderEast Riding of YorkshireAny recommendation</t>
  </si>
  <si>
    <t>ChildminderEast SussexAny recommendation</t>
  </si>
  <si>
    <t>ChildminderEnfieldAny recommendation</t>
  </si>
  <si>
    <t>ChildminderEssexAny recommendation</t>
  </si>
  <si>
    <t>ChildminderGatesheadAny recommendation</t>
  </si>
  <si>
    <t>ChildminderGloucestershireAny recommendation</t>
  </si>
  <si>
    <t>ChildminderGreenwichAny recommendation</t>
  </si>
  <si>
    <t>ChildminderHackneyAny recommendation</t>
  </si>
  <si>
    <t>ChildminderHaltonAny recommendation</t>
  </si>
  <si>
    <t>ChildminderHampshireAny recommendation</t>
  </si>
  <si>
    <t>ChildminderHaringeyAny recommendation</t>
  </si>
  <si>
    <t>ChildminderHarrowAny recommendation</t>
  </si>
  <si>
    <t>ChildminderHartlepoolAny recommendation</t>
  </si>
  <si>
    <t>ChildminderHaveringAny recommendation</t>
  </si>
  <si>
    <t>ChildminderHerefordshireAny recommendation</t>
  </si>
  <si>
    <t>ChildminderHertfordshireAny recommendation</t>
  </si>
  <si>
    <t>ChildminderHillingdonAny recommendation</t>
  </si>
  <si>
    <t>ChildminderHounslowAny recommendation</t>
  </si>
  <si>
    <t>ChildminderIsle of WightAny recommendation</t>
  </si>
  <si>
    <t>ChildminderIslingtonAny recommendation</t>
  </si>
  <si>
    <t>ChildminderKensington and ChelseaAny recommendation</t>
  </si>
  <si>
    <t>ChildminderKentAny recommendation</t>
  </si>
  <si>
    <t>ChildminderKingston upon HullAny recommendation</t>
  </si>
  <si>
    <t>ChildminderKingston upon ThamesAny recommendation</t>
  </si>
  <si>
    <t>ChildminderKirkleesAny recommendation</t>
  </si>
  <si>
    <t>ChildminderKnowsleyAny recommendation</t>
  </si>
  <si>
    <t>ChildminderLambethAny recommendation</t>
  </si>
  <si>
    <t>ChildminderLancashireAny recommendation</t>
  </si>
  <si>
    <t>ChildminderLeedsAny recommendation</t>
  </si>
  <si>
    <t>ChildminderLeicesterAny recommendation</t>
  </si>
  <si>
    <t>ChildminderLeicestershireAny recommendation</t>
  </si>
  <si>
    <t>ChildminderLewishamAny recommendation</t>
  </si>
  <si>
    <t>ChildminderLincolnshireAny recommendation</t>
  </si>
  <si>
    <t>ChildminderLiverpoolAny recommendation</t>
  </si>
  <si>
    <t>ChildminderLocal authority not recordedAny recommendation</t>
  </si>
  <si>
    <t>ChildminderLutonAny recommendation</t>
  </si>
  <si>
    <t>ChildminderManchesterAny recommendation</t>
  </si>
  <si>
    <t>ChildminderMedwayAny recommendation</t>
  </si>
  <si>
    <t>ChildminderMertonAny recommendation</t>
  </si>
  <si>
    <t>ChildminderMiddlesbroughAny recommendation</t>
  </si>
  <si>
    <t>ChildminderMilton KeynesAny recommendation</t>
  </si>
  <si>
    <t>ChildminderNewcastle upon TyneAny recommendation</t>
  </si>
  <si>
    <t>ChildminderNewhamAny recommendation</t>
  </si>
  <si>
    <t>ChildminderNorfolkAny recommendation</t>
  </si>
  <si>
    <t>ChildminderNorth East LincolnshireAny recommendation</t>
  </si>
  <si>
    <t>ChildminderNorth LincolnshireAny recommendation</t>
  </si>
  <si>
    <t>ChildminderNorth SomersetAny recommendation</t>
  </si>
  <si>
    <t>ChildminderNorth TynesideAny recommendation</t>
  </si>
  <si>
    <t>ChildminderNorth YorkshireAny recommendation</t>
  </si>
  <si>
    <t>ChildminderNorthamptonshireAny recommendation</t>
  </si>
  <si>
    <t>ChildminderNorthumberlandAny recommendation</t>
  </si>
  <si>
    <t>ChildminderNottinghamAny recommendation</t>
  </si>
  <si>
    <t>ChildminderNottinghamshireAny recommendation</t>
  </si>
  <si>
    <t>ChildminderOldhamAny recommendation</t>
  </si>
  <si>
    <t>ChildminderOxfordshireAny recommendation</t>
  </si>
  <si>
    <t>ChildminderPeterboroughAny recommendation</t>
  </si>
  <si>
    <t>ChildminderPlymouthAny recommendation</t>
  </si>
  <si>
    <t>ChildminderPooleAny recommendation</t>
  </si>
  <si>
    <t>ChildminderPortsmouthAny recommendation</t>
  </si>
  <si>
    <t>ChildminderReadingAny recommendation</t>
  </si>
  <si>
    <t>ChildminderRedcar and ClevelandAny recommendation</t>
  </si>
  <si>
    <t>ChildminderRichmond upon ThamesAny recommendation</t>
  </si>
  <si>
    <t>ChildminderRochdaleAny recommendation</t>
  </si>
  <si>
    <t>ChildminderRotherhamAny recommendation</t>
  </si>
  <si>
    <t>ChildminderSalfordAny recommendation</t>
  </si>
  <si>
    <t>ChildminderSandwellAny recommendation</t>
  </si>
  <si>
    <t>ChildminderSeftonAny recommendation</t>
  </si>
  <si>
    <t>ChildminderSheffieldAny recommendation</t>
  </si>
  <si>
    <t>ChildminderShropshireAny recommendation</t>
  </si>
  <si>
    <t>ChildminderSloughAny recommendation</t>
  </si>
  <si>
    <t>ChildminderSolihullAny recommendation</t>
  </si>
  <si>
    <t>ChildminderSomersetAny recommendation</t>
  </si>
  <si>
    <t>ChildminderSouth GloucestershireAny recommendation</t>
  </si>
  <si>
    <t>ChildminderSouth TynesideAny recommendation</t>
  </si>
  <si>
    <t>ChildminderSouthamptonAny recommendation</t>
  </si>
  <si>
    <t>ChildminderSouthend on SeaAny recommendation</t>
  </si>
  <si>
    <t>ChildminderSouthwarkAny recommendation</t>
  </si>
  <si>
    <t>ChildminderSt HelensAny recommendation</t>
  </si>
  <si>
    <t>ChildminderStaffordshireAny recommendation</t>
  </si>
  <si>
    <t>ChildminderStockportAny recommendation</t>
  </si>
  <si>
    <t>ChildminderStockton-on-TeesAny recommendation</t>
  </si>
  <si>
    <t>ChildminderStoke-on-TrentAny recommendation</t>
  </si>
  <si>
    <t>ChildminderSuffolkAny recommendation</t>
  </si>
  <si>
    <t>ChildminderSunderlandAny recommendation</t>
  </si>
  <si>
    <t>ChildminderSurreyAny recommendation</t>
  </si>
  <si>
    <t>ChildminderSuttonAny recommendation</t>
  </si>
  <si>
    <t>ChildminderSwindonAny recommendation</t>
  </si>
  <si>
    <t>ChildminderTamesideAny recommendation</t>
  </si>
  <si>
    <t>ChildminderTelford and WrekinAny recommendation</t>
  </si>
  <si>
    <t>ChildminderThurrockAny recommendation</t>
  </si>
  <si>
    <t>ChildminderTorbayAny recommendation</t>
  </si>
  <si>
    <t>ChildminderTower HamletsAny recommendation</t>
  </si>
  <si>
    <t>ChildminderTraffordAny recommendation</t>
  </si>
  <si>
    <t>ChildminderWakefieldAny recommendation</t>
  </si>
  <si>
    <t>ChildminderWalsallAny recommendation</t>
  </si>
  <si>
    <t>ChildminderWaltham ForestAny recommendation</t>
  </si>
  <si>
    <t>ChildminderWandsworthAny recommendation</t>
  </si>
  <si>
    <t>ChildminderWarringtonAny recommendation</t>
  </si>
  <si>
    <t>ChildminderWarwickshireAny recommendation</t>
  </si>
  <si>
    <t>ChildminderWest BerkshireAny recommendation</t>
  </si>
  <si>
    <t>ChildminderWest SussexAny recommendation</t>
  </si>
  <si>
    <t>ChildminderWiganAny recommendation</t>
  </si>
  <si>
    <t>ChildminderWiltshireAny recommendation</t>
  </si>
  <si>
    <t>ChildminderWirralAny recommendation</t>
  </si>
  <si>
    <t>ChildminderWokinghamAny recommendation</t>
  </si>
  <si>
    <t>ChildminderWolverhamptonAny recommendation</t>
  </si>
  <si>
    <t>ChildminderWorcestershireAny recommendation</t>
  </si>
  <si>
    <t>ChildminderYorkAny recommendation</t>
  </si>
  <si>
    <t>ChildminderBlackburn with DarwenLD1 Planning</t>
  </si>
  <si>
    <t>ChildminderBoltonLD1 Planning</t>
  </si>
  <si>
    <t>ChildminderCentral BedfordshireLD1 Planning</t>
  </si>
  <si>
    <t>ChildminderDurhamLD1 Planning</t>
  </si>
  <si>
    <t>ChildminderEast Riding of YorkshireLD1 Planning</t>
  </si>
  <si>
    <t>ChildminderHertfordshireLD1 Planning</t>
  </si>
  <si>
    <t>ChildminderLancashireLD1 Planning</t>
  </si>
  <si>
    <t>ChildminderLeicestershireLD1 Planning</t>
  </si>
  <si>
    <t>ChildminderNewcastle upon TyneLD1 Planning</t>
  </si>
  <si>
    <t>ChildminderNorth LincolnshireLD1 Planning</t>
  </si>
  <si>
    <t>ChildminderNorth YorkshireLD1 Planning</t>
  </si>
  <si>
    <t>ChildminderNottinghamshireLD1 Planning</t>
  </si>
  <si>
    <t>ChildminderRotherhamLD1 Planning</t>
  </si>
  <si>
    <t>ChildminderShropshireLD1 Planning</t>
  </si>
  <si>
    <t>ChildminderSouth TynesideLD1 Planning</t>
  </si>
  <si>
    <t>ChildminderStockportLD1 Planning</t>
  </si>
  <si>
    <t>ChildminderWalsallLD1 Planning</t>
  </si>
  <si>
    <t>ChildminderWarringtonLD1 Planning</t>
  </si>
  <si>
    <t>ChildminderBedfordLD2 Education Programmes</t>
  </si>
  <si>
    <t>ChildminderBlackburn with DarwenLD2 Education Programmes</t>
  </si>
  <si>
    <t>ChildminderBlackpoolLD2 Education Programmes</t>
  </si>
  <si>
    <t>ChildminderBoltonLD2 Education Programmes</t>
  </si>
  <si>
    <t>ChildminderCalderdaleLD2 Education Programmes</t>
  </si>
  <si>
    <t>ChildminderCumbriaLD2 Education Programmes</t>
  </si>
  <si>
    <t>ChildminderDarlingtonLD2 Education Programmes</t>
  </si>
  <si>
    <t>ChildminderDerbyLD2 Education Programmes</t>
  </si>
  <si>
    <t>ChildminderDudleyLD2 Education Programmes</t>
  </si>
  <si>
    <t>ChildminderEast Riding of YorkshireLD2 Education Programmes</t>
  </si>
  <si>
    <t>ChildminderHaltonLD2 Education Programmes</t>
  </si>
  <si>
    <t>ChildminderHartlepoolLD2 Education Programmes</t>
  </si>
  <si>
    <t>ChildminderKingston upon HullLD2 Education Programmes</t>
  </si>
  <si>
    <t>ChildminderKirkleesLD2 Education Programmes</t>
  </si>
  <si>
    <t>ChildminderLocal authority not recordedLD2 Education Programmes</t>
  </si>
  <si>
    <t>ChildminderLutonLD2 Education Programmes</t>
  </si>
  <si>
    <t>ChildminderManchesterLD2 Education Programmes</t>
  </si>
  <si>
    <t>ChildminderMiddlesbroughLD2 Education Programmes</t>
  </si>
  <si>
    <t>ChildminderNewcastle upon TyneLD2 Education Programmes</t>
  </si>
  <si>
    <t>ChildminderNorth East LincolnshireLD2 Education Programmes</t>
  </si>
  <si>
    <t>ChildminderNorth LincolnshireLD2 Education Programmes</t>
  </si>
  <si>
    <t>ChildminderNorth TynesideLD2 Education Programmes</t>
  </si>
  <si>
    <t>ChildminderNorthamptonshireLD2 Education Programmes</t>
  </si>
  <si>
    <t>ChildminderNorthumberlandLD2 Education Programmes</t>
  </si>
  <si>
    <t>ChildminderNottinghamLD2 Education Programmes</t>
  </si>
  <si>
    <t>ChildminderPeterboroughLD2 Education Programmes</t>
  </si>
  <si>
    <t>ChildminderSeftonLD2 Education Programmes</t>
  </si>
  <si>
    <t>ChildminderShropshireLD2 Education Programmes</t>
  </si>
  <si>
    <t>ChildminderSouth TynesideLD2 Education Programmes</t>
  </si>
  <si>
    <t>ChildminderSt HelensLD2 Education Programmes</t>
  </si>
  <si>
    <t>ChildminderStockportLD2 Education Programmes</t>
  </si>
  <si>
    <t>ChildminderStoke-on-TrentLD2 Education Programmes</t>
  </si>
  <si>
    <t>ChildminderSunderlandLD2 Education Programmes</t>
  </si>
  <si>
    <t>ChildminderTelford and WrekinLD2 Education Programmes</t>
  </si>
  <si>
    <t>ChildminderThurrockLD2 Education Programmes</t>
  </si>
  <si>
    <t>ChildminderWalsallLD2 Education Programmes</t>
  </si>
  <si>
    <t>ChildminderYorkLD2 Education Programmes</t>
  </si>
  <si>
    <t>ChildminderBedfordLD3 Assessment</t>
  </si>
  <si>
    <t>ChildminderBlackburn with DarwenLD3 Assessment</t>
  </si>
  <si>
    <t>ChildminderCentral BedfordshireLD3 Assessment</t>
  </si>
  <si>
    <t>ChildminderCheshire EastLD3 Assessment</t>
  </si>
  <si>
    <t>ChildminderKirkleesLD3 Assessment</t>
  </si>
  <si>
    <t>ChildminderKnowsleyLD3 Assessment</t>
  </si>
  <si>
    <t>ChildminderLutonLD3 Assessment</t>
  </si>
  <si>
    <t>ChildminderPeterboroughLD3 Assessment</t>
  </si>
  <si>
    <t>ChildminderSt HelensLD3 Assessment</t>
  </si>
  <si>
    <t>ChildminderWiganLD3 Assessment</t>
  </si>
  <si>
    <t>ChildminderWorcestershireLD3 Assessment</t>
  </si>
  <si>
    <t>ChildminderYorkLD3 Assessment</t>
  </si>
  <si>
    <t>ChildminderBlackburn with DarwenW1.1 Safeguarding practice</t>
  </si>
  <si>
    <t>ChildminderCheshire West and ChesterW10.1 General information and records matters</t>
  </si>
  <si>
    <t>ChildminderDudleyW10.1 General information and records matters</t>
  </si>
  <si>
    <t>ChildminderDurhamW10.1 General information and records matters</t>
  </si>
  <si>
    <t>ChildminderHerefordshireW10.1 General information and records matters</t>
  </si>
  <si>
    <t>ChildminderLancashireW10.1 General information and records matters</t>
  </si>
  <si>
    <t>ChildminderLincolnshireW10.1 General information and records matters</t>
  </si>
  <si>
    <t>ChildminderNorfolkW10.1 General information and records matters</t>
  </si>
  <si>
    <t>ChildminderNorth YorkshireW10.1 General information and records matters</t>
  </si>
  <si>
    <t>ChildminderNottinghamW10.1 General information and records matters</t>
  </si>
  <si>
    <t>ChildminderOldhamW10.1 General information and records matters</t>
  </si>
  <si>
    <t>ChildminderRochdaleW10.1 General information and records matters</t>
  </si>
  <si>
    <t>ChildminderSheffieldW10.1 General information and records matters</t>
  </si>
  <si>
    <t>ChildminderTamesideW10.1 General information and records matters</t>
  </si>
  <si>
    <t>ChildminderTelford and WrekinW10.1 General information and records matters</t>
  </si>
  <si>
    <t>ChildminderWarwickshireW10.1 General information and records matters</t>
  </si>
  <si>
    <t>ChildminderCambridgeshireW10.2 Information about the child</t>
  </si>
  <si>
    <t>ChildminderDudleyW10.2 Information about the child</t>
  </si>
  <si>
    <t>ChildminderLeicestershireW10.2 Information about the child</t>
  </si>
  <si>
    <t>ChildminderNottinghamshireW10.2 Information about the child</t>
  </si>
  <si>
    <t>ChildminderRochdaleW10.2 Information about the child</t>
  </si>
  <si>
    <t>ChildminderSouth TynesideW10.2 Information about the child</t>
  </si>
  <si>
    <t>ChildminderStaffordshireW10.2 Information about the child</t>
  </si>
  <si>
    <t>ChildminderStockportW10.2 Information about the child</t>
  </si>
  <si>
    <t>ChildminderTraffordW10.2 Information about the child</t>
  </si>
  <si>
    <t>ChildminderWarwickshireW10.2 Information about the child</t>
  </si>
  <si>
    <t>ChildminderBradfordW10.3 Information for parents and carers</t>
  </si>
  <si>
    <t>ChildminderCentral BedfordshireW10.3 Information for parents and carers</t>
  </si>
  <si>
    <t>ChildminderCheshire EastW10.3 Information for parents and carers</t>
  </si>
  <si>
    <t>ChildminderCoventryW10.3 Information for parents and carers</t>
  </si>
  <si>
    <t>ChildminderCumbriaW10.3 Information for parents and carers</t>
  </si>
  <si>
    <t>ChildminderDerbyW10.3 Information for parents and carers</t>
  </si>
  <si>
    <t>ChildminderDerbyshireW10.3 Information for parents and carers</t>
  </si>
  <si>
    <t>ChildminderEast Riding of YorkshireW10.3 Information for parents and carers</t>
  </si>
  <si>
    <t>ChildminderEssexW10.3 Information for parents and carers</t>
  </si>
  <si>
    <t>ChildminderHertfordshireW10.3 Information for parents and carers</t>
  </si>
  <si>
    <t>ChildminderKingston upon HullW10.3 Information for parents and carers</t>
  </si>
  <si>
    <t>ChildminderLancashireW10.3 Information for parents and carers</t>
  </si>
  <si>
    <t>ChildminderLeicestershireW10.3 Information for parents and carers</t>
  </si>
  <si>
    <t>ChildminderLiverpoolW10.3 Information for parents and carers</t>
  </si>
  <si>
    <t>ChildminderNorthamptonshireW10.3 Information for parents and carers</t>
  </si>
  <si>
    <t>ChildminderNottinghamW10.3 Information for parents and carers</t>
  </si>
  <si>
    <t>ChildminderNottinghamshireW10.3 Information for parents and carers</t>
  </si>
  <si>
    <t>ChildminderRochdaleW10.3 Information for parents and carers</t>
  </si>
  <si>
    <t>ChildminderSunderlandW10.3 Information for parents and carers</t>
  </si>
  <si>
    <t>ChildminderTelford and WrekinW10.3 Information for parents and carers</t>
  </si>
  <si>
    <t>ChildminderWalsallW10.3 Information for parents and carers</t>
  </si>
  <si>
    <t>ChildminderBoltonW3.2 Training, support and skills</t>
  </si>
  <si>
    <t>ChildminderCheshire West and ChesterW3.2 Training, support and skills</t>
  </si>
  <si>
    <t>ChildminderCoventryW3.2 Training, support and skills</t>
  </si>
  <si>
    <t>ChildminderDarlingtonW3.2 Training, support and skills</t>
  </si>
  <si>
    <t>ChildminderKingston upon HullW3.2 Training, support and skills</t>
  </si>
  <si>
    <t>ChildminderLeedsW3.2 Training, support and skills</t>
  </si>
  <si>
    <t>ChildminderLeicesterW3.2 Training, support and skills</t>
  </si>
  <si>
    <t>ChildminderLeicestershireW3.2 Training, support and skills</t>
  </si>
  <si>
    <t>ChildminderManchesterW3.2 Training, support and skills</t>
  </si>
  <si>
    <t>ChildminderOldhamW3.2 Training, support and skills</t>
  </si>
  <si>
    <t>ChildminderRochdaleW3.2 Training, support and skills</t>
  </si>
  <si>
    <t>ChildminderSalfordW3.2 Training, support and skills</t>
  </si>
  <si>
    <t>ChildminderSeftonW3.2 Training, support and skills</t>
  </si>
  <si>
    <t>ChildminderSouthend on SeaW3.2 Training, support and skills</t>
  </si>
  <si>
    <t>ChildminderStaffordshireW3.2 Training, support and skills</t>
  </si>
  <si>
    <t>ChildminderStockportW3.2 Training, support and skills</t>
  </si>
  <si>
    <t>ChildminderWakefieldW3.2 Training, support and skills</t>
  </si>
  <si>
    <t>ChildminderAllW5.3 Staff deployment</t>
  </si>
  <si>
    <t>ChildminderLeicestershireW5.3 Staff deployment</t>
  </si>
  <si>
    <t>ChildminderBuryW6.2 Food and drink</t>
  </si>
  <si>
    <t>ChildminderCambridgeshireW6.2 Food and drink</t>
  </si>
  <si>
    <t>ChildminderCoventryW6.2 Food and drink</t>
  </si>
  <si>
    <t>ChildminderEssexW6.2 Food and drink</t>
  </si>
  <si>
    <t>ChildminderHertfordshireW6.2 Food and drink</t>
  </si>
  <si>
    <t>ChildminderLancashireW6.2 Food and drink</t>
  </si>
  <si>
    <t>ChildminderLincolnshireW6.2 Food and drink</t>
  </si>
  <si>
    <t>ChildminderNorth LincolnshireW6.2 Food and drink</t>
  </si>
  <si>
    <t>ChildminderSheffieldW6.2 Food and drink</t>
  </si>
  <si>
    <t>ChildminderThurrockW6.2 Food and drink</t>
  </si>
  <si>
    <t>ChildminderWarwickshireW6.2 Food and drink</t>
  </si>
  <si>
    <t>ChildminderHerefordshireW7 Managing Behaviour</t>
  </si>
  <si>
    <t>ChildminderHertfordshireW7 Managing Behaviour</t>
  </si>
  <si>
    <t>ChildminderLeicestershireW7 Managing Behaviour</t>
  </si>
  <si>
    <t>ChildminderStockportW7 Managing Behaviour</t>
  </si>
  <si>
    <t>ChildminderBradfordW8.1 Safety</t>
  </si>
  <si>
    <t>ChildminderEssexW8.1 Safety</t>
  </si>
  <si>
    <t>ChildminderKingston upon HullW8.1 Safety</t>
  </si>
  <si>
    <t>ChildminderNorfolkW8.1 Safety</t>
  </si>
  <si>
    <t>ChildminderBirminghamW8.3 Premises</t>
  </si>
  <si>
    <t>ChildminderBuryW8.3 Premises</t>
  </si>
  <si>
    <t>ChildminderCambridgeshireW8.3 Premises</t>
  </si>
  <si>
    <t>ChildminderDoncasterW8.3 Premises</t>
  </si>
  <si>
    <t>ChildminderEssexW8.3 Premises</t>
  </si>
  <si>
    <t>ChildminderKingston upon HullW8.3 Premises</t>
  </si>
  <si>
    <t>ChildminderLincolnshireW8.3 Premises</t>
  </si>
  <si>
    <t>ChildminderManchesterW8.3 Premises</t>
  </si>
  <si>
    <t>ChildminderNewcastle upon TyneW8.3 Premises</t>
  </si>
  <si>
    <t>ChildminderSolihullW8.3 Premises</t>
  </si>
  <si>
    <t>ChildminderStoke-on-TrentW8.3 Premises</t>
  </si>
  <si>
    <t>ChildminderSuffolkW8.3 Premises</t>
  </si>
  <si>
    <t>ChildminderYorkW8.3 Premises</t>
  </si>
  <si>
    <t>ChildminderLeicestershireW9 Equal opportunities</t>
  </si>
  <si>
    <t>ChildminderRotherhamW9 Equal opportunities</t>
  </si>
  <si>
    <t>ChildminderThurrockW9 Equal opportunities</t>
  </si>
  <si>
    <t>ChildminderWolverhamptonW9 Equal opportunities</t>
  </si>
  <si>
    <t>Requires Improvement</t>
  </si>
  <si>
    <t>2. Childcare on domestic premises are not shown in the chart due to the small number of inspections. For this time period seven providers of childcare on domestic premises were inspected.</t>
  </si>
  <si>
    <t>2. Childcare on domestic premises are not shown in the chart due to the small number of inspections.</t>
  </si>
  <si>
    <t>Revised</t>
  </si>
  <si>
    <t>All provisionBromleyW8.4 Risk Assessment</t>
  </si>
  <si>
    <t>All provisionCumbriaLD3 Assessment</t>
  </si>
  <si>
    <t>All provisionCheshire EastLD1 Planning</t>
  </si>
  <si>
    <t>All provisionBromleyW2.2 Disqualification</t>
  </si>
  <si>
    <t>All provisionBromleyW10.1 General information and records matters</t>
  </si>
  <si>
    <t>All provisionBromleyW6.2 Food and drink</t>
  </si>
  <si>
    <t>All provisionBromleyW7 Managing Behaviour</t>
  </si>
  <si>
    <t>All provisionBromleyW8.1 Safety</t>
  </si>
  <si>
    <t>All provisionLocal authority not recordedLD3 Assessment</t>
  </si>
  <si>
    <t>All provisionBromleyW4 Key persons</t>
  </si>
  <si>
    <t>All provisionBromleyLD1 Planning</t>
  </si>
  <si>
    <t>All provisionEast Riding of YorkshireW3.3 First aid</t>
  </si>
  <si>
    <t>All provisionHertfordshireW10.1 General information and records matters</t>
  </si>
  <si>
    <t>All provisionHertfordshireW10.5 Information about the provider</t>
  </si>
  <si>
    <t>All provisionPooleLD2 Education Programmes</t>
  </si>
  <si>
    <t>All provisionShropshireW3.3 First aid</t>
  </si>
  <si>
    <t>All provisionSolihullW6.2 Food and drink</t>
  </si>
  <si>
    <t>All provisionEast Riding of YorkshireW8.4 Risk Assessment</t>
  </si>
  <si>
    <t>All provisionEast Riding of YorkshireW2.1 General suitable people matters</t>
  </si>
  <si>
    <t>All provisionPooleLD3 Assessment</t>
  </si>
  <si>
    <t>All provisionSheffieldW1.1 Safeguarding practice</t>
  </si>
  <si>
    <t>All provisionShropshireW2.1 General suitable people matters</t>
  </si>
  <si>
    <t>All provisionDerbyshireW8.5 Outings</t>
  </si>
  <si>
    <t>All provisionEast Riding of YorkshireW8.5 Outings</t>
  </si>
  <si>
    <t>All provisionNorth TynesideW1.2 Safeguarding policy</t>
  </si>
  <si>
    <t>All provisionSheffieldW1.2 Safeguarding policy</t>
  </si>
  <si>
    <t>All provisionSheffieldW7 Managing Behaviour</t>
  </si>
  <si>
    <t>All provisionShropshireW3.2 Training, support and skills</t>
  </si>
  <si>
    <t>All provisionPooleW10.5 Information about the provider</t>
  </si>
  <si>
    <t>Childcare on Non-Domestic PremisesBromleyW2.2 Disqualification</t>
  </si>
  <si>
    <t>Childcare on Non-Domestic PremisesShropshireW3.2 Training, support and skills</t>
  </si>
  <si>
    <t>Childcare on Non-Domestic PremisesBromleyW10.1 General information and records matters</t>
  </si>
  <si>
    <t>Childcare on Non-Domestic PremisesBromleyW7 Managing Behaviour</t>
  </si>
  <si>
    <t>All provisionShropshireLD3 Assessment</t>
  </si>
  <si>
    <t>All provisionShropshireW8.3 Premises</t>
  </si>
  <si>
    <t>All provisionShropshireW1.2 Safeguarding policy</t>
  </si>
  <si>
    <t>Childcare on Non-Domestic PremisesShropshireW2.1 General suitable people matters</t>
  </si>
  <si>
    <t>Childcare on Non-Domestic PremisesShropshireW8.4 Risk Assessment</t>
  </si>
  <si>
    <t>Childcare on Non-Domestic PremisesShropshireLD3 Assessment</t>
  </si>
  <si>
    <t>Childcare on Non-Domestic PremisesShropshireW1.2 Safeguarding policy</t>
  </si>
  <si>
    <t>Childcare on Non-Domestic PremisesShropshireW8.3 Premises</t>
  </si>
  <si>
    <t>All provisionLocal authority not recordedW8.4 Risk Assessment</t>
  </si>
  <si>
    <t>Childcare on Non-Domestic PremisesShropshireW3.3 First aid</t>
  </si>
  <si>
    <t>Childcare on Non-Domestic PremisesBromleyLD1 Planning</t>
  </si>
  <si>
    <t>ChildminderHertfordshireW10.5 Information about the provider</t>
  </si>
  <si>
    <t>Childcare on Non-Domestic PremisesBromleyW4 Key persons</t>
  </si>
  <si>
    <t>Childcare on Non-Domestic PremisesBromleyW6.2 Food and drink</t>
  </si>
  <si>
    <t>Childcare on Non-Domestic PremisesBromleyW8.4 Risk Assessment</t>
  </si>
  <si>
    <t>ChildminderCheshire EastLD1 Planning</t>
  </si>
  <si>
    <t>ChildminderCumbriaLD3 Assessment</t>
  </si>
  <si>
    <t>ChildminderDerbyshireW8.5 Outings</t>
  </si>
  <si>
    <t>ChildminderEast Riding of YorkshireW1.1 Safeguarding practice</t>
  </si>
  <si>
    <t>ChildminderHertfordshireW10.1 General information and records matters</t>
  </si>
  <si>
    <t>ChildminderCumbriaW4 Key persons</t>
  </si>
  <si>
    <t>ChildminderEast Riding of YorkshireW8.4 Risk Assessment</t>
  </si>
  <si>
    <t>Childcare on Non-Domestic PremisesSheffieldW6.1 Medicine</t>
  </si>
  <si>
    <t>ChildminderNorth TynesideW1.2 Safeguarding policy</t>
  </si>
  <si>
    <t>ChildminderNorth TynesideW8.3 Premises</t>
  </si>
  <si>
    <t>ChildminderSheffieldW7 Managing Behaviour</t>
  </si>
  <si>
    <t>ChildminderEast Riding of YorkshireW8.5 Outings</t>
  </si>
  <si>
    <t>Childcare on Non-Domestic PremisesBromleyW8.1 Safety</t>
  </si>
  <si>
    <t>ChildminderPooleLD2 Education Programmes</t>
  </si>
  <si>
    <t>ChildminderPooleW10.5 Information about the provider</t>
  </si>
  <si>
    <t>Childcare on Non-Domestic PremisesSheffieldW6.2 Food and drink</t>
  </si>
  <si>
    <t>Childcare on Non-Domestic PremisesSheffieldW1.2 Safeguarding policy</t>
  </si>
  <si>
    <t>Childcare on Non-Domestic PremisesSolihullW6.2 Food and drink</t>
  </si>
  <si>
    <t>ChildminderCumbriaW6.3 Accident or injury</t>
  </si>
  <si>
    <t>ChildminderEast Riding of YorkshireW2.1 General suitable people matters</t>
  </si>
  <si>
    <t>ChildminderPooleLD3 Assessment</t>
  </si>
  <si>
    <t>ChildminderLocal authority not recordedW8.4 Risk Assessment</t>
  </si>
  <si>
    <t>ChildminderEast Riding of YorkshireW3.3 First aid</t>
  </si>
  <si>
    <t>ChildminderLocal authority not recordedLD3 Assessment</t>
  </si>
  <si>
    <t>ChildminderSheffieldW1.1 Safeguarding practice</t>
  </si>
  <si>
    <t>Childcare on Non-Domestic PremisesCambridgeshireW10.2 Information about the child</t>
  </si>
  <si>
    <t>26 March 2015</t>
  </si>
  <si>
    <t>31 January 2015</t>
  </si>
  <si>
    <t>3. Since 1 April 2014, Ofsted no longer defers inspections of providers who have no children on roll. This is to fulfil the requirement to inspect all providers registered at the start of the cycle by the end of the cycle in July 2016.</t>
  </si>
  <si>
    <t>3. Since 1 April 2014, Ofsted no longer defers inspections of providers who have no children on roll. This is to fulfil the requirement to inspect all providers registered at the start of the cycle by the end of the cycle in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</si>
</sst>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_)"/>
    <numFmt numFmtId="165" formatCode="\(0\)"/>
    <numFmt numFmtId="166" formatCode="[$-10809]#,##0;\-#,##0"/>
  </numFmts>
  <fonts count="54">
    <font>
      <sz val="10"/>
      <name val="Tahoma"/>
    </font>
    <font>
      <sz val="10"/>
      <color indexed="8"/>
      <name val="Tahoma"/>
      <family val="2"/>
    </font>
    <font>
      <sz val="10"/>
      <name val="Tahoma"/>
      <family val="2"/>
    </font>
    <font>
      <sz val="8"/>
      <name val="Tahoma"/>
      <family val="2"/>
    </font>
    <font>
      <sz val="8"/>
      <name val="Tahoma"/>
      <family val="2"/>
    </font>
    <font>
      <b/>
      <sz val="10"/>
      <name val="Tahoma"/>
      <family val="2"/>
    </font>
    <font>
      <sz val="10"/>
      <name val="Tahoma"/>
      <family val="2"/>
    </font>
    <font>
      <b/>
      <sz val="8"/>
      <name val="Tahoma"/>
      <family val="2"/>
    </font>
    <font>
      <sz val="10"/>
      <color indexed="10"/>
      <name val="Tahoma"/>
      <family val="2"/>
    </font>
    <font>
      <b/>
      <sz val="8"/>
      <name val="Tahoma"/>
      <family val="2"/>
    </font>
    <font>
      <sz val="8"/>
      <color indexed="9"/>
      <name val="Tahoma"/>
      <family val="2"/>
    </font>
    <font>
      <sz val="10"/>
      <color indexed="9"/>
      <name val="Tahoma"/>
      <family val="2"/>
    </font>
    <font>
      <sz val="10"/>
      <name val="Tahoma"/>
      <family val="2"/>
    </font>
    <font>
      <b/>
      <sz val="8"/>
      <color indexed="9"/>
      <name val="Tahoma"/>
      <family val="2"/>
    </font>
    <font>
      <sz val="10"/>
      <name val="Courier"/>
      <family val="3"/>
    </font>
    <font>
      <b/>
      <sz val="12"/>
      <name val="Tahoma"/>
      <family val="2"/>
    </font>
    <font>
      <b/>
      <sz val="8"/>
      <name val="Arial"/>
      <family val="2"/>
    </font>
    <font>
      <sz val="8"/>
      <name val="Arial"/>
      <family val="2"/>
    </font>
    <font>
      <b/>
      <sz val="8"/>
      <color indexed="9"/>
      <name val="Arial"/>
      <family val="2"/>
    </font>
    <font>
      <sz val="8"/>
      <color indexed="9"/>
      <name val="Arial"/>
      <family val="2"/>
    </font>
    <font>
      <i/>
      <sz val="10"/>
      <name val="Tahoma"/>
      <family val="2"/>
    </font>
    <font>
      <u/>
      <sz val="10"/>
      <color indexed="12"/>
      <name val="Tahoma"/>
      <family val="2"/>
    </font>
    <font>
      <b/>
      <sz val="20"/>
      <color indexed="9"/>
      <name val="Tahoma"/>
      <family val="2"/>
    </font>
    <font>
      <sz val="12"/>
      <name val="Tahoma"/>
      <family val="2"/>
    </font>
    <font>
      <u/>
      <sz val="12"/>
      <color indexed="12"/>
      <name val="Tahoma"/>
      <family val="2"/>
    </font>
    <font>
      <sz val="8"/>
      <name val="Tahoma"/>
      <family val="2"/>
    </font>
    <font>
      <sz val="8"/>
      <color indexed="9"/>
      <name val="Tahoma"/>
      <family val="2"/>
    </font>
    <font>
      <sz val="10"/>
      <color indexed="9"/>
      <name val="Tahoma"/>
      <family val="2"/>
    </font>
    <font>
      <i/>
      <sz val="8"/>
      <name val="Tahoma"/>
      <family val="2"/>
    </font>
    <font>
      <b/>
      <sz val="9"/>
      <color indexed="8"/>
      <name val="Tahoma"/>
      <family val="2"/>
    </font>
    <font>
      <sz val="8"/>
      <name val="Arial"/>
      <family val="2"/>
    </font>
    <font>
      <sz val="8"/>
      <color indexed="8"/>
      <name val="Tahoma"/>
      <family val="2"/>
    </font>
    <font>
      <vertAlign val="superscript"/>
      <sz val="8"/>
      <name val="Tahoma"/>
      <family val="2"/>
    </font>
    <font>
      <sz val="8"/>
      <color indexed="8"/>
      <name val="Arial"/>
      <family val="2"/>
    </font>
    <font>
      <sz val="8.5"/>
      <color indexed="9"/>
      <name val="Tahoma"/>
      <family val="2"/>
    </font>
    <font>
      <b/>
      <sz val="10"/>
      <name val="Tahoma"/>
      <family val="2"/>
    </font>
    <font>
      <b/>
      <sz val="10"/>
      <color indexed="8"/>
      <name val="Tahoma"/>
      <family val="2"/>
    </font>
    <font>
      <sz val="10"/>
      <color indexed="8"/>
      <name val="Tahoma"/>
      <family val="2"/>
    </font>
    <font>
      <sz val="10"/>
      <name val="Tahoma"/>
      <family val="2"/>
    </font>
    <font>
      <i/>
      <sz val="8"/>
      <name val="Tahoma"/>
      <family val="2"/>
    </font>
    <font>
      <sz val="10"/>
      <name val="Arial"/>
      <family val="2"/>
    </font>
    <font>
      <sz val="7"/>
      <name val="Tahoma"/>
      <family val="2"/>
    </font>
    <font>
      <sz val="9"/>
      <color indexed="9"/>
      <name val="Arial"/>
      <family val="2"/>
    </font>
    <font>
      <sz val="10"/>
      <color theme="1"/>
      <name val="Tahoma"/>
      <family val="2"/>
    </font>
    <font>
      <sz val="10"/>
      <color theme="0"/>
      <name val="Tahoma"/>
      <family val="2"/>
    </font>
    <font>
      <sz val="10"/>
      <color rgb="FFFF0000"/>
      <name val="Tahoma"/>
      <family val="2"/>
    </font>
    <font>
      <b/>
      <sz val="10"/>
      <color rgb="FFFF0000"/>
      <name val="Tahoma"/>
      <family val="2"/>
    </font>
    <font>
      <sz val="8"/>
      <color theme="1"/>
      <name val="Tahoma"/>
      <family val="2"/>
    </font>
    <font>
      <sz val="9"/>
      <name val="Tahoma"/>
      <family val="2"/>
    </font>
    <font>
      <b/>
      <sz val="9"/>
      <name val="Tahoma"/>
      <family val="2"/>
    </font>
    <font>
      <i/>
      <sz val="9"/>
      <name val="Tahoma"/>
      <family val="2"/>
    </font>
    <font>
      <i/>
      <u/>
      <sz val="12"/>
      <color indexed="12"/>
      <name val="Tahoma"/>
      <family val="2"/>
    </font>
    <font>
      <i/>
      <sz val="12"/>
      <name val="Tahoma"/>
      <family val="2"/>
    </font>
    <font>
      <sz val="8"/>
      <color rgb="FF000000"/>
      <name val="Tahoma"/>
      <family val="2"/>
    </font>
  </fonts>
  <fills count="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1"/>
        <bgColor indexed="64"/>
      </patternFill>
    </fill>
  </fills>
  <borders count="18">
    <border>
      <left/>
      <right/>
      <top/>
      <bottom/>
      <diagonal/>
    </border>
    <border>
      <left/>
      <right/>
      <top/>
      <bottom style="thin">
        <color indexed="64"/>
      </bottom>
      <diagonal/>
    </border>
    <border>
      <left style="thin">
        <color indexed="55"/>
      </left>
      <right/>
      <top/>
      <bottom/>
      <diagonal/>
    </border>
    <border>
      <left/>
      <right style="thin">
        <color indexed="55"/>
      </right>
      <top/>
      <bottom/>
      <diagonal/>
    </border>
    <border>
      <left style="thin">
        <color indexed="64"/>
      </left>
      <right style="thin">
        <color indexed="64"/>
      </right>
      <top style="thin">
        <color indexed="64"/>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style="thin">
        <color indexed="8"/>
      </left>
      <right/>
      <top style="thin">
        <color indexed="8"/>
      </top>
      <bottom/>
      <diagonal/>
    </border>
    <border>
      <left style="thin">
        <color indexed="8"/>
      </left>
      <right/>
      <top/>
      <bottom/>
      <diagonal/>
    </border>
    <border>
      <left/>
      <right/>
      <top style="thin">
        <color indexed="64"/>
      </top>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0" fontId="21" fillId="0" borderId="0" applyNumberFormat="0" applyFill="0" applyBorder="0" applyAlignment="0" applyProtection="0">
      <alignment vertical="top"/>
      <protection locked="0"/>
    </xf>
    <xf numFmtId="0" fontId="6" fillId="0" borderId="0"/>
    <xf numFmtId="0" fontId="40" fillId="0" borderId="0"/>
    <xf numFmtId="164" fontId="14" fillId="0" borderId="0"/>
    <xf numFmtId="0" fontId="14" fillId="0" borderId="0"/>
  </cellStyleXfs>
  <cellXfs count="570">
    <xf numFmtId="0" fontId="0" fillId="0" borderId="0" xfId="0"/>
    <xf numFmtId="0" fontId="8" fillId="0" borderId="0" xfId="0" applyFont="1" applyAlignment="1">
      <alignment horizontal="left"/>
    </xf>
    <xf numFmtId="0" fontId="3" fillId="0" borderId="0" xfId="0" applyFont="1"/>
    <xf numFmtId="0" fontId="0" fillId="2" borderId="0" xfId="0" applyFill="1" applyProtection="1">
      <protection hidden="1"/>
    </xf>
    <xf numFmtId="0" fontId="11" fillId="2" borderId="0" xfId="0" applyFont="1" applyFill="1" applyProtection="1">
      <protection hidden="1"/>
    </xf>
    <xf numFmtId="0" fontId="0" fillId="2" borderId="0" xfId="0" applyFill="1" applyBorder="1" applyProtection="1">
      <protection hidden="1"/>
    </xf>
    <xf numFmtId="0" fontId="2" fillId="2" borderId="0" xfId="0" applyFont="1" applyFill="1" applyProtection="1">
      <protection hidden="1"/>
    </xf>
    <xf numFmtId="0" fontId="4" fillId="2" borderId="0" xfId="0" applyFont="1" applyFill="1" applyProtection="1">
      <protection hidden="1"/>
    </xf>
    <xf numFmtId="0" fontId="10" fillId="2" borderId="0" xfId="0" applyFont="1" applyFill="1" applyBorder="1" applyAlignment="1" applyProtection="1">
      <alignment horizontal="center"/>
      <protection hidden="1"/>
    </xf>
    <xf numFmtId="0" fontId="13" fillId="2" borderId="0" xfId="0" applyFont="1" applyFill="1" applyBorder="1" applyAlignment="1" applyProtection="1">
      <alignment horizontal="center"/>
      <protection hidden="1"/>
    </xf>
    <xf numFmtId="1" fontId="10" fillId="2" borderId="0" xfId="0"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protection hidden="1"/>
    </xf>
    <xf numFmtId="1" fontId="7" fillId="2" borderId="0" xfId="0" applyNumberFormat="1" applyFont="1" applyFill="1" applyBorder="1" applyAlignment="1" applyProtection="1">
      <alignment horizontal="center" vertical="center"/>
      <protection hidden="1"/>
    </xf>
    <xf numFmtId="0" fontId="4" fillId="2" borderId="1" xfId="0" applyFont="1" applyFill="1" applyBorder="1" applyAlignment="1" applyProtection="1">
      <alignment horizontal="left"/>
      <protection hidden="1"/>
    </xf>
    <xf numFmtId="1" fontId="7" fillId="2" borderId="1" xfId="0" applyNumberFormat="1" applyFont="1" applyFill="1" applyBorder="1" applyAlignment="1" applyProtection="1">
      <alignment horizontal="center" vertical="center"/>
      <protection hidden="1"/>
    </xf>
    <xf numFmtId="0" fontId="4"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11" fillId="2" borderId="0" xfId="0" applyFont="1" applyFill="1" applyAlignment="1" applyProtection="1">
      <alignment vertical="center"/>
      <protection hidden="1"/>
    </xf>
    <xf numFmtId="0" fontId="2" fillId="2" borderId="0" xfId="0" applyFont="1" applyFill="1" applyAlignment="1" applyProtection="1">
      <alignment vertical="center"/>
      <protection hidden="1"/>
    </xf>
    <xf numFmtId="0" fontId="8" fillId="2" borderId="0" xfId="0" applyFont="1" applyFill="1" applyProtection="1">
      <protection hidden="1"/>
    </xf>
    <xf numFmtId="0" fontId="5" fillId="2" borderId="0" xfId="0" applyFont="1" applyFill="1" applyAlignment="1" applyProtection="1">
      <alignment vertical="top" wrapText="1"/>
      <protection hidden="1"/>
    </xf>
    <xf numFmtId="0" fontId="6" fillId="2" borderId="0" xfId="0" applyFont="1" applyFill="1"/>
    <xf numFmtId="0" fontId="6" fillId="2" borderId="0" xfId="0" applyFont="1" applyFill="1" applyProtection="1">
      <protection hidden="1"/>
    </xf>
    <xf numFmtId="0" fontId="26" fillId="2" borderId="0" xfId="0" applyFont="1" applyFill="1" applyBorder="1" applyAlignment="1" applyProtection="1">
      <alignment horizontal="left"/>
      <protection hidden="1"/>
    </xf>
    <xf numFmtId="1" fontId="26" fillId="2" borderId="0" xfId="0" applyNumberFormat="1" applyFont="1" applyFill="1" applyBorder="1" applyAlignment="1" applyProtection="1">
      <alignment horizontal="center" vertical="center"/>
      <protection hidden="1"/>
    </xf>
    <xf numFmtId="0" fontId="27" fillId="2" borderId="0" xfId="0" applyFont="1" applyFill="1" applyProtection="1">
      <protection hidden="1"/>
    </xf>
    <xf numFmtId="0" fontId="24" fillId="0" borderId="0" xfId="1" applyFont="1" applyAlignment="1" applyProtection="1">
      <protection hidden="1"/>
    </xf>
    <xf numFmtId="0" fontId="23" fillId="2" borderId="0" xfId="0" applyFont="1" applyFill="1" applyProtection="1">
      <protection hidden="1"/>
    </xf>
    <xf numFmtId="0" fontId="15" fillId="2" borderId="0" xfId="0" applyFont="1" applyFill="1" applyProtection="1">
      <protection hidden="1"/>
    </xf>
    <xf numFmtId="0" fontId="21" fillId="2" borderId="0" xfId="1" applyFont="1" applyFill="1" applyAlignment="1" applyProtection="1">
      <alignment vertical="center" wrapText="1"/>
      <protection hidden="1"/>
    </xf>
    <xf numFmtId="0" fontId="24" fillId="2" borderId="0" xfId="1" applyFont="1" applyFill="1" applyAlignment="1" applyProtection="1">
      <protection hidden="1"/>
    </xf>
    <xf numFmtId="2" fontId="24" fillId="2" borderId="0" xfId="1" applyNumberFormat="1" applyFont="1" applyFill="1" applyAlignment="1" applyProtection="1">
      <protection hidden="1"/>
    </xf>
    <xf numFmtId="0" fontId="24" fillId="2" borderId="0" xfId="1" applyFont="1" applyFill="1" applyAlignment="1" applyProtection="1">
      <alignment horizontal="left" vertical="center"/>
      <protection hidden="1"/>
    </xf>
    <xf numFmtId="0" fontId="24" fillId="2" borderId="0" xfId="1" applyFont="1" applyFill="1" applyAlignment="1" applyProtection="1">
      <alignment horizontal="left" vertical="center" wrapText="1"/>
      <protection hidden="1"/>
    </xf>
    <xf numFmtId="0" fontId="15" fillId="2" borderId="0" xfId="0" applyFont="1" applyFill="1" applyAlignment="1" applyProtection="1">
      <protection hidden="1"/>
    </xf>
    <xf numFmtId="0" fontId="23" fillId="2" borderId="0" xfId="0" applyFont="1" applyFill="1" applyAlignment="1" applyProtection="1">
      <alignment horizontal="center"/>
      <protection hidden="1"/>
    </xf>
    <xf numFmtId="0" fontId="21" fillId="2" borderId="0" xfId="1" applyFont="1" applyFill="1" applyAlignment="1" applyProtection="1">
      <protection hidden="1"/>
    </xf>
    <xf numFmtId="0" fontId="6" fillId="2" borderId="0" xfId="0" applyFont="1" applyFill="1" applyAlignment="1" applyProtection="1">
      <protection hidden="1"/>
    </xf>
    <xf numFmtId="0" fontId="0" fillId="0" borderId="0" xfId="0" applyAlignment="1" applyProtection="1">
      <protection hidden="1"/>
    </xf>
    <xf numFmtId="3" fontId="4" fillId="2" borderId="0" xfId="0" applyNumberFormat="1" applyFont="1" applyFill="1" applyBorder="1" applyAlignment="1" applyProtection="1">
      <alignment horizontal="center" vertical="center"/>
      <protection hidden="1"/>
    </xf>
    <xf numFmtId="0" fontId="0" fillId="2" borderId="2" xfId="0" applyFill="1" applyBorder="1" applyProtection="1">
      <protection hidden="1"/>
    </xf>
    <xf numFmtId="0" fontId="0" fillId="2" borderId="3" xfId="0" applyFill="1" applyBorder="1" applyProtection="1">
      <protection hidden="1"/>
    </xf>
    <xf numFmtId="0" fontId="5" fillId="2" borderId="0" xfId="0" applyFont="1" applyFill="1" applyAlignment="1" applyProtection="1">
      <alignment horizontal="left" vertical="top" wrapText="1"/>
      <protection hidden="1"/>
    </xf>
    <xf numFmtId="0" fontId="0" fillId="2" borderId="4" xfId="0" applyFill="1" applyBorder="1" applyAlignment="1" applyProtection="1">
      <alignment horizontal="center" vertical="center" wrapText="1"/>
      <protection locked="0" hidden="1"/>
    </xf>
    <xf numFmtId="0" fontId="0" fillId="2" borderId="5" xfId="0" applyFill="1" applyBorder="1" applyProtection="1">
      <protection hidden="1"/>
    </xf>
    <xf numFmtId="0" fontId="0" fillId="2" borderId="6" xfId="0" applyFill="1" applyBorder="1" applyProtection="1">
      <protection hidden="1"/>
    </xf>
    <xf numFmtId="0" fontId="23" fillId="0" borderId="7" xfId="0" applyFont="1" applyBorder="1" applyAlignment="1" applyProtection="1">
      <alignment vertical="center" wrapText="1"/>
      <protection hidden="1"/>
    </xf>
    <xf numFmtId="0" fontId="23" fillId="0" borderId="7" xfId="0" applyFont="1" applyBorder="1" applyAlignment="1" applyProtection="1">
      <alignment horizontal="left" vertical="center" wrapText="1"/>
      <protection hidden="1"/>
    </xf>
    <xf numFmtId="3" fontId="0" fillId="2" borderId="2" xfId="0" applyNumberFormat="1" applyFill="1" applyBorder="1" applyProtection="1">
      <protection hidden="1"/>
    </xf>
    <xf numFmtId="3" fontId="0" fillId="2" borderId="3" xfId="0" applyNumberFormat="1" applyFill="1" applyBorder="1" applyProtection="1">
      <protection hidden="1"/>
    </xf>
    <xf numFmtId="3" fontId="0" fillId="2" borderId="0" xfId="0" applyNumberFormat="1" applyFill="1" applyBorder="1" applyProtection="1">
      <protection hidden="1"/>
    </xf>
    <xf numFmtId="3" fontId="23" fillId="0" borderId="2" xfId="0" applyNumberFormat="1" applyFont="1" applyBorder="1" applyProtection="1">
      <protection hidden="1"/>
    </xf>
    <xf numFmtId="3" fontId="23" fillId="2" borderId="3" xfId="0" applyNumberFormat="1" applyFont="1" applyFill="1" applyBorder="1" applyProtection="1">
      <protection hidden="1"/>
    </xf>
    <xf numFmtId="3" fontId="23" fillId="2" borderId="0" xfId="0" applyNumberFormat="1" applyFont="1" applyFill="1" applyBorder="1" applyProtection="1">
      <protection hidden="1"/>
    </xf>
    <xf numFmtId="3" fontId="23" fillId="2" borderId="2" xfId="0" applyNumberFormat="1" applyFont="1" applyFill="1" applyBorder="1" applyProtection="1">
      <protection hidden="1"/>
    </xf>
    <xf numFmtId="3" fontId="15" fillId="2" borderId="3" xfId="0" applyNumberFormat="1" applyFont="1" applyFill="1" applyBorder="1" applyProtection="1">
      <protection hidden="1"/>
    </xf>
    <xf numFmtId="3" fontId="23" fillId="2" borderId="2" xfId="0" applyNumberFormat="1" applyFont="1" applyFill="1" applyBorder="1" applyAlignment="1" applyProtection="1">
      <alignment wrapText="1"/>
      <protection hidden="1"/>
    </xf>
    <xf numFmtId="3" fontId="23" fillId="2" borderId="3" xfId="0" applyNumberFormat="1" applyFont="1" applyFill="1" applyBorder="1" applyAlignment="1" applyProtection="1">
      <alignment wrapText="1"/>
      <protection hidden="1"/>
    </xf>
    <xf numFmtId="3" fontId="23" fillId="2" borderId="0" xfId="0" applyNumberFormat="1" applyFont="1" applyFill="1" applyBorder="1" applyAlignment="1" applyProtection="1">
      <alignment wrapText="1"/>
      <protection hidden="1"/>
    </xf>
    <xf numFmtId="3" fontId="24" fillId="2" borderId="2" xfId="1" applyNumberFormat="1" applyFont="1" applyFill="1" applyBorder="1" applyAlignment="1" applyProtection="1">
      <protection hidden="1"/>
    </xf>
    <xf numFmtId="3" fontId="24" fillId="2" borderId="3" xfId="1" applyNumberFormat="1" applyFont="1" applyFill="1" applyBorder="1" applyAlignment="1" applyProtection="1">
      <protection hidden="1"/>
    </xf>
    <xf numFmtId="3" fontId="24" fillId="2" borderId="0" xfId="1" applyNumberFormat="1" applyFont="1" applyFill="1" applyBorder="1" applyAlignment="1" applyProtection="1">
      <protection hidden="1"/>
    </xf>
    <xf numFmtId="3" fontId="0" fillId="2" borderId="5" xfId="0" applyNumberFormat="1" applyFill="1" applyBorder="1" applyProtection="1">
      <protection hidden="1"/>
    </xf>
    <xf numFmtId="3" fontId="0" fillId="2" borderId="6" xfId="0" applyNumberFormat="1" applyFill="1" applyBorder="1" applyProtection="1">
      <protection hidden="1"/>
    </xf>
    <xf numFmtId="1" fontId="4" fillId="2" borderId="0" xfId="0" applyNumberFormat="1" applyFont="1" applyFill="1" applyBorder="1" applyAlignment="1" applyProtection="1">
      <alignment horizontal="center" vertical="center"/>
      <protection hidden="1"/>
    </xf>
    <xf numFmtId="0" fontId="3" fillId="2" borderId="0" xfId="0" applyFont="1" applyFill="1" applyProtection="1">
      <protection hidden="1"/>
    </xf>
    <xf numFmtId="0" fontId="9"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vertical="top" wrapText="1"/>
      <protection hidden="1"/>
    </xf>
    <xf numFmtId="0" fontId="0" fillId="2" borderId="0" xfId="0" applyFill="1" applyAlignment="1" applyProtection="1">
      <alignment horizontal="center"/>
      <protection hidden="1"/>
    </xf>
    <xf numFmtId="9" fontId="0" fillId="2" borderId="0" xfId="0" applyNumberFormat="1" applyFill="1" applyBorder="1" applyAlignment="1" applyProtection="1">
      <alignment horizontal="center"/>
      <protection hidden="1"/>
    </xf>
    <xf numFmtId="9" fontId="0" fillId="2" borderId="0" xfId="0" applyNumberFormat="1" applyFill="1" applyProtection="1">
      <protection hidden="1"/>
    </xf>
    <xf numFmtId="0" fontId="6" fillId="2" borderId="0" xfId="0" applyFont="1" applyFill="1" applyAlignment="1" applyProtection="1">
      <alignment vertical="top"/>
      <protection hidden="1"/>
    </xf>
    <xf numFmtId="9" fontId="6" fillId="2" borderId="0" xfId="0" applyNumberFormat="1" applyFont="1" applyFill="1" applyAlignment="1" applyProtection="1">
      <alignment vertical="top"/>
      <protection hidden="1"/>
    </xf>
    <xf numFmtId="1" fontId="0" fillId="2" borderId="0" xfId="0" applyNumberFormat="1" applyFill="1" applyAlignment="1" applyProtection="1">
      <alignment horizontal="center"/>
      <protection hidden="1"/>
    </xf>
    <xf numFmtId="0" fontId="11" fillId="0" borderId="0" xfId="0" applyFont="1" applyFill="1" applyAlignment="1" applyProtection="1">
      <alignment horizontal="center"/>
      <protection hidden="1"/>
    </xf>
    <xf numFmtId="0" fontId="11" fillId="2" borderId="0" xfId="0" applyFont="1" applyFill="1" applyAlignment="1" applyProtection="1">
      <alignment horizontal="center"/>
      <protection hidden="1"/>
    </xf>
    <xf numFmtId="3" fontId="16" fillId="2" borderId="0" xfId="5" applyNumberFormat="1" applyFont="1" applyFill="1" applyAlignment="1" applyProtection="1">
      <alignment horizontal="center"/>
      <protection hidden="1"/>
    </xf>
    <xf numFmtId="9" fontId="0" fillId="2" borderId="0" xfId="0" applyNumberFormat="1" applyFill="1" applyBorder="1" applyProtection="1">
      <protection hidden="1"/>
    </xf>
    <xf numFmtId="9" fontId="9" fillId="2" borderId="0" xfId="0" applyNumberFormat="1" applyFont="1" applyFill="1" applyBorder="1" applyAlignment="1" applyProtection="1">
      <alignment horizontal="center" vertical="center"/>
      <protection hidden="1"/>
    </xf>
    <xf numFmtId="3" fontId="18" fillId="2" borderId="0" xfId="0" applyNumberFormat="1" applyFont="1" applyFill="1" applyProtection="1">
      <protection hidden="1"/>
    </xf>
    <xf numFmtId="1" fontId="4" fillId="2" borderId="0" xfId="0" applyNumberFormat="1" applyFont="1" applyFill="1" applyBorder="1" applyAlignment="1" applyProtection="1">
      <alignment vertical="center"/>
      <protection hidden="1"/>
    </xf>
    <xf numFmtId="3" fontId="7" fillId="2" borderId="0" xfId="0" applyNumberFormat="1" applyFont="1" applyFill="1" applyAlignment="1" applyProtection="1">
      <alignment horizontal="left"/>
      <protection hidden="1"/>
    </xf>
    <xf numFmtId="0" fontId="11" fillId="2" borderId="0" xfId="0" applyFont="1" applyFill="1" applyAlignment="1" applyProtection="1">
      <alignment vertical="top" wrapText="1"/>
      <protection hidden="1"/>
    </xf>
    <xf numFmtId="0" fontId="0" fillId="2" borderId="1" xfId="0" applyFill="1" applyBorder="1" applyProtection="1">
      <protection hidden="1"/>
    </xf>
    <xf numFmtId="0" fontId="0" fillId="2" borderId="1" xfId="0" applyFill="1" applyBorder="1" applyAlignment="1" applyProtection="1">
      <alignment horizontal="center"/>
      <protection hidden="1"/>
    </xf>
    <xf numFmtId="1" fontId="0" fillId="2" borderId="1" xfId="0" applyNumberFormat="1" applyFill="1" applyBorder="1" applyAlignment="1" applyProtection="1">
      <alignment horizontal="center"/>
      <protection hidden="1"/>
    </xf>
    <xf numFmtId="0" fontId="0" fillId="2" borderId="0" xfId="0" applyFill="1" applyBorder="1" applyAlignment="1" applyProtection="1">
      <alignment vertical="center"/>
      <protection hidden="1"/>
    </xf>
    <xf numFmtId="0" fontId="3" fillId="2" borderId="0"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0" fontId="3" fillId="2" borderId="0" xfId="0" applyFont="1" applyFill="1" applyBorder="1" applyAlignment="1" applyProtection="1">
      <alignment vertical="center"/>
      <protection hidden="1"/>
    </xf>
    <xf numFmtId="0" fontId="3" fillId="2" borderId="0" xfId="0" applyFont="1" applyFill="1" applyBorder="1" applyProtection="1">
      <protection hidden="1"/>
    </xf>
    <xf numFmtId="0" fontId="5" fillId="2" borderId="0" xfId="0" applyFont="1" applyFill="1" applyProtection="1">
      <protection hidden="1"/>
    </xf>
    <xf numFmtId="0" fontId="0" fillId="0" borderId="0" xfId="0" applyFill="1" applyBorder="1" applyAlignment="1" applyProtection="1">
      <alignment horizontal="center"/>
      <protection hidden="1"/>
    </xf>
    <xf numFmtId="9" fontId="0" fillId="0" borderId="0" xfId="0" applyNumberFormat="1" applyFill="1" applyBorder="1" applyAlignment="1" applyProtection="1">
      <alignment horizontal="center"/>
      <protection hidden="1"/>
    </xf>
    <xf numFmtId="3" fontId="4" fillId="0" borderId="0" xfId="0" applyNumberFormat="1" applyFont="1" applyBorder="1" applyAlignment="1" applyProtection="1">
      <alignment horizontal="center"/>
    </xf>
    <xf numFmtId="0" fontId="33" fillId="0" borderId="0" xfId="0" applyFont="1" applyFill="1" applyBorder="1" applyAlignment="1" applyProtection="1">
      <alignment vertical="top"/>
    </xf>
    <xf numFmtId="1" fontId="34" fillId="0" borderId="0" xfId="0" applyNumberFormat="1" applyFont="1" applyFill="1" applyBorder="1" applyAlignment="1" applyProtection="1">
      <alignment horizontal="left" vertical="top"/>
    </xf>
    <xf numFmtId="165" fontId="34" fillId="0" borderId="0" xfId="0" applyNumberFormat="1" applyFont="1" applyFill="1" applyBorder="1" applyAlignment="1" applyProtection="1">
      <alignment horizontal="left" vertical="top"/>
    </xf>
    <xf numFmtId="1" fontId="34" fillId="0" borderId="0" xfId="0" applyNumberFormat="1" applyFont="1" applyFill="1" applyBorder="1" applyAlignment="1" applyProtection="1">
      <alignment horizontal="center" vertical="top"/>
    </xf>
    <xf numFmtId="0" fontId="0" fillId="0" borderId="0" xfId="0" applyFill="1" applyBorder="1" applyProtection="1">
      <protection hidden="1"/>
    </xf>
    <xf numFmtId="9" fontId="0" fillId="0" borderId="0" xfId="0" applyNumberFormat="1" applyFill="1" applyBorder="1" applyProtection="1">
      <protection hidden="1"/>
    </xf>
    <xf numFmtId="0" fontId="29"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15" fontId="3" fillId="0" borderId="0" xfId="0" applyNumberFormat="1" applyFont="1"/>
    <xf numFmtId="0" fontId="0" fillId="0" borderId="0" xfId="0" applyFill="1" applyAlignment="1" applyProtection="1">
      <alignment horizontal="center"/>
      <protection hidden="1"/>
    </xf>
    <xf numFmtId="0" fontId="0" fillId="0" borderId="0" xfId="0" applyFill="1" applyBorder="1" applyAlignment="1" applyProtection="1">
      <protection hidden="1"/>
    </xf>
    <xf numFmtId="0" fontId="0" fillId="0" borderId="0" xfId="0" applyFill="1" applyProtection="1">
      <protection hidden="1"/>
    </xf>
    <xf numFmtId="9" fontId="6" fillId="0" borderId="0" xfId="0" applyNumberFormat="1" applyFont="1" applyFill="1" applyAlignment="1" applyProtection="1">
      <alignment horizontal="center" vertical="top"/>
      <protection hidden="1"/>
    </xf>
    <xf numFmtId="0" fontId="6" fillId="0" borderId="0" xfId="0" applyFont="1" applyFill="1" applyAlignment="1" applyProtection="1">
      <alignment vertical="top"/>
      <protection hidden="1"/>
    </xf>
    <xf numFmtId="9" fontId="6" fillId="0" borderId="0" xfId="0" applyNumberFormat="1" applyFont="1" applyFill="1" applyAlignment="1" applyProtection="1">
      <alignment vertical="top"/>
      <protection hidden="1"/>
    </xf>
    <xf numFmtId="9" fontId="0" fillId="0" borderId="0" xfId="0" applyNumberFormat="1" applyFill="1" applyProtection="1">
      <protection hidden="1"/>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6" fillId="0" borderId="0" xfId="0" applyFont="1" applyFill="1" applyAlignment="1" applyProtection="1">
      <alignment vertical="top" wrapText="1"/>
      <protection hidden="1"/>
    </xf>
    <xf numFmtId="9" fontId="6" fillId="0" borderId="0" xfId="0" applyNumberFormat="1" applyFont="1" applyFill="1" applyAlignment="1" applyProtection="1">
      <alignment vertical="top" wrapText="1"/>
      <protection hidden="1"/>
    </xf>
    <xf numFmtId="0" fontId="0" fillId="0" borderId="0" xfId="0" applyFill="1" applyAlignment="1" applyProtection="1">
      <alignment vertical="center"/>
      <protection hidden="1"/>
    </xf>
    <xf numFmtId="0" fontId="0" fillId="0" borderId="0" xfId="0" applyFill="1" applyBorder="1" applyAlignment="1" applyProtection="1">
      <alignment vertical="center"/>
      <protection hidden="1"/>
    </xf>
    <xf numFmtId="0" fontId="3" fillId="0" borderId="0"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9" fontId="9" fillId="0" borderId="0" xfId="0" applyNumberFormat="1" applyFont="1" applyFill="1" applyBorder="1" applyAlignment="1" applyProtection="1">
      <alignment horizontal="center" vertical="center"/>
      <protection hidden="1"/>
    </xf>
    <xf numFmtId="0" fontId="5" fillId="0" borderId="0" xfId="0" applyFont="1" applyFill="1" applyProtection="1">
      <protection hidden="1"/>
    </xf>
    <xf numFmtId="0" fontId="2" fillId="0" borderId="0" xfId="0" applyFont="1" applyFill="1" applyProtection="1">
      <protection hidden="1"/>
    </xf>
    <xf numFmtId="0" fontId="3" fillId="0" borderId="0" xfId="0" applyFont="1" applyFill="1" applyBorder="1" applyAlignment="1" applyProtection="1">
      <alignment vertical="center"/>
      <protection hidden="1"/>
    </xf>
    <xf numFmtId="1"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vertical="center"/>
      <protection hidden="1"/>
    </xf>
    <xf numFmtId="0" fontId="3" fillId="0" borderId="0" xfId="0" applyFont="1" applyFill="1" applyProtection="1">
      <protection hidden="1"/>
    </xf>
    <xf numFmtId="0" fontId="3" fillId="0" borderId="0" xfId="0" applyFont="1" applyFill="1" applyBorder="1" applyProtection="1">
      <protection hidden="1"/>
    </xf>
    <xf numFmtId="0" fontId="11" fillId="0" borderId="0" xfId="0" applyFont="1" applyFill="1" applyProtection="1">
      <protection hidden="1"/>
    </xf>
    <xf numFmtId="0" fontId="8" fillId="0" borderId="0" xfId="0" applyFont="1" applyFill="1" applyProtection="1">
      <protection hidden="1"/>
    </xf>
    <xf numFmtId="0" fontId="11"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4" fillId="0" borderId="0" xfId="0" applyFont="1" applyFill="1" applyBorder="1" applyAlignment="1" applyProtection="1">
      <alignment horizontal="left"/>
      <protection hidden="1"/>
    </xf>
    <xf numFmtId="3" fontId="4" fillId="0" borderId="0" xfId="0" applyNumberFormat="1" applyFont="1" applyFill="1" applyBorder="1" applyAlignment="1" applyProtection="1">
      <alignment horizontal="center" vertical="center"/>
      <protection hidden="1"/>
    </xf>
    <xf numFmtId="0" fontId="6" fillId="0" borderId="0" xfId="0" applyFont="1" applyFill="1" applyProtection="1">
      <protection hidden="1"/>
    </xf>
    <xf numFmtId="0" fontId="26" fillId="0" borderId="0" xfId="0" applyFont="1" applyFill="1" applyBorder="1" applyAlignment="1" applyProtection="1">
      <alignment horizontal="left"/>
      <protection hidden="1"/>
    </xf>
    <xf numFmtId="1" fontId="26" fillId="0" borderId="0" xfId="0" applyNumberFormat="1" applyFont="1" applyFill="1" applyBorder="1" applyAlignment="1" applyProtection="1">
      <alignment horizontal="center" vertical="center"/>
      <protection hidden="1"/>
    </xf>
    <xf numFmtId="0" fontId="27" fillId="0" borderId="0" xfId="0" applyFont="1" applyFill="1" applyProtection="1">
      <protection hidden="1"/>
    </xf>
    <xf numFmtId="0" fontId="25" fillId="0" borderId="0" xfId="0" applyFont="1" applyFill="1" applyProtection="1">
      <protection hidden="1"/>
    </xf>
    <xf numFmtId="3" fontId="25" fillId="0" borderId="0" xfId="0" applyNumberFormat="1" applyFont="1" applyFill="1" applyBorder="1" applyAlignment="1" applyProtection="1">
      <alignment horizontal="center" vertical="center"/>
      <protection hidden="1"/>
    </xf>
    <xf numFmtId="0" fontId="4" fillId="0" borderId="1" xfId="0" applyFont="1" applyFill="1" applyBorder="1" applyAlignment="1" applyProtection="1">
      <alignment horizontal="left"/>
      <protection hidden="1"/>
    </xf>
    <xf numFmtId="1" fontId="7" fillId="0" borderId="1" xfId="0" applyNumberFormat="1" applyFont="1" applyFill="1" applyBorder="1" applyAlignment="1" applyProtection="1">
      <alignment horizontal="center" vertical="center"/>
      <protection hidden="1"/>
    </xf>
    <xf numFmtId="1" fontId="7" fillId="0" borderId="1" xfId="0" applyNumberFormat="1" applyFont="1" applyFill="1" applyBorder="1" applyAlignment="1" applyProtection="1">
      <alignment horizontal="center"/>
      <protection hidden="1"/>
    </xf>
    <xf numFmtId="1" fontId="7" fillId="0" borderId="0" xfId="0" applyNumberFormat="1" applyFont="1" applyFill="1" applyBorder="1" applyAlignment="1" applyProtection="1">
      <alignment horizontal="center" vertical="center"/>
      <protection hidden="1"/>
    </xf>
    <xf numFmtId="0" fontId="4" fillId="0" borderId="0" xfId="0" applyFont="1" applyFill="1" applyProtection="1">
      <protection hidden="1"/>
    </xf>
    <xf numFmtId="0" fontId="35" fillId="2" borderId="0" xfId="0" applyFont="1" applyFill="1" applyBorder="1" applyProtection="1">
      <protection hidden="1"/>
    </xf>
    <xf numFmtId="0" fontId="35" fillId="2" borderId="0" xfId="0" applyFont="1" applyFill="1" applyProtection="1">
      <protection hidden="1"/>
    </xf>
    <xf numFmtId="1" fontId="7" fillId="2" borderId="0" xfId="0" applyNumberFormat="1" applyFont="1" applyFill="1" applyBorder="1" applyAlignment="1" applyProtection="1">
      <alignment vertical="center"/>
      <protection hidden="1"/>
    </xf>
    <xf numFmtId="9" fontId="35" fillId="2" borderId="0" xfId="0" applyNumberFormat="1" applyFont="1" applyFill="1" applyBorder="1" applyProtection="1">
      <protection hidden="1"/>
    </xf>
    <xf numFmtId="9" fontId="35" fillId="2" borderId="0" xfId="0" applyNumberFormat="1" applyFont="1" applyFill="1" applyProtection="1">
      <protection hidden="1"/>
    </xf>
    <xf numFmtId="0" fontId="7" fillId="2" borderId="0" xfId="0" applyFont="1" applyFill="1" applyBorder="1" applyAlignment="1" applyProtection="1">
      <alignment horizontal="center" vertical="center"/>
      <protection hidden="1"/>
    </xf>
    <xf numFmtId="0" fontId="27" fillId="0" borderId="0" xfId="0" applyFont="1" applyFill="1" applyBorder="1" applyProtection="1">
      <protection hidden="1"/>
    </xf>
    <xf numFmtId="17" fontId="2" fillId="0" borderId="0" xfId="0" applyNumberFormat="1" applyFont="1"/>
    <xf numFmtId="0" fontId="37" fillId="0" borderId="0" xfId="0" applyFont="1" applyAlignment="1" applyProtection="1">
      <alignment vertical="top" wrapText="1" readingOrder="1"/>
      <protection locked="0"/>
    </xf>
    <xf numFmtId="0" fontId="38" fillId="0" borderId="0" xfId="0" applyFont="1"/>
    <xf numFmtId="0" fontId="37" fillId="0" borderId="0" xfId="0" applyFont="1"/>
    <xf numFmtId="0" fontId="28" fillId="2" borderId="0" xfId="0" applyFont="1" applyFill="1" applyAlignment="1" applyProtection="1">
      <alignment horizontal="right"/>
      <protection hidden="1"/>
    </xf>
    <xf numFmtId="0" fontId="2" fillId="0" borderId="0" xfId="0" applyFont="1" applyAlignment="1" applyProtection="1">
      <alignment vertical="top" wrapText="1" readingOrder="1"/>
      <protection locked="0"/>
    </xf>
    <xf numFmtId="0" fontId="2" fillId="0" borderId="0" xfId="0" applyFont="1"/>
    <xf numFmtId="0" fontId="2" fillId="0" borderId="0" xfId="0" applyFont="1" applyAlignment="1">
      <alignment wrapText="1"/>
    </xf>
    <xf numFmtId="0" fontId="2" fillId="0" borderId="0" xfId="0" applyFont="1" applyAlignment="1">
      <alignment horizontal="right" wrapText="1"/>
    </xf>
    <xf numFmtId="0" fontId="2" fillId="0" borderId="0" xfId="0" applyFont="1" applyAlignment="1">
      <alignment horizontal="center"/>
    </xf>
    <xf numFmtId="0" fontId="2" fillId="0" borderId="0" xfId="0" applyFont="1" applyAlignment="1">
      <alignment horizontal="left"/>
    </xf>
    <xf numFmtId="0" fontId="2" fillId="3" borderId="0" xfId="0" applyFont="1" applyFill="1"/>
    <xf numFmtId="0" fontId="38" fillId="0" borderId="0" xfId="0" applyFont="1" applyAlignment="1">
      <alignment horizontal="right" wrapText="1"/>
    </xf>
    <xf numFmtId="0" fontId="38" fillId="0" borderId="0" xfId="0" applyFont="1" applyAlignment="1" applyProtection="1">
      <alignment vertical="top" wrapText="1" readingOrder="1"/>
      <protection locked="0"/>
    </xf>
    <xf numFmtId="0" fontId="12" fillId="0" borderId="0" xfId="0" applyFont="1"/>
    <xf numFmtId="0" fontId="12" fillId="0" borderId="0" xfId="0" applyFont="1" applyBorder="1" applyAlignment="1">
      <alignment horizontal="left"/>
    </xf>
    <xf numFmtId="0" fontId="12" fillId="0" borderId="0" xfId="0" applyFont="1" applyFill="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12" fillId="0" borderId="10" xfId="0" applyFont="1" applyFill="1" applyBorder="1" applyAlignment="1">
      <alignment horizontal="left"/>
    </xf>
    <xf numFmtId="17" fontId="2" fillId="0" borderId="0" xfId="0" applyNumberFormat="1" applyFont="1" applyAlignment="1">
      <alignment wrapText="1"/>
    </xf>
    <xf numFmtId="0" fontId="28" fillId="0" borderId="0" xfId="0" applyFont="1" applyFill="1" applyAlignment="1" applyProtection="1">
      <alignment horizontal="right"/>
      <protection hidden="1"/>
    </xf>
    <xf numFmtId="3" fontId="0" fillId="2" borderId="0" xfId="0" applyNumberFormat="1" applyFill="1" applyProtection="1">
      <protection hidden="1"/>
    </xf>
    <xf numFmtId="3" fontId="0" fillId="2" borderId="0" xfId="0" applyNumberFormat="1" applyFill="1" applyAlignment="1" applyProtection="1">
      <alignment horizontal="center"/>
      <protection hidden="1"/>
    </xf>
    <xf numFmtId="3" fontId="0" fillId="2" borderId="0" xfId="0" applyNumberFormat="1" applyFill="1" applyBorder="1" applyAlignment="1" applyProtection="1">
      <alignment horizontal="center"/>
      <protection hidden="1"/>
    </xf>
    <xf numFmtId="3" fontId="7" fillId="2" borderId="0" xfId="0" applyNumberFormat="1" applyFont="1" applyFill="1" applyAlignment="1" applyProtection="1">
      <alignment horizontal="center"/>
      <protection hidden="1"/>
    </xf>
    <xf numFmtId="3" fontId="9" fillId="2" borderId="0" xfId="0" applyNumberFormat="1" applyFont="1" applyFill="1" applyBorder="1" applyAlignment="1" applyProtection="1">
      <alignment horizontal="center" vertical="center"/>
      <protection hidden="1"/>
    </xf>
    <xf numFmtId="3" fontId="28" fillId="2" borderId="0" xfId="0" applyNumberFormat="1" applyFont="1" applyFill="1" applyAlignment="1" applyProtection="1">
      <alignment horizontal="right"/>
      <protection hidden="1"/>
    </xf>
    <xf numFmtId="3" fontId="34" fillId="0" borderId="0" xfId="0" applyNumberFormat="1" applyFont="1" applyFill="1" applyBorder="1" applyAlignment="1" applyProtection="1">
      <alignment horizontal="left" vertical="top"/>
    </xf>
    <xf numFmtId="3" fontId="0" fillId="0" borderId="0"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wrapText="1"/>
      <protection hidden="1"/>
    </xf>
    <xf numFmtId="3" fontId="4" fillId="2" borderId="1" xfId="0" applyNumberFormat="1" applyFont="1" applyFill="1" applyBorder="1" applyAlignment="1" applyProtection="1">
      <alignment horizontal="center" vertical="center"/>
      <protection hidden="1"/>
    </xf>
    <xf numFmtId="3" fontId="3" fillId="0" borderId="1" xfId="0" applyNumberFormat="1" applyFont="1" applyFill="1" applyBorder="1" applyAlignment="1" applyProtection="1">
      <alignment horizontal="center"/>
      <protection hidden="1"/>
    </xf>
    <xf numFmtId="3" fontId="0" fillId="0" borderId="0" xfId="0" applyNumberFormat="1" applyFill="1" applyAlignment="1" applyProtection="1">
      <alignment horizontal="center"/>
      <protection hidden="1"/>
    </xf>
    <xf numFmtId="0" fontId="7"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right"/>
      <protection hidden="1"/>
    </xf>
    <xf numFmtId="0" fontId="6" fillId="0" borderId="0" xfId="0" applyFont="1" applyFill="1" applyAlignment="1" applyProtection="1">
      <alignment vertical="center"/>
      <protection hidden="1"/>
    </xf>
    <xf numFmtId="0" fontId="27" fillId="0" borderId="0" xfId="0" applyFont="1" applyFill="1" applyAlignment="1" applyProtection="1">
      <alignment vertical="center"/>
      <protection hidden="1"/>
    </xf>
    <xf numFmtId="3" fontId="7" fillId="2" borderId="0" xfId="0" applyNumberFormat="1" applyFont="1" applyFill="1" applyBorder="1" applyAlignment="1" applyProtection="1">
      <alignment horizontal="center" vertical="center"/>
      <protection hidden="1"/>
    </xf>
    <xf numFmtId="0" fontId="25" fillId="0" borderId="0" xfId="0" applyFont="1" applyFill="1" applyAlignment="1" applyProtection="1">
      <alignment vertical="center"/>
      <protection hidden="1"/>
    </xf>
    <xf numFmtId="1" fontId="25" fillId="2" borderId="0" xfId="0" applyNumberFormat="1" applyFont="1" applyFill="1" applyBorder="1" applyAlignment="1" applyProtection="1">
      <alignment vertical="center"/>
      <protection hidden="1"/>
    </xf>
    <xf numFmtId="0" fontId="38" fillId="2" borderId="0" xfId="0" applyFont="1" applyFill="1" applyProtection="1">
      <protection hidden="1"/>
    </xf>
    <xf numFmtId="0" fontId="7" fillId="2" borderId="0" xfId="0" applyFont="1" applyFill="1" applyProtection="1">
      <protection hidden="1"/>
    </xf>
    <xf numFmtId="0" fontId="7" fillId="2" borderId="0" xfId="0" applyFont="1" applyFill="1" applyAlignment="1" applyProtection="1">
      <alignment vertical="center"/>
      <protection hidden="1"/>
    </xf>
    <xf numFmtId="3" fontId="3" fillId="0" borderId="0" xfId="0" applyNumberFormat="1" applyFont="1" applyFill="1" applyAlignment="1" applyProtection="1">
      <alignment horizontal="center"/>
      <protection hidden="1"/>
    </xf>
    <xf numFmtId="0" fontId="0" fillId="2" borderId="0" xfId="0" applyFill="1" applyBorder="1" applyAlignment="1" applyProtection="1">
      <alignment horizontal="center" vertical="center"/>
      <protection hidden="1"/>
    </xf>
    <xf numFmtId="0" fontId="0" fillId="2" borderId="0" xfId="0" applyFill="1" applyBorder="1" applyAlignment="1" applyProtection="1">
      <alignment horizontal="center" vertical="center" wrapText="1"/>
      <protection hidden="1"/>
    </xf>
    <xf numFmtId="0" fontId="7" fillId="0" borderId="0" xfId="0" applyFont="1" applyFill="1" applyProtection="1">
      <protection hidden="1"/>
    </xf>
    <xf numFmtId="0" fontId="25" fillId="0" borderId="0" xfId="0" applyFont="1" applyFill="1" applyAlignment="1" applyProtection="1">
      <alignment horizontal="left" indent="1"/>
      <protection hidden="1"/>
    </xf>
    <xf numFmtId="0" fontId="0" fillId="0" borderId="0" xfId="0" applyAlignment="1">
      <alignment wrapText="1"/>
    </xf>
    <xf numFmtId="0" fontId="0" fillId="0" borderId="0" xfId="0" applyBorder="1" applyAlignment="1">
      <alignment wrapText="1"/>
    </xf>
    <xf numFmtId="0" fontId="0" fillId="0" borderId="0" xfId="0" applyBorder="1"/>
    <xf numFmtId="1" fontId="0" fillId="0" borderId="0" xfId="0" applyNumberFormat="1" applyBorder="1"/>
    <xf numFmtId="0" fontId="0" fillId="0" borderId="0" xfId="0" applyFill="1" applyBorder="1" applyAlignment="1">
      <alignment wrapText="1"/>
    </xf>
    <xf numFmtId="0" fontId="11" fillId="0" borderId="0" xfId="0" applyFont="1" applyFill="1" applyBorder="1" applyAlignment="1" applyProtection="1">
      <alignment vertical="top" wrapText="1"/>
      <protection hidden="1"/>
    </xf>
    <xf numFmtId="3" fontId="18" fillId="0" borderId="0" xfId="0" applyNumberFormat="1" applyFont="1" applyFill="1" applyProtection="1">
      <protection hidden="1"/>
    </xf>
    <xf numFmtId="0" fontId="17" fillId="0" borderId="0" xfId="0" applyFont="1" applyFill="1" applyProtection="1">
      <protection hidden="1"/>
    </xf>
    <xf numFmtId="3" fontId="19" fillId="0" borderId="0" xfId="0" applyNumberFormat="1" applyFont="1" applyFill="1" applyAlignment="1" applyProtection="1">
      <alignment horizontal="left"/>
      <protection hidden="1"/>
    </xf>
    <xf numFmtId="0" fontId="19" fillId="0" borderId="0" xfId="0" applyFont="1" applyFill="1" applyProtection="1">
      <protection hidden="1"/>
    </xf>
    <xf numFmtId="3" fontId="18" fillId="0" borderId="0" xfId="0" applyNumberFormat="1" applyFont="1" applyFill="1" applyAlignment="1" applyProtection="1">
      <alignment horizontal="left"/>
      <protection hidden="1"/>
    </xf>
    <xf numFmtId="3" fontId="18" fillId="0" borderId="0" xfId="5" applyNumberFormat="1" applyFont="1" applyFill="1" applyAlignment="1" applyProtection="1">
      <alignment horizontal="left"/>
      <protection hidden="1"/>
    </xf>
    <xf numFmtId="3" fontId="19" fillId="0" borderId="0" xfId="5" applyNumberFormat="1" applyFont="1" applyFill="1" applyAlignment="1" applyProtection="1">
      <alignment horizontal="left"/>
      <protection hidden="1"/>
    </xf>
    <xf numFmtId="0" fontId="10" fillId="0" borderId="10" xfId="0" applyFont="1" applyFill="1" applyBorder="1" applyAlignment="1" applyProtection="1">
      <alignment horizontal="left"/>
      <protection hidden="1"/>
    </xf>
    <xf numFmtId="164" fontId="19" fillId="0" borderId="0" xfId="4" applyFont="1" applyFill="1" applyAlignment="1" applyProtection="1">
      <protection hidden="1"/>
    </xf>
    <xf numFmtId="0" fontId="11" fillId="0" borderId="0" xfId="0" applyFont="1" applyFill="1" applyAlignment="1" applyProtection="1">
      <alignment vertical="top" wrapText="1"/>
      <protection hidden="1"/>
    </xf>
    <xf numFmtId="1" fontId="0" fillId="0" borderId="0" xfId="0" applyNumberFormat="1" applyFill="1" applyBorder="1" applyAlignment="1">
      <alignment wrapText="1"/>
    </xf>
    <xf numFmtId="0" fontId="5" fillId="0" borderId="0" xfId="0" applyFont="1" applyFill="1" applyAlignment="1" applyProtection="1">
      <alignment vertical="center"/>
      <protection hidden="1"/>
    </xf>
    <xf numFmtId="3" fontId="5" fillId="0" borderId="0" xfId="0" applyNumberFormat="1" applyFont="1" applyFill="1" applyAlignment="1" applyProtection="1">
      <alignment vertical="center"/>
      <protection hidden="1"/>
    </xf>
    <xf numFmtId="3" fontId="0" fillId="0" borderId="0" xfId="0" applyNumberFormat="1" applyFill="1" applyProtection="1">
      <protection hidden="1"/>
    </xf>
    <xf numFmtId="3" fontId="0" fillId="0" borderId="0" xfId="0" applyNumberFormat="1" applyFill="1" applyBorder="1" applyAlignment="1" applyProtection="1">
      <alignment horizontal="center" vertical="center" wrapText="1"/>
      <protection hidden="1"/>
    </xf>
    <xf numFmtId="3" fontId="0" fillId="0" borderId="0" xfId="0" applyNumberFormat="1" applyFill="1" applyBorder="1" applyProtection="1"/>
    <xf numFmtId="0" fontId="7" fillId="0" borderId="8" xfId="0" applyFont="1" applyFill="1" applyBorder="1" applyAlignment="1" applyProtection="1">
      <alignment vertical="center"/>
      <protection hidden="1"/>
    </xf>
    <xf numFmtId="3" fontId="7" fillId="0" borderId="8" xfId="0" applyNumberFormat="1"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3" fontId="0" fillId="0" borderId="0" xfId="0" applyNumberFormat="1" applyFill="1" applyBorder="1" applyProtection="1">
      <protection hidden="1"/>
    </xf>
    <xf numFmtId="0" fontId="4" fillId="0" borderId="0" xfId="0" applyFont="1" applyFill="1" applyBorder="1" applyAlignment="1" applyProtection="1">
      <alignment horizontal="left" vertical="center" wrapText="1"/>
      <protection hidden="1"/>
    </xf>
    <xf numFmtId="0" fontId="0" fillId="0" borderId="0" xfId="0" applyFill="1" applyBorder="1" applyAlignment="1" applyProtection="1">
      <alignment wrapText="1"/>
      <protection hidden="1"/>
    </xf>
    <xf numFmtId="3" fontId="4" fillId="0" borderId="0" xfId="0" applyNumberFormat="1" applyFont="1" applyFill="1" applyBorder="1" applyAlignment="1" applyProtection="1">
      <alignment horizontal="center" vertical="center" wrapText="1"/>
      <protection hidden="1"/>
    </xf>
    <xf numFmtId="0" fontId="0" fillId="0" borderId="11" xfId="0" applyFill="1" applyBorder="1" applyProtection="1">
      <protection hidden="1"/>
    </xf>
    <xf numFmtId="3" fontId="28" fillId="0" borderId="11" xfId="0" applyNumberFormat="1" applyFont="1" applyFill="1" applyBorder="1" applyAlignment="1" applyProtection="1">
      <alignment horizontal="right"/>
      <protection hidden="1"/>
    </xf>
    <xf numFmtId="3" fontId="0" fillId="0" borderId="11" xfId="0" applyNumberFormat="1" applyFill="1" applyBorder="1" applyProtection="1">
      <protection hidden="1"/>
    </xf>
    <xf numFmtId="0" fontId="28" fillId="0" borderId="11" xfId="0" applyFont="1" applyFill="1" applyBorder="1" applyAlignment="1" applyProtection="1">
      <alignment horizontal="right" vertical="center"/>
      <protection hidden="1"/>
    </xf>
    <xf numFmtId="3" fontId="28" fillId="0" borderId="0" xfId="0" applyNumberFormat="1" applyFont="1" applyFill="1" applyBorder="1" applyAlignment="1" applyProtection="1">
      <alignment horizontal="right" vertical="center"/>
      <protection hidden="1"/>
    </xf>
    <xf numFmtId="0" fontId="28" fillId="0" borderId="0" xfId="0" applyFont="1" applyFill="1" applyBorder="1" applyAlignment="1" applyProtection="1">
      <alignment horizontal="right" vertical="center"/>
      <protection hidden="1"/>
    </xf>
    <xf numFmtId="0" fontId="3" fillId="0" borderId="0" xfId="0" applyFont="1" applyAlignment="1" applyProtection="1">
      <alignment vertical="top" wrapText="1" readingOrder="1"/>
    </xf>
    <xf numFmtId="0" fontId="3" fillId="0" borderId="0" xfId="0" applyFont="1" applyAlignment="1" applyProtection="1">
      <alignment vertical="center" wrapText="1"/>
    </xf>
    <xf numFmtId="0" fontId="5" fillId="0" borderId="0" xfId="0" applyFont="1" applyFill="1" applyAlignment="1" applyProtection="1">
      <alignment horizontal="left" wrapText="1"/>
      <protection hidden="1"/>
    </xf>
    <xf numFmtId="0" fontId="3" fillId="0" borderId="0" xfId="0" applyFont="1" applyFill="1" applyAlignment="1" applyProtection="1">
      <alignment vertical="top" wrapText="1" readingOrder="1"/>
    </xf>
    <xf numFmtId="0" fontId="3" fillId="0" borderId="0" xfId="0" applyFont="1" applyFill="1" applyAlignment="1" applyProtection="1">
      <alignment horizontal="center" wrapText="1"/>
      <protection hidden="1"/>
    </xf>
    <xf numFmtId="0" fontId="3" fillId="0" borderId="0" xfId="0" applyFont="1" applyAlignment="1" applyProtection="1">
      <alignment horizontal="left" vertical="top" wrapText="1" indent="1"/>
    </xf>
    <xf numFmtId="3" fontId="4" fillId="2" borderId="0" xfId="0" applyNumberFormat="1" applyFont="1" applyFill="1" applyBorder="1" applyAlignment="1" applyProtection="1">
      <alignment horizontal="right" vertical="center" indent="2"/>
      <protection hidden="1"/>
    </xf>
    <xf numFmtId="3" fontId="7" fillId="0" borderId="8" xfId="0" applyNumberFormat="1" applyFont="1" applyFill="1" applyBorder="1" applyAlignment="1" applyProtection="1">
      <alignment horizontal="center" vertical="center"/>
      <protection hidden="1"/>
    </xf>
    <xf numFmtId="0" fontId="2" fillId="0" borderId="0" xfId="0" applyFont="1" applyFill="1" applyBorder="1" applyProtection="1">
      <protection hidden="1"/>
    </xf>
    <xf numFmtId="0" fontId="0" fillId="0" borderId="8" xfId="0" applyBorder="1" applyAlignment="1">
      <alignment horizontal="left"/>
    </xf>
    <xf numFmtId="0" fontId="0" fillId="0" borderId="0" xfId="0" applyFill="1" applyAlignment="1" applyProtection="1">
      <alignment horizontal="right" vertical="center" wrapText="1"/>
      <protection hidden="1"/>
    </xf>
    <xf numFmtId="0" fontId="0" fillId="2" borderId="0" xfId="0" applyFill="1" applyAlignment="1" applyProtection="1">
      <alignment horizontal="right" vertical="center" wrapText="1"/>
      <protection hidden="1"/>
    </xf>
    <xf numFmtId="0" fontId="3" fillId="0" borderId="0" xfId="0" applyFont="1" applyFill="1" applyAlignment="1" applyProtection="1">
      <alignment horizontal="center"/>
      <protection hidden="1"/>
    </xf>
    <xf numFmtId="2" fontId="24" fillId="2" borderId="0" xfId="1" applyNumberFormat="1" applyFont="1" applyFill="1" applyAlignment="1" applyProtection="1">
      <alignment horizontal="left"/>
      <protection hidden="1"/>
    </xf>
    <xf numFmtId="0" fontId="21" fillId="0" borderId="0" xfId="1" applyAlignment="1" applyProtection="1">
      <protection hidden="1"/>
    </xf>
    <xf numFmtId="0" fontId="24" fillId="0" borderId="0" xfId="1" applyFont="1" applyAlignment="1" applyProtection="1">
      <alignment horizontal="left"/>
      <protection hidden="1"/>
    </xf>
    <xf numFmtId="0" fontId="0" fillId="2" borderId="0" xfId="0" applyFill="1" applyAlignment="1" applyProtection="1">
      <alignment horizontal="right"/>
      <protection hidden="1"/>
    </xf>
    <xf numFmtId="0" fontId="21" fillId="0" borderId="0" xfId="1" applyAlignment="1" applyProtection="1">
      <alignment wrapText="1"/>
      <protection hidden="1"/>
    </xf>
    <xf numFmtId="0" fontId="21" fillId="2" borderId="0" xfId="1" applyFill="1" applyAlignment="1" applyProtection="1">
      <alignment wrapText="1"/>
      <protection hidden="1"/>
    </xf>
    <xf numFmtId="2" fontId="24" fillId="2" borderId="0" xfId="1" applyNumberFormat="1" applyFont="1" applyFill="1" applyAlignment="1" applyProtection="1">
      <alignment wrapText="1"/>
      <protection hidden="1"/>
    </xf>
    <xf numFmtId="0" fontId="23" fillId="2" borderId="0" xfId="0" applyFont="1" applyFill="1" applyAlignment="1" applyProtection="1">
      <alignment wrapText="1"/>
      <protection hidden="1"/>
    </xf>
    <xf numFmtId="0" fontId="6" fillId="2" borderId="0" xfId="0" applyFont="1" applyFill="1" applyAlignment="1" applyProtection="1">
      <alignment wrapText="1"/>
      <protection hidden="1"/>
    </xf>
    <xf numFmtId="0" fontId="6" fillId="2" borderId="0" xfId="0" applyFont="1" applyFill="1" applyAlignment="1">
      <alignment wrapText="1"/>
    </xf>
    <xf numFmtId="0" fontId="24" fillId="2" borderId="0" xfId="1" applyFont="1" applyFill="1" applyAlignment="1" applyProtection="1">
      <alignment horizontal="left" wrapText="1"/>
      <protection hidden="1"/>
    </xf>
    <xf numFmtId="0" fontId="24" fillId="2" borderId="0" xfId="1" applyFont="1" applyFill="1" applyAlignment="1" applyProtection="1">
      <alignment wrapText="1"/>
      <protection hidden="1"/>
    </xf>
    <xf numFmtId="0" fontId="24" fillId="0" borderId="0" xfId="1" applyFont="1" applyAlignment="1" applyProtection="1">
      <alignment horizontal="left" wrapText="1"/>
      <protection hidden="1"/>
    </xf>
    <xf numFmtId="0" fontId="21" fillId="2" borderId="0" xfId="1" applyFill="1" applyAlignment="1" applyProtection="1">
      <alignment horizontal="left" wrapText="1"/>
      <protection hidden="1"/>
    </xf>
    <xf numFmtId="0" fontId="24" fillId="0" borderId="0" xfId="1" applyFont="1" applyAlignment="1" applyProtection="1">
      <alignment wrapText="1"/>
      <protection hidden="1"/>
    </xf>
    <xf numFmtId="49" fontId="0" fillId="0" borderId="0" xfId="0" applyNumberFormat="1" applyFont="1"/>
    <xf numFmtId="0" fontId="6" fillId="0" borderId="0" xfId="0" applyFont="1" applyBorder="1" applyAlignment="1">
      <alignment wrapText="1"/>
    </xf>
    <xf numFmtId="0" fontId="0" fillId="2" borderId="1" xfId="0" applyFill="1" applyBorder="1" applyAlignment="1" applyProtection="1">
      <alignment horizontal="center" vertical="center"/>
      <protection hidden="1"/>
    </xf>
    <xf numFmtId="0" fontId="24" fillId="0" borderId="7" xfId="1" applyFont="1" applyBorder="1" applyAlignment="1" applyProtection="1">
      <alignment wrapText="1"/>
    </xf>
    <xf numFmtId="3" fontId="7" fillId="2" borderId="0" xfId="0" applyNumberFormat="1" applyFont="1" applyFill="1" applyBorder="1" applyAlignment="1" applyProtection="1">
      <alignment horizontal="right" vertical="center" indent="1"/>
      <protection hidden="1"/>
    </xf>
    <xf numFmtId="3" fontId="7" fillId="2" borderId="0" xfId="0" applyNumberFormat="1" applyFont="1" applyFill="1" applyBorder="1" applyAlignment="1" applyProtection="1">
      <alignment horizontal="right" vertical="center" indent="2"/>
      <protection hidden="1"/>
    </xf>
    <xf numFmtId="0" fontId="7" fillId="2" borderId="8"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wrapText="1"/>
      <protection hidden="1"/>
    </xf>
    <xf numFmtId="0" fontId="0" fillId="2" borderId="0" xfId="0" applyFill="1" applyAlignment="1" applyProtection="1">
      <protection hidden="1"/>
    </xf>
    <xf numFmtId="3" fontId="41" fillId="0" borderId="0" xfId="0" applyNumberFormat="1" applyFont="1" applyFill="1" applyBorder="1" applyProtection="1">
      <protection hidden="1"/>
    </xf>
    <xf numFmtId="49" fontId="0" fillId="0" borderId="0" xfId="0" applyNumberFormat="1"/>
    <xf numFmtId="3" fontId="2" fillId="2" borderId="0" xfId="0" applyNumberFormat="1" applyFont="1" applyFill="1" applyAlignment="1" applyProtection="1">
      <alignment horizontal="center"/>
      <protection hidden="1"/>
    </xf>
    <xf numFmtId="0" fontId="1" fillId="0" borderId="0" xfId="0" applyFont="1" applyAlignment="1" applyProtection="1">
      <alignment vertical="top" wrapText="1" readingOrder="1"/>
      <protection locked="0"/>
    </xf>
    <xf numFmtId="0" fontId="1" fillId="0" borderId="0" xfId="0" applyFont="1" applyAlignment="1" applyProtection="1">
      <alignment horizontal="left" vertical="center" wrapText="1" readingOrder="1"/>
      <protection locked="0"/>
    </xf>
    <xf numFmtId="0" fontId="2" fillId="0" borderId="0" xfId="0" applyFont="1" applyBorder="1" applyAlignment="1">
      <alignment wrapText="1"/>
    </xf>
    <xf numFmtId="0" fontId="17" fillId="2" borderId="0" xfId="0" applyFont="1" applyFill="1" applyBorder="1" applyProtection="1">
      <protection hidden="1"/>
    </xf>
    <xf numFmtId="3" fontId="18" fillId="2" borderId="0" xfId="0" applyNumberFormat="1" applyFont="1" applyFill="1" applyBorder="1" applyAlignment="1" applyProtection="1">
      <alignment horizontal="left"/>
      <protection hidden="1"/>
    </xf>
    <xf numFmtId="3" fontId="7" fillId="2" borderId="0" xfId="0" applyNumberFormat="1" applyFont="1" applyFill="1" applyBorder="1" applyAlignment="1" applyProtection="1">
      <alignment horizontal="left"/>
      <protection hidden="1"/>
    </xf>
    <xf numFmtId="3" fontId="19" fillId="2" borderId="0" xfId="0" applyNumberFormat="1" applyFont="1" applyFill="1" applyBorder="1" applyAlignment="1" applyProtection="1">
      <alignment horizontal="left"/>
      <protection hidden="1"/>
    </xf>
    <xf numFmtId="0" fontId="19" fillId="2" borderId="0" xfId="0" applyFont="1" applyFill="1" applyBorder="1" applyProtection="1">
      <protection hidden="1"/>
    </xf>
    <xf numFmtId="3" fontId="18" fillId="2" borderId="0" xfId="5" applyNumberFormat="1" applyFont="1" applyFill="1" applyBorder="1" applyAlignment="1" applyProtection="1">
      <alignment horizontal="left"/>
      <protection hidden="1"/>
    </xf>
    <xf numFmtId="3" fontId="7" fillId="2" borderId="0" xfId="5" applyNumberFormat="1" applyFont="1" applyFill="1" applyBorder="1" applyAlignment="1" applyProtection="1">
      <alignment horizontal="left"/>
      <protection hidden="1"/>
    </xf>
    <xf numFmtId="3" fontId="19" fillId="2" borderId="0" xfId="5" applyNumberFormat="1" applyFont="1" applyFill="1" applyBorder="1" applyAlignment="1" applyProtection="1">
      <alignment horizontal="left"/>
      <protection hidden="1"/>
    </xf>
    <xf numFmtId="0" fontId="10" fillId="0" borderId="0" xfId="0" applyFont="1" applyBorder="1" applyAlignment="1" applyProtection="1">
      <alignment horizontal="left"/>
      <protection hidden="1"/>
    </xf>
    <xf numFmtId="164" fontId="19" fillId="2" borderId="0" xfId="4" applyFont="1" applyFill="1" applyBorder="1" applyAlignment="1" applyProtection="1">
      <protection hidden="1"/>
    </xf>
    <xf numFmtId="0" fontId="1" fillId="0" borderId="0" xfId="0" applyFont="1" applyFill="1" applyBorder="1" applyAlignment="1" applyProtection="1">
      <alignment vertical="center" readingOrder="1"/>
      <protection locked="0"/>
    </xf>
    <xf numFmtId="0" fontId="1" fillId="0" borderId="0" xfId="0" applyFont="1" applyAlignment="1" applyProtection="1">
      <alignment vertical="top" readingOrder="1"/>
      <protection locked="0"/>
    </xf>
    <xf numFmtId="166" fontId="1" fillId="0" borderId="0" xfId="0" applyNumberFormat="1" applyFont="1" applyAlignment="1" applyProtection="1">
      <alignment horizontal="center" vertical="center" readingOrder="1"/>
      <protection locked="0"/>
    </xf>
    <xf numFmtId="0" fontId="0" fillId="0" borderId="0" xfId="0" applyAlignment="1"/>
    <xf numFmtId="0" fontId="36" fillId="0" borderId="0" xfId="0" applyFont="1" applyAlignment="1" applyProtection="1">
      <alignment horizontal="center" vertical="center" readingOrder="1"/>
      <protection locked="0"/>
    </xf>
    <xf numFmtId="3" fontId="0" fillId="0" borderId="0" xfId="0" applyNumberFormat="1" applyFill="1" applyBorder="1" applyAlignment="1" applyProtection="1">
      <alignment horizontal="left"/>
      <protection hidden="1"/>
    </xf>
    <xf numFmtId="0" fontId="43" fillId="2" borderId="0" xfId="0" applyFont="1" applyFill="1" applyBorder="1" applyProtection="1">
      <protection hidden="1"/>
    </xf>
    <xf numFmtId="0" fontId="43" fillId="0" borderId="0" xfId="0" applyFont="1" applyFill="1" applyBorder="1" applyProtection="1">
      <protection hidden="1"/>
    </xf>
    <xf numFmtId="49" fontId="2" fillId="0" borderId="0" xfId="0" applyNumberFormat="1" applyFont="1" applyBorder="1" applyAlignment="1">
      <alignment wrapText="1"/>
    </xf>
    <xf numFmtId="0" fontId="3" fillId="0" borderId="0" xfId="0" applyFont="1" applyFill="1" applyAlignment="1" applyProtection="1">
      <alignment vertical="top" wrapText="1"/>
      <protection hidden="1"/>
    </xf>
    <xf numFmtId="0" fontId="0" fillId="0" borderId="0" xfId="0" applyAlignment="1">
      <alignment horizontal="left"/>
    </xf>
    <xf numFmtId="0" fontId="0" fillId="0" borderId="0" xfId="0" applyAlignment="1">
      <alignment horizontal="center"/>
    </xf>
    <xf numFmtId="3" fontId="44" fillId="2" borderId="0" xfId="0" applyNumberFormat="1" applyFont="1" applyFill="1" applyBorder="1" applyAlignment="1" applyProtection="1">
      <alignment vertical="center" wrapText="1"/>
      <protection hidden="1"/>
    </xf>
    <xf numFmtId="0" fontId="2" fillId="2" borderId="0" xfId="0" applyFont="1" applyFill="1" applyBorder="1" applyAlignment="1" applyProtection="1">
      <alignment horizontal="right" vertical="center" wrapText="1"/>
      <protection hidden="1"/>
    </xf>
    <xf numFmtId="1" fontId="3" fillId="0" borderId="0" xfId="0" applyNumberFormat="1" applyFont="1" applyFill="1" applyBorder="1" applyAlignment="1" applyProtection="1">
      <alignment horizontal="center" vertical="center"/>
      <protection hidden="1"/>
    </xf>
    <xf numFmtId="3" fontId="3" fillId="2" borderId="0" xfId="0" applyNumberFormat="1" applyFont="1" applyFill="1" applyBorder="1" applyAlignment="1" applyProtection="1">
      <alignment horizontal="center" vertical="center"/>
      <protection hidden="1"/>
    </xf>
    <xf numFmtId="3" fontId="3" fillId="2" borderId="0" xfId="0" applyNumberFormat="1" applyFont="1" applyFill="1" applyAlignment="1" applyProtection="1">
      <alignment horizontal="center"/>
      <protection hidden="1"/>
    </xf>
    <xf numFmtId="3" fontId="3" fillId="2" borderId="1" xfId="0" applyNumberFormat="1" applyFont="1" applyFill="1" applyBorder="1" applyAlignment="1" applyProtection="1">
      <alignment horizontal="center" vertical="center"/>
      <protection hidden="1"/>
    </xf>
    <xf numFmtId="0" fontId="7" fillId="2" borderId="1" xfId="0" applyFont="1" applyFill="1" applyBorder="1" applyAlignment="1" applyProtection="1">
      <alignment horizontal="left" vertical="center"/>
      <protection hidden="1"/>
    </xf>
    <xf numFmtId="0" fontId="7" fillId="2" borderId="0" xfId="0" applyFont="1" applyFill="1" applyBorder="1" applyAlignment="1" applyProtection="1">
      <alignment horizontal="left" vertical="center"/>
      <protection hidden="1"/>
    </xf>
    <xf numFmtId="3" fontId="3" fillId="2" borderId="0" xfId="0" applyNumberFormat="1" applyFont="1" applyFill="1" applyBorder="1" applyAlignment="1" applyProtection="1">
      <alignment vertical="center"/>
      <protection hidden="1"/>
    </xf>
    <xf numFmtId="3" fontId="3" fillId="2" borderId="0" xfId="0" applyNumberFormat="1" applyFont="1" applyFill="1" applyBorder="1" applyAlignment="1" applyProtection="1">
      <alignment horizontal="right" vertical="center" indent="2"/>
      <protection hidden="1"/>
    </xf>
    <xf numFmtId="0" fontId="3" fillId="2" borderId="0" xfId="0" applyFont="1" applyFill="1" applyAlignment="1" applyProtection="1">
      <alignment vertical="center"/>
      <protection hidden="1"/>
    </xf>
    <xf numFmtId="3" fontId="2" fillId="0" borderId="0" xfId="0" applyNumberFormat="1" applyFont="1" applyFill="1" applyBorder="1" applyAlignment="1" applyProtection="1">
      <alignment horizontal="center" vertical="top" wrapText="1"/>
      <protection hidden="1"/>
    </xf>
    <xf numFmtId="3" fontId="2" fillId="0" borderId="0" xfId="0" applyNumberFormat="1" applyFont="1" applyFill="1" applyAlignment="1" applyProtection="1">
      <alignment horizontal="center" vertical="top" wrapText="1"/>
      <protection hidden="1"/>
    </xf>
    <xf numFmtId="0" fontId="2" fillId="0" borderId="0" xfId="0" applyFont="1" applyFill="1" applyAlignment="1" applyProtection="1">
      <alignment horizontal="right" vertical="center" wrapText="1"/>
      <protection hidden="1"/>
    </xf>
    <xf numFmtId="3" fontId="2"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pplyProtection="1">
      <alignment vertical="center"/>
      <protection hidden="1"/>
    </xf>
    <xf numFmtId="0" fontId="7" fillId="0" borderId="1" xfId="0" applyFont="1" applyFill="1" applyBorder="1" applyAlignment="1" applyProtection="1">
      <alignment horizontal="left" vertical="center"/>
      <protection hidden="1"/>
    </xf>
    <xf numFmtId="9" fontId="7"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3" fontId="7" fillId="0" borderId="0" xfId="0" applyNumberFormat="1" applyFont="1" applyFill="1" applyBorder="1" applyAlignment="1" applyProtection="1">
      <alignment horizontal="center" vertical="center"/>
      <protection hidden="1"/>
    </xf>
    <xf numFmtId="1" fontId="3" fillId="0" borderId="0" xfId="0" applyNumberFormat="1"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2" fillId="0" borderId="1" xfId="0" applyFont="1" applyFill="1" applyBorder="1" applyProtection="1">
      <protection hidden="1"/>
    </xf>
    <xf numFmtId="3" fontId="3" fillId="0" borderId="1" xfId="0" applyNumberFormat="1" applyFont="1" applyFill="1" applyBorder="1" applyAlignment="1" applyProtection="1">
      <alignment horizontal="center" vertical="center"/>
      <protection hidden="1"/>
    </xf>
    <xf numFmtId="3" fontId="2" fillId="0" borderId="0" xfId="0" applyNumberFormat="1" applyFont="1" applyFill="1" applyAlignment="1" applyProtection="1">
      <alignment horizontal="center"/>
      <protection hidden="1"/>
    </xf>
    <xf numFmtId="3" fontId="2" fillId="2" borderId="0" xfId="0" applyNumberFormat="1" applyFont="1" applyFill="1" applyAlignment="1" applyProtection="1">
      <alignment horizontal="center" vertical="top"/>
      <protection hidden="1"/>
    </xf>
    <xf numFmtId="0" fontId="2" fillId="2" borderId="0" xfId="0" applyFont="1" applyFill="1" applyAlignment="1" applyProtection="1">
      <alignment vertical="top"/>
      <protection hidden="1"/>
    </xf>
    <xf numFmtId="9" fontId="2" fillId="2" borderId="0" xfId="0" applyNumberFormat="1" applyFont="1" applyFill="1" applyAlignment="1" applyProtection="1">
      <alignment vertical="top"/>
      <protection hidden="1"/>
    </xf>
    <xf numFmtId="3" fontId="11" fillId="0" borderId="0" xfId="0" applyNumberFormat="1" applyFont="1" applyFill="1" applyBorder="1" applyAlignment="1" applyProtection="1">
      <alignment horizontal="center" wrapText="1"/>
      <protection hidden="1"/>
    </xf>
    <xf numFmtId="9" fontId="7" fillId="2" borderId="0" xfId="0" applyNumberFormat="1" applyFont="1" applyFill="1" applyBorder="1" applyAlignment="1" applyProtection="1">
      <alignment horizontal="center" vertical="center"/>
      <protection hidden="1"/>
    </xf>
    <xf numFmtId="1" fontId="3" fillId="2" borderId="0" xfId="0" applyNumberFormat="1" applyFont="1" applyFill="1" applyBorder="1" applyAlignment="1" applyProtection="1">
      <alignment vertical="center"/>
      <protection hidden="1"/>
    </xf>
    <xf numFmtId="3" fontId="3" fillId="2" borderId="1" xfId="0" applyNumberFormat="1" applyFont="1" applyFill="1" applyBorder="1" applyAlignment="1" applyProtection="1">
      <alignment horizontal="right" vertical="center" indent="2"/>
      <protection hidden="1"/>
    </xf>
    <xf numFmtId="0" fontId="20" fillId="2" borderId="0" xfId="0" applyFont="1" applyFill="1" applyAlignment="1" applyProtection="1">
      <alignment horizontal="right"/>
      <protection hidden="1"/>
    </xf>
    <xf numFmtId="3" fontId="3" fillId="0" borderId="0" xfId="0" applyNumberFormat="1" applyFont="1" applyBorder="1" applyAlignment="1" applyProtection="1">
      <alignment horizontal="center"/>
    </xf>
    <xf numFmtId="0" fontId="10" fillId="0" borderId="0" xfId="0" applyFont="1" applyFill="1" applyBorder="1" applyAlignment="1" applyProtection="1">
      <alignment vertical="top" wrapText="1"/>
    </xf>
    <xf numFmtId="3" fontId="10" fillId="0" borderId="0" xfId="0" applyNumberFormat="1" applyFont="1" applyFill="1" applyBorder="1" applyAlignment="1" applyProtection="1">
      <alignment vertical="top" wrapText="1"/>
    </xf>
    <xf numFmtId="0" fontId="2" fillId="0" borderId="0" xfId="0" applyFont="1" applyFill="1" applyBorder="1" applyProtection="1"/>
    <xf numFmtId="0" fontId="42" fillId="0" borderId="0" xfId="0" applyFont="1" applyFill="1" applyBorder="1" applyProtection="1"/>
    <xf numFmtId="0" fontId="2" fillId="0" borderId="0" xfId="0" applyFont="1" applyFill="1" applyProtection="1"/>
    <xf numFmtId="0" fontId="5" fillId="0" borderId="0" xfId="0" applyFont="1" applyFill="1" applyBorder="1" applyProtection="1"/>
    <xf numFmtId="0" fontId="2" fillId="0" borderId="0"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2"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3" fontId="3" fillId="2" borderId="0" xfId="0" applyNumberFormat="1" applyFont="1" applyFill="1" applyBorder="1" applyAlignment="1" applyProtection="1">
      <alignment horizontal="left"/>
      <protection hidden="1"/>
    </xf>
    <xf numFmtId="3" fontId="3" fillId="2" borderId="0" xfId="0" applyNumberFormat="1" applyFont="1" applyFill="1" applyAlignment="1" applyProtection="1">
      <alignment horizontal="right" indent="2"/>
      <protection hidden="1"/>
    </xf>
    <xf numFmtId="3" fontId="3" fillId="2" borderId="0" xfId="0" applyNumberFormat="1" applyFont="1" applyFill="1" applyAlignment="1" applyProtection="1">
      <alignment horizontal="right" indent="1"/>
      <protection hidden="1"/>
    </xf>
    <xf numFmtId="3" fontId="7" fillId="2" borderId="0" xfId="0" applyNumberFormat="1" applyFont="1" applyFill="1" applyAlignment="1" applyProtection="1">
      <alignment horizontal="right" indent="1"/>
      <protection hidden="1"/>
    </xf>
    <xf numFmtId="1" fontId="7" fillId="2" borderId="0" xfId="0" applyNumberFormat="1" applyFont="1" applyFill="1" applyAlignment="1" applyProtection="1">
      <alignment horizontal="right" indent="3"/>
      <protection hidden="1"/>
    </xf>
    <xf numFmtId="3" fontId="3" fillId="2" borderId="0" xfId="5" applyNumberFormat="1" applyFont="1" applyFill="1" applyBorder="1" applyAlignment="1" applyProtection="1">
      <alignment horizontal="left"/>
      <protection hidden="1"/>
    </xf>
    <xf numFmtId="1" fontId="3" fillId="2" borderId="0" xfId="0" applyNumberFormat="1" applyFont="1" applyFill="1" applyAlignment="1" applyProtection="1">
      <alignment horizontal="right" indent="3"/>
      <protection hidden="1"/>
    </xf>
    <xf numFmtId="164" fontId="3" fillId="2" borderId="0" xfId="4" applyFont="1" applyFill="1" applyBorder="1" applyAlignment="1" applyProtection="1">
      <protection hidden="1"/>
    </xf>
    <xf numFmtId="0" fontId="2" fillId="2" borderId="1" xfId="0" applyFont="1" applyFill="1" applyBorder="1" applyAlignment="1" applyProtection="1">
      <alignment horizontal="center"/>
      <protection hidden="1"/>
    </xf>
    <xf numFmtId="0" fontId="3"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left"/>
      <protection hidden="1"/>
    </xf>
    <xf numFmtId="3" fontId="3" fillId="0" borderId="0" xfId="0" applyNumberFormat="1" applyFont="1" applyFill="1" applyBorder="1" applyAlignment="1" applyProtection="1">
      <alignment horizontal="center" vertical="center"/>
      <protection hidden="1"/>
    </xf>
    <xf numFmtId="0" fontId="3" fillId="0" borderId="1" xfId="0" applyFont="1" applyFill="1" applyBorder="1" applyAlignment="1" applyProtection="1">
      <alignment horizontal="left"/>
      <protection hidden="1"/>
    </xf>
    <xf numFmtId="0" fontId="3"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protection hidden="1"/>
    </xf>
    <xf numFmtId="3" fontId="3" fillId="0" borderId="0" xfId="0" applyNumberFormat="1" applyFont="1" applyFill="1" applyBorder="1" applyAlignment="1" applyProtection="1">
      <alignment horizontal="left" vertical="center"/>
      <protection hidden="1"/>
    </xf>
    <xf numFmtId="3" fontId="3" fillId="0" borderId="0" xfId="0" applyNumberFormat="1" applyFont="1" applyBorder="1" applyAlignment="1" applyProtection="1">
      <alignment horizontal="left"/>
    </xf>
    <xf numFmtId="0" fontId="3" fillId="0" borderId="0" xfId="0" applyFont="1" applyAlignment="1" applyProtection="1">
      <alignment horizontal="left"/>
    </xf>
    <xf numFmtId="0" fontId="1" fillId="0" borderId="0" xfId="0" applyFont="1" applyAlignment="1" applyProtection="1">
      <alignment horizontal="right" vertical="center" wrapText="1" readingOrder="1"/>
      <protection locked="0"/>
    </xf>
    <xf numFmtId="0" fontId="0" fillId="0" borderId="0" xfId="0"/>
    <xf numFmtId="0" fontId="2" fillId="2" borderId="4" xfId="0" applyFont="1" applyFill="1" applyBorder="1" applyAlignment="1" applyProtection="1">
      <alignment horizontal="center" wrapText="1"/>
      <protection locked="0" hidden="1"/>
    </xf>
    <xf numFmtId="0" fontId="0" fillId="0" borderId="0" xfId="0" applyAlignment="1">
      <alignment horizontal="center" vertical="center" wrapText="1" readingOrder="1"/>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protection hidden="1"/>
    </xf>
    <xf numFmtId="0" fontId="7" fillId="2" borderId="1" xfId="0" applyFont="1" applyFill="1" applyBorder="1" applyAlignment="1" applyProtection="1">
      <alignment horizontal="left" vertical="center"/>
      <protection hidden="1"/>
    </xf>
    <xf numFmtId="3" fontId="7" fillId="2" borderId="0" xfId="0" applyNumberFormat="1" applyFont="1" applyFill="1" applyBorder="1" applyAlignment="1" applyProtection="1">
      <alignment horizontal="center" vertical="center"/>
      <protection hidden="1"/>
    </xf>
    <xf numFmtId="3" fontId="2" fillId="2" borderId="0" xfId="0" applyNumberFormat="1" applyFont="1" applyFill="1" applyAlignment="1" applyProtection="1">
      <alignment horizontal="left" vertical="top"/>
      <protection hidden="1"/>
    </xf>
    <xf numFmtId="3" fontId="0" fillId="2" borderId="0" xfId="0" applyNumberFormat="1" applyFill="1" applyAlignment="1" applyProtection="1">
      <alignment horizontal="left"/>
      <protection hidden="1"/>
    </xf>
    <xf numFmtId="3" fontId="0" fillId="2" borderId="0" xfId="0" applyNumberFormat="1" applyFill="1" applyBorder="1" applyAlignment="1" applyProtection="1">
      <alignment horizontal="left"/>
      <protection hidden="1"/>
    </xf>
    <xf numFmtId="3" fontId="7" fillId="2" borderId="0" xfId="0" applyNumberFormat="1" applyFont="1" applyFill="1" applyBorder="1" applyAlignment="1" applyProtection="1">
      <alignment horizontal="left" vertical="center"/>
      <protection hidden="1"/>
    </xf>
    <xf numFmtId="3" fontId="3" fillId="2" borderId="0" xfId="0" applyNumberFormat="1" applyFont="1" applyFill="1" applyBorder="1" applyAlignment="1" applyProtection="1">
      <alignment horizontal="left" vertical="center"/>
      <protection hidden="1"/>
    </xf>
    <xf numFmtId="0" fontId="47" fillId="2" borderId="0" xfId="0" applyFont="1" applyFill="1" applyProtection="1">
      <protection hidden="1"/>
    </xf>
    <xf numFmtId="0" fontId="47" fillId="2" borderId="0" xfId="0" applyFont="1" applyFill="1" applyAlignment="1" applyProtection="1">
      <alignment vertical="center"/>
      <protection hidden="1"/>
    </xf>
    <xf numFmtId="0" fontId="47" fillId="2" borderId="1" xfId="0" applyFont="1" applyFill="1" applyBorder="1" applyProtection="1">
      <protection hidden="1"/>
    </xf>
    <xf numFmtId="0" fontId="15" fillId="2" borderId="0" xfId="0" applyFont="1" applyFill="1" applyBorder="1" applyAlignment="1" applyProtection="1">
      <protection hidden="1"/>
    </xf>
    <xf numFmtId="3" fontId="0" fillId="2" borderId="0" xfId="0" applyNumberFormat="1" applyFill="1" applyBorder="1" applyAlignment="1" applyProtection="1">
      <protection hidden="1"/>
    </xf>
    <xf numFmtId="9" fontId="45" fillId="2" borderId="0" xfId="0" applyNumberFormat="1" applyFont="1" applyFill="1" applyBorder="1" applyAlignment="1" applyProtection="1">
      <alignment wrapText="1"/>
      <protection hidden="1"/>
    </xf>
    <xf numFmtId="3" fontId="2" fillId="2" borderId="0" xfId="0" applyNumberFormat="1" applyFont="1" applyFill="1" applyBorder="1" applyAlignment="1" applyProtection="1">
      <alignment horizontal="center" vertical="center" wrapText="1"/>
      <protection locked="0" hidden="1"/>
    </xf>
    <xf numFmtId="0" fontId="0" fillId="2" borderId="0" xfId="0" applyFill="1" applyBorder="1" applyAlignment="1" applyProtection="1">
      <alignment horizontal="right"/>
      <protection hidden="1"/>
    </xf>
    <xf numFmtId="3" fontId="7" fillId="0" borderId="8" xfId="0" applyNumberFormat="1" applyFont="1" applyFill="1" applyBorder="1" applyAlignment="1" applyProtection="1">
      <alignment horizontal="center" vertical="center" wrapText="1"/>
      <protection hidden="1"/>
    </xf>
    <xf numFmtId="3" fontId="7" fillId="0" borderId="8" xfId="0" applyNumberFormat="1" applyFont="1" applyFill="1" applyBorder="1" applyAlignment="1" applyProtection="1">
      <alignment horizontal="center" vertical="center"/>
      <protection hidden="1"/>
    </xf>
    <xf numFmtId="3" fontId="4" fillId="0" borderId="11" xfId="0" applyNumberFormat="1" applyFont="1" applyFill="1" applyBorder="1" applyAlignment="1" applyProtection="1">
      <alignment horizontal="center" vertical="center" wrapText="1"/>
      <protection hidden="1"/>
    </xf>
    <xf numFmtId="3" fontId="3" fillId="0" borderId="0" xfId="0" applyNumberFormat="1" applyFont="1" applyFill="1" applyBorder="1" applyAlignment="1" applyProtection="1">
      <alignment horizontal="center" vertical="center" wrapText="1"/>
      <protection hidden="1"/>
    </xf>
    <xf numFmtId="0" fontId="5" fillId="0" borderId="0" xfId="0" applyFont="1"/>
    <xf numFmtId="0" fontId="0" fillId="0" borderId="0" xfId="0" applyAlignment="1">
      <alignment horizontal="center" vertical="center"/>
    </xf>
    <xf numFmtId="0" fontId="48" fillId="2" borderId="0" xfId="0" applyFont="1" applyFill="1" applyBorder="1" applyAlignment="1" applyProtection="1">
      <alignment vertical="center"/>
      <protection hidden="1"/>
    </xf>
    <xf numFmtId="0" fontId="49" fillId="2" borderId="1" xfId="0" applyFont="1" applyFill="1" applyBorder="1" applyAlignment="1" applyProtection="1">
      <alignment horizontal="left" vertical="center"/>
      <protection hidden="1"/>
    </xf>
    <xf numFmtId="3" fontId="48" fillId="2" borderId="0" xfId="0" applyNumberFormat="1" applyFont="1" applyFill="1" applyAlignment="1" applyProtection="1">
      <alignment horizontal="center"/>
      <protection hidden="1"/>
    </xf>
    <xf numFmtId="0" fontId="48" fillId="2" borderId="1" xfId="0" applyFont="1" applyFill="1" applyBorder="1" applyProtection="1">
      <protection hidden="1"/>
    </xf>
    <xf numFmtId="3" fontId="48" fillId="2" borderId="1" xfId="0" applyNumberFormat="1" applyFont="1" applyFill="1" applyBorder="1" applyAlignment="1" applyProtection="1">
      <alignment horizontal="center"/>
      <protection hidden="1"/>
    </xf>
    <xf numFmtId="3" fontId="48" fillId="2" borderId="1" xfId="0" applyNumberFormat="1" applyFont="1" applyFill="1" applyBorder="1" applyAlignment="1" applyProtection="1">
      <alignment horizontal="center" vertical="center"/>
      <protection hidden="1"/>
    </xf>
    <xf numFmtId="0" fontId="48" fillId="2" borderId="0" xfId="0" applyFont="1" applyFill="1" applyProtection="1">
      <protection hidden="1"/>
    </xf>
    <xf numFmtId="0" fontId="48" fillId="2" borderId="0" xfId="0" applyFont="1" applyFill="1" applyBorder="1" applyProtection="1">
      <protection hidden="1"/>
    </xf>
    <xf numFmtId="3" fontId="50" fillId="2" borderId="11" xfId="0" applyNumberFormat="1" applyFont="1" applyFill="1" applyBorder="1" applyAlignment="1" applyProtection="1">
      <alignment horizontal="right"/>
      <protection hidden="1"/>
    </xf>
    <xf numFmtId="3" fontId="48" fillId="0" borderId="0" xfId="0" applyNumberFormat="1" applyFont="1" applyBorder="1" applyAlignment="1" applyProtection="1">
      <alignment horizontal="center"/>
    </xf>
    <xf numFmtId="0" fontId="20" fillId="2" borderId="0" xfId="0" applyFont="1" applyFill="1"/>
    <xf numFmtId="2" fontId="51" fillId="2" borderId="0" xfId="1" applyNumberFormat="1" applyFont="1" applyFill="1" applyAlignment="1" applyProtection="1">
      <protection hidden="1"/>
    </xf>
    <xf numFmtId="0" fontId="51" fillId="2" borderId="0" xfId="1" applyFont="1" applyFill="1" applyAlignment="1" applyProtection="1">
      <alignment horizontal="left" vertical="center"/>
      <protection hidden="1"/>
    </xf>
    <xf numFmtId="0" fontId="51" fillId="2" borderId="0" xfId="1" applyFont="1" applyFill="1" applyAlignment="1" applyProtection="1">
      <alignment horizontal="left" vertical="center" wrapText="1"/>
      <protection hidden="1"/>
    </xf>
    <xf numFmtId="0" fontId="52" fillId="2" borderId="0" xfId="0" applyFont="1" applyFill="1" applyProtection="1">
      <protection hidden="1"/>
    </xf>
    <xf numFmtId="0" fontId="20" fillId="2" borderId="0" xfId="0" applyFont="1" applyFill="1" applyProtection="1">
      <protection hidden="1"/>
    </xf>
    <xf numFmtId="0" fontId="53" fillId="0" borderId="0" xfId="0" applyFont="1"/>
    <xf numFmtId="0" fontId="53" fillId="0" borderId="0" xfId="0" applyFont="1" applyAlignment="1">
      <alignment horizontal="left" vertical="center" readingOrder="1"/>
    </xf>
    <xf numFmtId="3" fontId="3" fillId="2" borderId="0" xfId="0" applyNumberFormat="1" applyFont="1" applyFill="1" applyBorder="1" applyAlignment="1" applyProtection="1">
      <alignment horizontal="center"/>
      <protection hidden="1"/>
    </xf>
    <xf numFmtId="0" fontId="21" fillId="0" borderId="0" xfId="1" applyAlignment="1" applyProtection="1"/>
    <xf numFmtId="0" fontId="0" fillId="0" borderId="0" xfId="0" applyFill="1" applyBorder="1" applyAlignment="1"/>
    <xf numFmtId="0" fontId="7" fillId="2" borderId="1" xfId="0" applyFont="1" applyFill="1" applyBorder="1" applyAlignment="1" applyProtection="1">
      <alignment horizontal="left" vertical="center"/>
      <protection hidden="1"/>
    </xf>
    <xf numFmtId="0" fontId="21" fillId="0" borderId="0" xfId="1" applyAlignment="1" applyProtection="1">
      <alignment wrapText="1"/>
    </xf>
    <xf numFmtId="2" fontId="24" fillId="0" borderId="0" xfId="1" applyNumberFormat="1" applyFont="1" applyFill="1" applyAlignment="1" applyProtection="1">
      <protection hidden="1"/>
    </xf>
    <xf numFmtId="0" fontId="15" fillId="2" borderId="2" xfId="0" applyFont="1" applyFill="1" applyBorder="1" applyProtection="1">
      <protection hidden="1"/>
    </xf>
    <xf numFmtId="0" fontId="0" fillId="0" borderId="0" xfId="0" applyAlignment="1">
      <alignment readingOrder="1"/>
    </xf>
    <xf numFmtId="15" fontId="7" fillId="0" borderId="0" xfId="0" applyNumberFormat="1" applyFont="1"/>
    <xf numFmtId="49" fontId="2" fillId="0" borderId="0" xfId="0" applyNumberFormat="1" applyFont="1" applyBorder="1" applyAlignment="1">
      <alignment horizontal="left"/>
    </xf>
    <xf numFmtId="3" fontId="0" fillId="0" borderId="0" xfId="0" applyNumberFormat="1" applyFill="1" applyAlignment="1" applyProtection="1">
      <protection hidden="1"/>
    </xf>
    <xf numFmtId="0" fontId="0" fillId="0" borderId="0" xfId="0" applyAlignment="1"/>
    <xf numFmtId="166" fontId="1" fillId="0" borderId="0" xfId="0" applyNumberFormat="1" applyFont="1" applyAlignment="1" applyProtection="1">
      <alignment horizontal="right" vertical="center" wrapText="1" readingOrder="1"/>
      <protection locked="0"/>
    </xf>
    <xf numFmtId="3" fontId="7" fillId="0" borderId="8" xfId="0" applyNumberFormat="1" applyFont="1" applyFill="1" applyBorder="1" applyAlignment="1" applyProtection="1">
      <alignment horizontal="center" vertical="center" wrapText="1"/>
      <protection hidden="1"/>
    </xf>
    <xf numFmtId="0" fontId="2" fillId="0" borderId="0" xfId="0" applyFont="1" applyFill="1" applyAlignment="1" applyProtection="1">
      <alignment horizontal="center"/>
      <protection hidden="1"/>
    </xf>
    <xf numFmtId="49" fontId="3" fillId="0" borderId="0" xfId="0" applyNumberFormat="1" applyFont="1"/>
    <xf numFmtId="0" fontId="3" fillId="0" borderId="0" xfId="0" applyFont="1" applyFill="1" applyAlignment="1" applyProtection="1">
      <protection hidden="1"/>
    </xf>
    <xf numFmtId="0" fontId="0" fillId="0" borderId="0" xfId="0" applyAlignment="1">
      <alignment wrapText="1"/>
    </xf>
    <xf numFmtId="0" fontId="2" fillId="0" borderId="0" xfId="0" applyFont="1" applyAlignment="1">
      <alignment wrapText="1"/>
    </xf>
    <xf numFmtId="0" fontId="3" fillId="0" borderId="0" xfId="0" applyFont="1" applyFill="1" applyAlignment="1" applyProtection="1">
      <protection hidden="1"/>
    </xf>
    <xf numFmtId="0" fontId="11" fillId="2" borderId="0" xfId="0" applyFont="1" applyFill="1" applyAlignment="1" applyProtection="1">
      <protection hidden="1"/>
    </xf>
    <xf numFmtId="9" fontId="0" fillId="2" borderId="0" xfId="0" applyNumberFormat="1" applyFill="1" applyAlignment="1" applyProtection="1">
      <protection hidden="1"/>
    </xf>
    <xf numFmtId="3" fontId="2" fillId="0" borderId="0" xfId="0" applyNumberFormat="1" applyFont="1" applyFill="1" applyAlignment="1" applyProtection="1">
      <protection hidden="1"/>
    </xf>
    <xf numFmtId="1" fontId="3" fillId="0" borderId="0" xfId="0" applyNumberFormat="1" applyFont="1" applyFill="1" applyBorder="1" applyAlignment="1" applyProtection="1">
      <alignment horizontal="left" vertical="top"/>
    </xf>
    <xf numFmtId="9" fontId="2" fillId="2" borderId="0" xfId="0" applyNumberFormat="1"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Border="1" applyAlignment="1" applyProtection="1">
      <protection hidden="1"/>
    </xf>
    <xf numFmtId="49" fontId="23" fillId="0" borderId="7" xfId="0" applyNumberFormat="1" applyFont="1" applyBorder="1" applyAlignment="1" applyProtection="1">
      <alignment horizontal="left" vertical="center" wrapText="1"/>
      <protection hidden="1"/>
    </xf>
    <xf numFmtId="0" fontId="3" fillId="0" borderId="0" xfId="0" applyFont="1" applyFill="1" applyAlignment="1" applyProtection="1">
      <alignment wrapText="1" readingOrder="1"/>
    </xf>
    <xf numFmtId="3" fontId="7" fillId="2" borderId="8" xfId="0" applyNumberFormat="1" applyFont="1" applyFill="1" applyBorder="1" applyAlignment="1" applyProtection="1">
      <alignment horizontal="center" vertical="center" wrapText="1"/>
      <protection hidden="1"/>
    </xf>
    <xf numFmtId="3" fontId="7" fillId="2" borderId="8" xfId="0" applyNumberFormat="1" applyFont="1" applyFill="1" applyBorder="1" applyAlignment="1" applyProtection="1">
      <alignment horizontal="center" vertical="center"/>
      <protection hidden="1"/>
    </xf>
    <xf numFmtId="3" fontId="7" fillId="2" borderId="8" xfId="0" applyNumberFormat="1" applyFont="1" applyFill="1" applyBorder="1" applyAlignment="1" applyProtection="1">
      <alignment horizontal="center" vertical="center"/>
      <protection hidden="1"/>
    </xf>
    <xf numFmtId="3" fontId="3" fillId="2" borderId="16" xfId="0" applyNumberFormat="1" applyFont="1" applyFill="1" applyBorder="1" applyAlignment="1" applyProtection="1">
      <alignment horizontal="center"/>
      <protection hidden="1"/>
    </xf>
    <xf numFmtId="3" fontId="48" fillId="2" borderId="17" xfId="0" applyNumberFormat="1" applyFont="1" applyFill="1" applyBorder="1" applyAlignment="1" applyProtection="1">
      <alignment horizontal="center"/>
      <protection hidden="1"/>
    </xf>
    <xf numFmtId="3" fontId="7" fillId="2" borderId="14" xfId="0" applyNumberFormat="1" applyFont="1" applyFill="1" applyBorder="1" applyAlignment="1" applyProtection="1">
      <alignment horizontal="center" vertical="center" wrapText="1"/>
      <protection hidden="1"/>
    </xf>
    <xf numFmtId="3" fontId="7" fillId="2" borderId="14" xfId="0" applyNumberFormat="1" applyFont="1" applyFill="1" applyBorder="1" applyAlignment="1" applyProtection="1">
      <alignment horizontal="center" vertical="center"/>
      <protection hidden="1"/>
    </xf>
    <xf numFmtId="3" fontId="3" fillId="0" borderId="16" xfId="0" applyNumberFormat="1" applyFont="1" applyFill="1" applyBorder="1" applyAlignment="1" applyProtection="1">
      <alignment horizontal="center" vertical="center"/>
      <protection hidden="1"/>
    </xf>
    <xf numFmtId="3" fontId="7" fillId="0" borderId="14" xfId="0" applyNumberFormat="1" applyFont="1" applyFill="1" applyBorder="1" applyAlignment="1" applyProtection="1">
      <alignment horizontal="center" vertical="center"/>
      <protection hidden="1"/>
    </xf>
    <xf numFmtId="3" fontId="7" fillId="0" borderId="16" xfId="0" applyNumberFormat="1" applyFont="1" applyFill="1" applyBorder="1" applyAlignment="1" applyProtection="1">
      <alignment horizontal="center" vertical="center"/>
      <protection hidden="1"/>
    </xf>
    <xf numFmtId="3" fontId="3" fillId="0" borderId="17" xfId="0" applyNumberFormat="1" applyFont="1" applyFill="1" applyBorder="1" applyAlignment="1" applyProtection="1">
      <alignment horizontal="center" vertical="center"/>
      <protection hidden="1"/>
    </xf>
    <xf numFmtId="1" fontId="7" fillId="0" borderId="17" xfId="0" applyNumberFormat="1" applyFont="1" applyFill="1" applyBorder="1" applyAlignment="1" applyProtection="1">
      <alignment horizontal="center" vertical="center"/>
      <protection hidden="1"/>
    </xf>
    <xf numFmtId="3" fontId="4" fillId="2" borderId="16" xfId="0" applyNumberFormat="1" applyFont="1" applyFill="1" applyBorder="1" applyAlignment="1" applyProtection="1">
      <alignment horizontal="center" vertical="center"/>
      <protection hidden="1"/>
    </xf>
    <xf numFmtId="3" fontId="7" fillId="2" borderId="16" xfId="0" applyNumberFormat="1" applyFont="1" applyFill="1" applyBorder="1" applyAlignment="1" applyProtection="1">
      <alignment horizontal="center"/>
      <protection hidden="1"/>
    </xf>
    <xf numFmtId="3" fontId="7" fillId="2" borderId="0" xfId="0" applyNumberFormat="1" applyFont="1" applyFill="1" applyBorder="1" applyAlignment="1" applyProtection="1">
      <alignment horizontal="center"/>
      <protection hidden="1"/>
    </xf>
    <xf numFmtId="0" fontId="0" fillId="2" borderId="17" xfId="0" applyFill="1" applyBorder="1" applyAlignment="1" applyProtection="1">
      <alignment horizontal="center"/>
      <protection hidden="1"/>
    </xf>
    <xf numFmtId="3" fontId="7" fillId="2" borderId="14" xfId="0" applyNumberFormat="1" applyFont="1" applyFill="1" applyBorder="1" applyAlignment="1" applyProtection="1">
      <alignment horizontal="center" vertical="center"/>
      <protection hidden="1"/>
    </xf>
    <xf numFmtId="3" fontId="4" fillId="0" borderId="16" xfId="0" applyNumberFormat="1" applyFont="1" applyFill="1" applyBorder="1" applyAlignment="1" applyProtection="1">
      <alignment horizontal="center" vertical="center"/>
      <protection hidden="1"/>
    </xf>
    <xf numFmtId="3" fontId="25" fillId="0" borderId="16" xfId="0" applyNumberFormat="1" applyFont="1" applyFill="1" applyBorder="1" applyAlignment="1" applyProtection="1">
      <alignment horizontal="center" vertical="center"/>
      <protection hidden="1"/>
    </xf>
    <xf numFmtId="3" fontId="9" fillId="2" borderId="16" xfId="0" applyNumberFormat="1" applyFont="1" applyFill="1" applyBorder="1" applyAlignment="1" applyProtection="1">
      <alignment horizontal="center" vertical="center"/>
      <protection hidden="1"/>
    </xf>
    <xf numFmtId="3" fontId="4" fillId="2" borderId="17" xfId="0" applyNumberFormat="1" applyFont="1" applyFill="1" applyBorder="1" applyAlignment="1" applyProtection="1">
      <alignment horizontal="center" vertical="center"/>
      <protection hidden="1"/>
    </xf>
    <xf numFmtId="0" fontId="0" fillId="0" borderId="0" xfId="0" applyFill="1" applyAlignment="1" applyProtection="1">
      <alignment vertical="top"/>
      <protection hidden="1"/>
    </xf>
    <xf numFmtId="3" fontId="3" fillId="0" borderId="0" xfId="0" applyNumberFormat="1" applyFont="1" applyFill="1" applyBorder="1" applyAlignment="1" applyProtection="1">
      <alignment horizontal="center" vertical="top"/>
    </xf>
    <xf numFmtId="3" fontId="4" fillId="0" borderId="0" xfId="0" applyNumberFormat="1" applyFont="1" applyFill="1" applyBorder="1" applyAlignment="1" applyProtection="1">
      <alignment horizontal="center" vertical="top"/>
    </xf>
    <xf numFmtId="15" fontId="4" fillId="0" borderId="0" xfId="0" applyNumberFormat="1" applyFont="1" applyFill="1" applyBorder="1" applyAlignment="1" applyProtection="1">
      <alignment vertical="top"/>
    </xf>
    <xf numFmtId="9" fontId="0" fillId="0" borderId="0" xfId="0" applyNumberFormat="1" applyFill="1" applyAlignment="1" applyProtection="1">
      <alignment vertical="top"/>
      <protection hidden="1"/>
    </xf>
    <xf numFmtId="0" fontId="2" fillId="0" borderId="0" xfId="0" applyFont="1" applyAlignment="1">
      <alignment vertical="top" wrapText="1"/>
    </xf>
    <xf numFmtId="0" fontId="45" fillId="0" borderId="0" xfId="0" applyFont="1" applyAlignment="1">
      <alignment vertical="top" wrapText="1"/>
    </xf>
    <xf numFmtId="9" fontId="0" fillId="0" borderId="0" xfId="0" applyNumberFormat="1" applyFill="1" applyBorder="1" applyAlignment="1" applyProtection="1">
      <alignment horizontal="center" vertical="top"/>
      <protection hidden="1"/>
    </xf>
    <xf numFmtId="0" fontId="1" fillId="0" borderId="0" xfId="0" applyFont="1" applyAlignment="1" applyProtection="1">
      <alignment horizontal="left" vertical="center" readingOrder="1"/>
      <protection locked="0"/>
    </xf>
    <xf numFmtId="0" fontId="1" fillId="0" borderId="0" xfId="0" applyFont="1" applyAlignment="1" applyProtection="1">
      <alignment vertical="center" readingOrder="1"/>
      <protection locked="0"/>
    </xf>
    <xf numFmtId="0" fontId="2" fillId="0" borderId="0" xfId="0" applyFont="1" applyAlignment="1">
      <alignment readingOrder="1"/>
    </xf>
    <xf numFmtId="166" fontId="1" fillId="0" borderId="0" xfId="0" applyNumberFormat="1" applyFont="1" applyAlignment="1" applyProtection="1">
      <alignment horizontal="center" vertical="center" wrapText="1" readingOrder="1"/>
      <protection locked="0"/>
    </xf>
    <xf numFmtId="166" fontId="1" fillId="0" borderId="0" xfId="0" applyNumberFormat="1" applyFont="1" applyAlignment="1" applyProtection="1">
      <alignment horizontal="right" vertical="center" readingOrder="1"/>
      <protection locked="0"/>
    </xf>
    <xf numFmtId="0" fontId="1" fillId="0" borderId="0" xfId="0" applyFont="1" applyAlignment="1" applyProtection="1">
      <alignment horizontal="center" vertical="center" wrapText="1" readingOrder="1"/>
      <protection locked="0"/>
    </xf>
    <xf numFmtId="0" fontId="0" fillId="0" borderId="0" xfId="0" applyFill="1"/>
    <xf numFmtId="166" fontId="1" fillId="0" borderId="0" xfId="0" applyNumberFormat="1" applyFont="1" applyFill="1" applyAlignment="1" applyProtection="1">
      <alignment horizontal="center" vertical="center" wrapText="1" readingOrder="1"/>
      <protection locked="0"/>
    </xf>
    <xf numFmtId="14" fontId="0" fillId="0" borderId="0" xfId="0" applyNumberFormat="1"/>
    <xf numFmtId="3" fontId="24" fillId="2" borderId="2" xfId="1" applyNumberFormat="1" applyFont="1" applyFill="1" applyBorder="1" applyAlignment="1" applyProtection="1">
      <protection hidden="1"/>
    </xf>
    <xf numFmtId="0" fontId="0" fillId="0" borderId="3" xfId="0" applyBorder="1" applyAlignment="1"/>
    <xf numFmtId="3" fontId="23" fillId="2" borderId="2" xfId="0" applyNumberFormat="1" applyFont="1" applyFill="1" applyBorder="1" applyAlignment="1" applyProtection="1">
      <alignment horizontal="left" wrapText="1"/>
      <protection hidden="1"/>
    </xf>
    <xf numFmtId="3" fontId="23" fillId="2" borderId="3" xfId="0" applyNumberFormat="1" applyFont="1" applyFill="1" applyBorder="1" applyAlignment="1" applyProtection="1">
      <alignment horizontal="left" wrapText="1"/>
      <protection hidden="1"/>
    </xf>
    <xf numFmtId="0" fontId="22" fillId="4" borderId="7" xfId="0" applyFont="1" applyFill="1" applyBorder="1" applyAlignment="1" applyProtection="1">
      <alignment horizontal="left" vertical="center" wrapText="1"/>
      <protection hidden="1"/>
    </xf>
    <xf numFmtId="0" fontId="23" fillId="0" borderId="7" xfId="0" applyFont="1" applyBorder="1" applyAlignment="1" applyProtection="1">
      <alignment horizontal="left" vertical="center" wrapText="1"/>
      <protection hidden="1"/>
    </xf>
    <xf numFmtId="0" fontId="23" fillId="0" borderId="12"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15" fillId="0" borderId="12" xfId="0" applyFont="1" applyBorder="1" applyAlignment="1" applyProtection="1">
      <alignment horizontal="left" vertical="center" wrapText="1"/>
      <protection hidden="1"/>
    </xf>
    <xf numFmtId="0" fontId="15" fillId="0" borderId="13" xfId="0" applyFont="1" applyBorder="1" applyAlignment="1" applyProtection="1">
      <alignment horizontal="left" vertical="center" wrapText="1"/>
      <protection hidden="1"/>
    </xf>
    <xf numFmtId="0" fontId="15" fillId="2" borderId="0" xfId="0" applyFont="1" applyFill="1" applyAlignment="1" applyProtection="1">
      <alignment horizontal="left" wrapText="1"/>
      <protection hidden="1"/>
    </xf>
    <xf numFmtId="0" fontId="5" fillId="0" borderId="0" xfId="0" applyFont="1" applyFill="1" applyAlignment="1" applyProtection="1">
      <alignment horizontal="left" vertical="center" wrapText="1"/>
      <protection hidden="1"/>
    </xf>
    <xf numFmtId="0" fontId="47" fillId="0" borderId="0" xfId="0" applyFont="1" applyFill="1" applyAlignment="1" applyProtection="1">
      <alignment horizontal="left" wrapText="1"/>
      <protection hidden="1"/>
    </xf>
    <xf numFmtId="0" fontId="46" fillId="0" borderId="0" xfId="0" applyFont="1" applyFill="1" applyBorder="1" applyAlignment="1" applyProtection="1">
      <alignment horizontal="left" vertical="center" wrapText="1"/>
      <protection hidden="1"/>
    </xf>
    <xf numFmtId="0" fontId="45" fillId="0" borderId="0" xfId="0" applyFont="1" applyBorder="1" applyAlignment="1">
      <alignment vertical="center" wrapText="1"/>
    </xf>
    <xf numFmtId="0" fontId="3" fillId="0" borderId="0" xfId="0" applyFont="1" applyAlignment="1"/>
    <xf numFmtId="0" fontId="0" fillId="0" borderId="0" xfId="0" applyAlignment="1"/>
    <xf numFmtId="0" fontId="5" fillId="2" borderId="0" xfId="0" applyFont="1" applyFill="1" applyAlignment="1" applyProtection="1">
      <alignment horizontal="left" vertical="top" wrapText="1"/>
      <protection hidden="1"/>
    </xf>
    <xf numFmtId="0" fontId="31" fillId="0" borderId="0" xfId="0" applyFont="1" applyFill="1" applyBorder="1" applyAlignment="1" applyProtection="1">
      <alignment horizontal="left" vertical="center" wrapText="1"/>
    </xf>
    <xf numFmtId="3" fontId="49" fillId="2" borderId="11" xfId="0" applyNumberFormat="1" applyFont="1" applyFill="1" applyBorder="1" applyAlignment="1" applyProtection="1">
      <alignment horizontal="center" vertical="center" wrapText="1"/>
      <protection hidden="1"/>
    </xf>
    <xf numFmtId="0" fontId="48" fillId="0" borderId="1" xfId="0" applyFont="1" applyBorder="1" applyAlignment="1">
      <alignment horizontal="center" vertical="center" wrapText="1"/>
    </xf>
    <xf numFmtId="3" fontId="7" fillId="2" borderId="8" xfId="0" applyNumberFormat="1" applyFont="1" applyFill="1" applyBorder="1" applyAlignment="1" applyProtection="1">
      <alignment horizontal="center" vertical="center"/>
      <protection hidden="1"/>
    </xf>
    <xf numFmtId="0" fontId="3" fillId="0" borderId="8" xfId="0" applyFont="1" applyBorder="1" applyAlignment="1">
      <alignment horizontal="center" vertical="center"/>
    </xf>
    <xf numFmtId="3" fontId="7" fillId="2" borderId="14" xfId="0" applyNumberFormat="1" applyFont="1" applyFill="1" applyBorder="1" applyAlignment="1" applyProtection="1">
      <alignment horizontal="center" vertical="center" wrapText="1"/>
      <protection hidden="1"/>
    </xf>
    <xf numFmtId="0" fontId="3" fillId="0" borderId="8" xfId="0" applyFont="1" applyBorder="1" applyAlignment="1">
      <alignment horizontal="center" vertical="center" wrapText="1"/>
    </xf>
    <xf numFmtId="0" fontId="47" fillId="0" borderId="0" xfId="0" applyFont="1" applyFill="1" applyAlignment="1" applyProtection="1">
      <alignment horizontal="left" vertical="center"/>
      <protection hidden="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vertical="center" wrapText="1"/>
    </xf>
    <xf numFmtId="0" fontId="3" fillId="0" borderId="0" xfId="0" applyFont="1" applyFill="1" applyAlignment="1" applyProtection="1">
      <alignment wrapText="1"/>
      <protection hidden="1"/>
    </xf>
    <xf numFmtId="0" fontId="2" fillId="0" borderId="0" xfId="0" applyFont="1" applyAlignment="1">
      <alignment wrapText="1"/>
    </xf>
    <xf numFmtId="0" fontId="3" fillId="0" borderId="0" xfId="0" applyFont="1" applyFill="1" applyAlignment="1" applyProtection="1">
      <alignment horizontal="left" vertical="top"/>
      <protection hidden="1"/>
    </xf>
    <xf numFmtId="0" fontId="3" fillId="0" borderId="0" xfId="0" applyFont="1" applyFill="1" applyAlignment="1">
      <alignment vertical="top" wrapText="1"/>
    </xf>
    <xf numFmtId="0" fontId="3" fillId="0" borderId="0" xfId="0" applyFont="1" applyFill="1" applyAlignment="1" applyProtection="1">
      <alignment vertical="top" wrapText="1"/>
      <protection hidden="1"/>
    </xf>
    <xf numFmtId="0" fontId="2" fillId="0" borderId="0" xfId="0" applyFont="1" applyAlignment="1">
      <alignment vertical="top" wrapText="1"/>
    </xf>
    <xf numFmtId="0" fontId="3" fillId="0" borderId="0" xfId="0" applyFont="1" applyFill="1" applyAlignment="1" applyProtection="1">
      <alignment horizontal="left" vertical="top" wrapText="1"/>
      <protection hidden="1"/>
    </xf>
    <xf numFmtId="0" fontId="0" fillId="0" borderId="0" xfId="0" applyAlignment="1">
      <alignment vertical="top"/>
    </xf>
    <xf numFmtId="0" fontId="7"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3" fontId="7" fillId="0" borderId="11" xfId="0" applyNumberFormat="1" applyFont="1" applyFill="1" applyBorder="1" applyAlignment="1" applyProtection="1">
      <alignment horizontal="center" vertical="center" wrapText="1"/>
      <protection hidden="1"/>
    </xf>
    <xf numFmtId="3" fontId="2" fillId="0" borderId="1" xfId="0" applyNumberFormat="1"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locked="0" hidden="1"/>
    </xf>
    <xf numFmtId="0" fontId="2" fillId="0" borderId="8" xfId="0" applyFont="1" applyBorder="1" applyAlignment="1"/>
    <xf numFmtId="0" fontId="2" fillId="0" borderId="15" xfId="0" applyFont="1" applyBorder="1" applyAlignment="1"/>
    <xf numFmtId="0" fontId="0" fillId="0" borderId="0" xfId="0" applyBorder="1" applyAlignment="1">
      <alignment wrapText="1"/>
    </xf>
    <xf numFmtId="3" fontId="7" fillId="0" borderId="8" xfId="0" applyNumberFormat="1" applyFont="1" applyFill="1" applyBorder="1" applyAlignment="1" applyProtection="1">
      <alignment horizontal="center" vertical="center"/>
      <protection hidden="1"/>
    </xf>
    <xf numFmtId="0" fontId="0" fillId="0" borderId="8" xfId="0" applyBorder="1" applyAlignment="1">
      <alignment horizontal="center" vertical="center"/>
    </xf>
    <xf numFmtId="3" fontId="7" fillId="0" borderId="14" xfId="0" applyNumberFormat="1"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top" wrapText="1"/>
      <protection hidden="1"/>
    </xf>
    <xf numFmtId="0" fontId="2" fillId="0" borderId="0" xfId="0" applyFont="1" applyBorder="1" applyAlignment="1">
      <alignment vertical="top" wrapText="1"/>
    </xf>
    <xf numFmtId="0" fontId="2" fillId="0" borderId="0" xfId="0" applyFont="1" applyBorder="1" applyAlignment="1">
      <alignment wrapText="1"/>
    </xf>
    <xf numFmtId="0" fontId="3" fillId="0" borderId="0" xfId="0" applyFont="1" applyFill="1" applyAlignment="1" applyProtection="1">
      <alignment horizontal="left" wrapText="1"/>
      <protection hidden="1"/>
    </xf>
    <xf numFmtId="3" fontId="7" fillId="2" borderId="0" xfId="0" applyNumberFormat="1"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wrapText="1"/>
      <protection hidden="1"/>
    </xf>
    <xf numFmtId="0" fontId="3" fillId="2" borderId="0" xfId="0" applyFont="1" applyFill="1" applyAlignment="1" applyProtection="1">
      <alignment wrapText="1"/>
      <protection hidden="1"/>
    </xf>
    <xf numFmtId="0" fontId="0" fillId="0" borderId="0" xfId="0" applyAlignment="1">
      <alignment wrapText="1"/>
    </xf>
    <xf numFmtId="0" fontId="0" fillId="2" borderId="14" xfId="0" applyFill="1" applyBorder="1" applyAlignment="1" applyProtection="1">
      <alignment horizontal="center" wrapText="1"/>
      <protection locked="0" hidden="1"/>
    </xf>
    <xf numFmtId="0" fontId="0" fillId="2" borderId="8" xfId="0" applyFill="1" applyBorder="1" applyAlignment="1" applyProtection="1">
      <alignment horizontal="center" wrapText="1"/>
      <protection locked="0" hidden="1"/>
    </xf>
    <xf numFmtId="0" fontId="0" fillId="2" borderId="15" xfId="0" applyFill="1" applyBorder="1" applyAlignment="1" applyProtection="1">
      <alignment horizontal="center" wrapText="1"/>
      <protection locked="0" hidden="1"/>
    </xf>
    <xf numFmtId="0" fontId="2" fillId="2" borderId="14" xfId="0" applyFont="1" applyFill="1" applyBorder="1" applyAlignment="1" applyProtection="1">
      <alignment horizontal="center" vertical="center" wrapText="1"/>
      <protection locked="0" hidden="1"/>
    </xf>
    <xf numFmtId="0" fontId="0" fillId="2" borderId="8" xfId="0" applyFill="1" applyBorder="1" applyAlignment="1" applyProtection="1">
      <alignment horizontal="center" vertical="center" wrapText="1"/>
      <protection locked="0" hidden="1"/>
    </xf>
    <xf numFmtId="0" fontId="0" fillId="2" borderId="15" xfId="0" applyFill="1" applyBorder="1" applyAlignment="1" applyProtection="1">
      <alignment horizontal="center" vertical="center" wrapText="1"/>
      <protection locked="0" hidden="1"/>
    </xf>
    <xf numFmtId="3" fontId="7" fillId="2" borderId="11" xfId="0" applyNumberFormat="1" applyFont="1" applyFill="1" applyBorder="1" applyAlignment="1" applyProtection="1">
      <alignment horizontal="center" vertical="center" wrapText="1"/>
      <protection hidden="1"/>
    </xf>
    <xf numFmtId="3" fontId="0" fillId="0" borderId="1" xfId="0" applyNumberFormat="1" applyBorder="1" applyAlignment="1" applyProtection="1">
      <alignment horizontal="center" vertical="center" wrapText="1"/>
      <protection hidden="1"/>
    </xf>
    <xf numFmtId="3" fontId="7" fillId="2" borderId="1" xfId="0" applyNumberFormat="1" applyFont="1" applyFill="1" applyBorder="1" applyAlignment="1" applyProtection="1">
      <alignment horizontal="center" vertical="center" wrapText="1"/>
      <protection hidden="1"/>
    </xf>
    <xf numFmtId="3" fontId="45" fillId="0" borderId="0" xfId="0" applyNumberFormat="1" applyFont="1" applyFill="1" applyBorder="1" applyAlignment="1" applyProtection="1">
      <alignment horizontal="center" wrapText="1"/>
      <protection hidden="1"/>
    </xf>
    <xf numFmtId="0" fontId="45" fillId="0" borderId="0" xfId="0" applyFont="1" applyBorder="1" applyAlignment="1">
      <alignment horizontal="center" wrapText="1"/>
    </xf>
    <xf numFmtId="0" fontId="0" fillId="2" borderId="14" xfId="0" applyFill="1" applyBorder="1" applyAlignment="1" applyProtection="1">
      <alignment horizontal="center" vertical="center" wrapText="1"/>
      <protection locked="0" hidden="1"/>
    </xf>
    <xf numFmtId="0" fontId="3" fillId="0" borderId="0" xfId="0" applyFont="1" applyFill="1" applyAlignment="1" applyProtection="1">
      <protection hidden="1"/>
    </xf>
    <xf numFmtId="0" fontId="3" fillId="0" borderId="0" xfId="0" applyFont="1" applyFill="1" applyAlignment="1" applyProtection="1">
      <alignment horizontal="left"/>
      <protection hidden="1"/>
    </xf>
    <xf numFmtId="0" fontId="3" fillId="0" borderId="0" xfId="0" applyFont="1" applyAlignment="1">
      <alignment horizontal="left"/>
    </xf>
    <xf numFmtId="0" fontId="3" fillId="0" borderId="0" xfId="0" applyFont="1" applyFill="1" applyAlignment="1">
      <alignment wrapText="1"/>
    </xf>
    <xf numFmtId="0" fontId="3" fillId="0" borderId="0" xfId="0" applyFont="1" applyAlignment="1">
      <alignment wrapText="1"/>
    </xf>
    <xf numFmtId="0" fontId="7" fillId="0" borderId="11"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8" xfId="0" applyBorder="1" applyAlignment="1">
      <alignment horizontal="center" vertical="center" wrapText="1"/>
    </xf>
    <xf numFmtId="3" fontId="2" fillId="2" borderId="14" xfId="0" applyNumberFormat="1" applyFont="1" applyFill="1" applyBorder="1" applyAlignment="1" applyProtection="1">
      <alignment horizontal="center"/>
      <protection locked="0" hidden="1"/>
    </xf>
    <xf numFmtId="0" fontId="0" fillId="0" borderId="8" xfId="0" applyBorder="1" applyAlignment="1">
      <alignment horizontal="center"/>
    </xf>
    <xf numFmtId="0" fontId="0" fillId="0" borderId="15" xfId="0" applyBorder="1" applyAlignment="1">
      <alignment horizontal="center"/>
    </xf>
    <xf numFmtId="0" fontId="5" fillId="0" borderId="0" xfId="0" applyFont="1" applyFill="1" applyAlignment="1" applyProtection="1">
      <alignment horizontal="left" wrapText="1"/>
      <protection hidden="1"/>
    </xf>
    <xf numFmtId="3" fontId="0" fillId="0" borderId="1" xfId="0" applyNumberFormat="1" applyFill="1" applyBorder="1" applyAlignment="1" applyProtection="1">
      <alignment horizontal="center" vertical="center" wrapText="1"/>
      <protection hidden="1"/>
    </xf>
    <xf numFmtId="3" fontId="7" fillId="2" borderId="14" xfId="0" applyNumberFormat="1" applyFont="1" applyFill="1" applyBorder="1" applyAlignment="1" applyProtection="1">
      <alignment horizontal="center" vertical="center"/>
      <protection hidden="1"/>
    </xf>
    <xf numFmtId="0" fontId="3" fillId="0" borderId="0" xfId="0" applyFont="1" applyAlignment="1" applyProtection="1">
      <alignment horizontal="left" wrapText="1"/>
    </xf>
    <xf numFmtId="0" fontId="0" fillId="0" borderId="0" xfId="0" applyAlignment="1">
      <alignment horizontal="left" wrapText="1"/>
    </xf>
    <xf numFmtId="0" fontId="3" fillId="0" borderId="0" xfId="0" applyFont="1" applyFill="1" applyBorder="1" applyAlignment="1" applyProtection="1">
      <alignment wrapText="1"/>
      <protection hidden="1"/>
    </xf>
    <xf numFmtId="3" fontId="39" fillId="2" borderId="11" xfId="0" applyNumberFormat="1" applyFont="1" applyFill="1" applyBorder="1" applyAlignment="1" applyProtection="1">
      <alignment horizontal="right"/>
      <protection hidden="1"/>
    </xf>
  </cellXfs>
  <cellStyles count="6">
    <cellStyle name="Hyperlink" xfId="1" builtinId="8"/>
    <cellStyle name="Normal" xfId="0" builtinId="0"/>
    <cellStyle name="Normal 2" xfId="2"/>
    <cellStyle name="Normal 3" xfId="3"/>
    <cellStyle name="Normal_Table12" xfId="4"/>
    <cellStyle name="Normal_Table17_LATablesWeb"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B23E"/>
      <rgbColor rgb="009B5BA5"/>
      <rgbColor rgb="00F9B44D"/>
      <rgbColor rgb="00D13D6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CCFF"/>
      <color rgb="FF800000"/>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771313769864276"/>
          <c:y val="7.6104873683242424E-2"/>
          <c:w val="0.70722075173603771"/>
          <c:h val="0.74925700759535752"/>
        </c:manualLayout>
      </c:layout>
      <c:barChart>
        <c:barDir val="bar"/>
        <c:grouping val="percentStacked"/>
        <c:varyColors val="0"/>
        <c:ser>
          <c:idx val="0"/>
          <c:order val="0"/>
          <c:tx>
            <c:strRef>
              <c:f>'Chart 1 and 2 data'!$C$4</c:f>
              <c:strCache>
                <c:ptCount val="1"/>
                <c:pt idx="0">
                  <c:v>Outstanding</c:v>
                </c:pt>
              </c:strCache>
            </c:strRef>
          </c:tx>
          <c:spPr>
            <a:solidFill>
              <a:srgbClr val="8AB23E"/>
            </a:solidFill>
            <a:ln w="3175">
              <a:solidFill>
                <a:srgbClr val="8AB23E"/>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 and 2 data'!$B$5:$B$7</c:f>
              <c:strCache>
                <c:ptCount val="3"/>
                <c:pt idx="0">
                  <c:v>Childminder  (1,486)</c:v>
                </c:pt>
                <c:pt idx="1">
                  <c:v>Childcare on non-domestic premises (1,027)</c:v>
                </c:pt>
                <c:pt idx="2">
                  <c:v>All provision (2,520)</c:v>
                </c:pt>
              </c:strCache>
            </c:strRef>
          </c:cat>
          <c:val>
            <c:numRef>
              <c:f>'Chart 1 and 2 data'!$C$5:$C$7</c:f>
              <c:numCache>
                <c:formatCode>0</c:formatCode>
                <c:ptCount val="3"/>
                <c:pt idx="0">
                  <c:v>5.4508748317631222</c:v>
                </c:pt>
                <c:pt idx="1">
                  <c:v>9.3476144109055497</c:v>
                </c:pt>
                <c:pt idx="2">
                  <c:v>7.0238095238095237</c:v>
                </c:pt>
              </c:numCache>
            </c:numRef>
          </c:val>
        </c:ser>
        <c:ser>
          <c:idx val="1"/>
          <c:order val="1"/>
          <c:tx>
            <c:strRef>
              <c:f>'Chart 1 and 2 data'!$D$4</c:f>
              <c:strCache>
                <c:ptCount val="1"/>
                <c:pt idx="0">
                  <c:v>Good</c:v>
                </c:pt>
              </c:strCache>
            </c:strRef>
          </c:tx>
          <c:spPr>
            <a:solidFill>
              <a:srgbClr val="9B5BA5"/>
            </a:solidFill>
            <a:ln w="3175">
              <a:solidFill>
                <a:srgbClr val="9B5BA5"/>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 and 2 data'!$B$5:$B$7</c:f>
              <c:strCache>
                <c:ptCount val="3"/>
                <c:pt idx="0">
                  <c:v>Childminder  (1,486)</c:v>
                </c:pt>
                <c:pt idx="1">
                  <c:v>Childcare on non-domestic premises (1,027)</c:v>
                </c:pt>
                <c:pt idx="2">
                  <c:v>All provision (2,520)</c:v>
                </c:pt>
              </c:strCache>
            </c:strRef>
          </c:cat>
          <c:val>
            <c:numRef>
              <c:f>'Chart 1 and 2 data'!$D$5:$D$7</c:f>
              <c:numCache>
                <c:formatCode>0</c:formatCode>
                <c:ptCount val="3"/>
                <c:pt idx="0">
                  <c:v>70.524899057873483</c:v>
                </c:pt>
                <c:pt idx="1">
                  <c:v>61.53846153846154</c:v>
                </c:pt>
                <c:pt idx="2">
                  <c:v>66.904761904761898</c:v>
                </c:pt>
              </c:numCache>
            </c:numRef>
          </c:val>
        </c:ser>
        <c:ser>
          <c:idx val="2"/>
          <c:order val="2"/>
          <c:tx>
            <c:strRef>
              <c:f>'Chart 1 and 2 data'!$E$4</c:f>
              <c:strCache>
                <c:ptCount val="1"/>
                <c:pt idx="0">
                  <c:v>Requires Improvement</c:v>
                </c:pt>
              </c:strCache>
            </c:strRef>
          </c:tx>
          <c:spPr>
            <a:solidFill>
              <a:srgbClr val="F9B44D"/>
            </a:solidFill>
            <a:ln w="3175">
              <a:solidFill>
                <a:srgbClr val="F9B44D"/>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 and 2 data'!$B$5:$B$7</c:f>
              <c:strCache>
                <c:ptCount val="3"/>
                <c:pt idx="0">
                  <c:v>Childminder  (1,486)</c:v>
                </c:pt>
                <c:pt idx="1">
                  <c:v>Childcare on non-domestic premises (1,027)</c:v>
                </c:pt>
                <c:pt idx="2">
                  <c:v>All provision (2,520)</c:v>
                </c:pt>
              </c:strCache>
            </c:strRef>
          </c:cat>
          <c:val>
            <c:numRef>
              <c:f>'Chart 1 and 2 data'!$E$5:$E$7</c:f>
              <c:numCache>
                <c:formatCode>0</c:formatCode>
                <c:ptCount val="3"/>
                <c:pt idx="0">
                  <c:v>17.49663526244953</c:v>
                </c:pt>
                <c:pt idx="1">
                  <c:v>18.500486854917234</c:v>
                </c:pt>
                <c:pt idx="2">
                  <c:v>17.896825396825395</c:v>
                </c:pt>
              </c:numCache>
            </c:numRef>
          </c:val>
        </c:ser>
        <c:ser>
          <c:idx val="3"/>
          <c:order val="3"/>
          <c:tx>
            <c:strRef>
              <c:f>'Chart 1 and 2 data'!$F$4</c:f>
              <c:strCache>
                <c:ptCount val="1"/>
                <c:pt idx="0">
                  <c:v>Inadequate</c:v>
                </c:pt>
              </c:strCache>
            </c:strRef>
          </c:tx>
          <c:spPr>
            <a:solidFill>
              <a:srgbClr val="D13D6A"/>
            </a:solidFill>
            <a:ln w="3175">
              <a:solidFill>
                <a:srgbClr val="D13D6A"/>
              </a:solidFill>
            </a:ln>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strRef>
              <c:f>'Chart 1 and 2 data'!$B$5:$B$7</c:f>
              <c:strCache>
                <c:ptCount val="3"/>
                <c:pt idx="0">
                  <c:v>Childminder  (1,486)</c:v>
                </c:pt>
                <c:pt idx="1">
                  <c:v>Childcare on non-domestic premises (1,027)</c:v>
                </c:pt>
                <c:pt idx="2">
                  <c:v>All provision (2,520)</c:v>
                </c:pt>
              </c:strCache>
            </c:strRef>
          </c:cat>
          <c:val>
            <c:numRef>
              <c:f>'Chart 1 and 2 data'!$F$5:$F$7</c:f>
              <c:numCache>
                <c:formatCode>0</c:formatCode>
                <c:ptCount val="3"/>
                <c:pt idx="0">
                  <c:v>6.5275908479138627</c:v>
                </c:pt>
                <c:pt idx="1">
                  <c:v>10.613437195715676</c:v>
                </c:pt>
                <c:pt idx="2">
                  <c:v>8.174603174603174</c:v>
                </c:pt>
              </c:numCache>
            </c:numRef>
          </c:val>
        </c:ser>
        <c:dLbls>
          <c:showLegendKey val="0"/>
          <c:showVal val="0"/>
          <c:showCatName val="0"/>
          <c:showSerName val="0"/>
          <c:showPercent val="0"/>
          <c:showBubbleSize val="0"/>
        </c:dLbls>
        <c:gapWidth val="70"/>
        <c:overlap val="100"/>
        <c:axId val="162743808"/>
        <c:axId val="162745728"/>
      </c:barChart>
      <c:catAx>
        <c:axId val="16274380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en-US"/>
          </a:p>
        </c:txPr>
        <c:crossAx val="162745728"/>
        <c:crossesAt val="0"/>
        <c:auto val="1"/>
        <c:lblAlgn val="ctr"/>
        <c:lblOffset val="100"/>
        <c:tickLblSkip val="1"/>
        <c:tickMarkSkip val="1"/>
        <c:noMultiLvlLbl val="0"/>
      </c:catAx>
      <c:valAx>
        <c:axId val="162745728"/>
        <c:scaling>
          <c:orientation val="minMax"/>
          <c:max val="1"/>
          <c:min val="0"/>
        </c:scaling>
        <c:delete val="1"/>
        <c:axPos val="t"/>
        <c:numFmt formatCode="0%" sourceLinked="1"/>
        <c:majorTickMark val="out"/>
        <c:minorTickMark val="none"/>
        <c:tickLblPos val="nextTo"/>
        <c:crossAx val="162743808"/>
        <c:crosses val="autoZero"/>
        <c:crossBetween val="between"/>
        <c:majorUnit val="1"/>
        <c:minorUnit val="1"/>
      </c:valAx>
      <c:spPr>
        <a:noFill/>
        <a:ln w="25400">
          <a:noFill/>
        </a:ln>
      </c:spPr>
    </c:plotArea>
    <c:legend>
      <c:legendPos val="r"/>
      <c:layout>
        <c:manualLayout>
          <c:xMode val="edge"/>
          <c:yMode val="edge"/>
          <c:x val="0.33384147546072868"/>
          <c:y val="0.86642750883576369"/>
          <c:w val="0.63871955521688828"/>
          <c:h val="7.5812274368231014E-2"/>
        </c:manualLayout>
      </c:layout>
      <c:overlay val="0"/>
      <c:spPr>
        <a:solidFill>
          <a:srgbClr val="FFFFFF"/>
        </a:solidFill>
        <a:ln w="25400">
          <a:noFill/>
        </a:ln>
      </c:spPr>
      <c:txPr>
        <a:bodyPr/>
        <a:lstStyle/>
        <a:p>
          <a:pPr>
            <a:defRPr sz="750" b="0" i="0" u="none" strike="noStrike" baseline="0">
              <a:solidFill>
                <a:srgbClr val="000000"/>
              </a:solidFill>
              <a:latin typeface="Tahoma"/>
              <a:ea typeface="Tahoma"/>
              <a:cs typeface="Tahoma"/>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Tahoma"/>
          <a:ea typeface="Tahoma"/>
          <a:cs typeface="Tahoma"/>
        </a:defRPr>
      </a:pPr>
      <a:endParaRPr lang="en-US"/>
    </a:p>
  </c:txPr>
  <c:printSettings>
    <c:headerFooter alignWithMargins="0"/>
    <c:pageMargins b="1" l="0.75000000000000111" r="0.7500000000000011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05905257974281"/>
          <c:y val="4.5650862985192546E-2"/>
          <c:w val="0.65457388426059893"/>
          <c:h val="0.86967249531764734"/>
        </c:manualLayout>
      </c:layout>
      <c:barChart>
        <c:barDir val="bar"/>
        <c:grouping val="percentStacked"/>
        <c:varyColors val="0"/>
        <c:ser>
          <c:idx val="0"/>
          <c:order val="0"/>
          <c:tx>
            <c:strRef>
              <c:f>'Chart 1 and 2 data'!$C$11</c:f>
              <c:strCache>
                <c:ptCount val="1"/>
                <c:pt idx="0">
                  <c:v>Outstanding</c:v>
                </c:pt>
              </c:strCache>
            </c:strRef>
          </c:tx>
          <c:spPr>
            <a:solidFill>
              <a:srgbClr val="8AB23E"/>
            </a:solidFill>
            <a:ln w="3175">
              <a:solidFill>
                <a:srgbClr val="8AB23E"/>
              </a:solidFill>
              <a:prstDash val="solid"/>
            </a:ln>
          </c:spPr>
          <c:invertIfNegative val="0"/>
          <c:dLbls>
            <c:dLbl>
              <c:idx val="12"/>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16"/>
              <c:numFmt formatCode="0" sourceLinked="0"/>
              <c:spPr>
                <a:noFill/>
                <a:ln w="25400">
                  <a:noFill/>
                </a:ln>
              </c:spPr>
              <c:txPr>
                <a:bodyPr/>
                <a:lstStyle/>
                <a:p>
                  <a:pPr>
                    <a:defRPr sz="55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dLbl>
            <c:dLbl>
              <c:idx val="18"/>
              <c:numFmt formatCode="0" sourceLinked="0"/>
              <c:spPr>
                <a:noFill/>
                <a:ln w="25400">
                  <a:noFill/>
                </a:ln>
              </c:spPr>
              <c:txPr>
                <a:bodyPr/>
                <a:lstStyle/>
                <a:p>
                  <a:pPr>
                    <a:defRPr sz="450" b="0"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multiLvlStrRef>
              <c:f>'Chart 1 and 2 data'!$A$12:$B$23</c:f>
              <c:multiLvlStrCache>
                <c:ptCount val="12"/>
                <c:lvl>
                  <c:pt idx="0">
                    <c:v>Childminder (1,486)</c:v>
                  </c:pt>
                  <c:pt idx="1">
                    <c:v>Childcare on non-domestic premises (1,027)</c:v>
                  </c:pt>
                  <c:pt idx="2">
                    <c:v>All provision (2,520)</c:v>
                  </c:pt>
                  <c:pt idx="3">
                    <c:v>Childminder (1,486)</c:v>
                  </c:pt>
                  <c:pt idx="4">
                    <c:v>Childcare on non-domestic premises (1,027)</c:v>
                  </c:pt>
                  <c:pt idx="5">
                    <c:v>All provision (2,520)</c:v>
                  </c:pt>
                  <c:pt idx="6">
                    <c:v>Childminder (1,486)</c:v>
                  </c:pt>
                  <c:pt idx="7">
                    <c:v>Childcare on non-domestic premises (1,027)</c:v>
                  </c:pt>
                  <c:pt idx="8">
                    <c:v>All provision (2,520)</c:v>
                  </c:pt>
                  <c:pt idx="9">
                    <c:v>Childminder (1,486)</c:v>
                  </c:pt>
                  <c:pt idx="10">
                    <c:v>Childcare on non-domestic premises (1,027)</c:v>
                  </c:pt>
                  <c:pt idx="11">
                    <c:v>All provision (2,520)</c:v>
                  </c:pt>
                </c:lvl>
                <c:lvl>
                  <c:pt idx="0">
                    <c:v>Overall effectiveness: The quality and standards of the provision</c:v>
                  </c:pt>
                  <c:pt idx="3">
                    <c:v>The quality of leadership and management</c:v>
                  </c:pt>
                  <c:pt idx="6">
                    <c:v>The contribution of the provision to the wellbeing of children</c:v>
                  </c:pt>
                  <c:pt idx="9">
                    <c:v>How well the provision meets the needs of the children who attend</c:v>
                  </c:pt>
                </c:lvl>
              </c:multiLvlStrCache>
            </c:multiLvlStrRef>
          </c:cat>
          <c:val>
            <c:numRef>
              <c:f>'Chart 1 and 2 data'!$C$12:$C$23</c:f>
              <c:numCache>
                <c:formatCode>0</c:formatCode>
                <c:ptCount val="12"/>
                <c:pt idx="0">
                  <c:v>5.4508748317631222</c:v>
                </c:pt>
                <c:pt idx="1">
                  <c:v>9.3476144109055497</c:v>
                </c:pt>
                <c:pt idx="2">
                  <c:v>7.0238095238095237</c:v>
                </c:pt>
                <c:pt idx="3">
                  <c:v>5.4508748317631222</c:v>
                </c:pt>
                <c:pt idx="4">
                  <c:v>9.5423563777994165</c:v>
                </c:pt>
                <c:pt idx="5">
                  <c:v>7.1031746031746028</c:v>
                </c:pt>
                <c:pt idx="6">
                  <c:v>7.6043068640646023</c:v>
                </c:pt>
                <c:pt idx="7">
                  <c:v>11.587147030185005</c:v>
                </c:pt>
                <c:pt idx="8">
                  <c:v>9.2460317460317469</c:v>
                </c:pt>
                <c:pt idx="9">
                  <c:v>5.7200538358008073</c:v>
                </c:pt>
                <c:pt idx="10">
                  <c:v>9.7370983446932815</c:v>
                </c:pt>
                <c:pt idx="11">
                  <c:v>7.3412698412698418</c:v>
                </c:pt>
              </c:numCache>
            </c:numRef>
          </c:val>
        </c:ser>
        <c:ser>
          <c:idx val="1"/>
          <c:order val="1"/>
          <c:tx>
            <c:strRef>
              <c:f>'Chart 1 and 2 data'!$D$11</c:f>
              <c:strCache>
                <c:ptCount val="1"/>
                <c:pt idx="0">
                  <c:v>Good</c:v>
                </c:pt>
              </c:strCache>
            </c:strRef>
          </c:tx>
          <c:spPr>
            <a:solidFill>
              <a:srgbClr val="9B5BA5"/>
            </a:solidFill>
            <a:ln w="3175">
              <a:solidFill>
                <a:srgbClr val="9B5BA5"/>
              </a:solidFill>
              <a:prstDash val="solid"/>
            </a:ln>
          </c:spPr>
          <c:invertIfNegative val="0"/>
          <c:dLbls>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multiLvlStrRef>
              <c:f>'Chart 1 and 2 data'!$A$12:$B$23</c:f>
              <c:multiLvlStrCache>
                <c:ptCount val="12"/>
                <c:lvl>
                  <c:pt idx="0">
                    <c:v>Childminder (1,486)</c:v>
                  </c:pt>
                  <c:pt idx="1">
                    <c:v>Childcare on non-domestic premises (1,027)</c:v>
                  </c:pt>
                  <c:pt idx="2">
                    <c:v>All provision (2,520)</c:v>
                  </c:pt>
                  <c:pt idx="3">
                    <c:v>Childminder (1,486)</c:v>
                  </c:pt>
                  <c:pt idx="4">
                    <c:v>Childcare on non-domestic premises (1,027)</c:v>
                  </c:pt>
                  <c:pt idx="5">
                    <c:v>All provision (2,520)</c:v>
                  </c:pt>
                  <c:pt idx="6">
                    <c:v>Childminder (1,486)</c:v>
                  </c:pt>
                  <c:pt idx="7">
                    <c:v>Childcare on non-domestic premises (1,027)</c:v>
                  </c:pt>
                  <c:pt idx="8">
                    <c:v>All provision (2,520)</c:v>
                  </c:pt>
                  <c:pt idx="9">
                    <c:v>Childminder (1,486)</c:v>
                  </c:pt>
                  <c:pt idx="10">
                    <c:v>Childcare on non-domestic premises (1,027)</c:v>
                  </c:pt>
                  <c:pt idx="11">
                    <c:v>All provision (2,520)</c:v>
                  </c:pt>
                </c:lvl>
                <c:lvl>
                  <c:pt idx="0">
                    <c:v>Overall effectiveness: The quality and standards of the provision</c:v>
                  </c:pt>
                  <c:pt idx="3">
                    <c:v>The quality of leadership and management</c:v>
                  </c:pt>
                  <c:pt idx="6">
                    <c:v>The contribution of the provision to the wellbeing of children</c:v>
                  </c:pt>
                  <c:pt idx="9">
                    <c:v>How well the provision meets the needs of the children who attend</c:v>
                  </c:pt>
                </c:lvl>
              </c:multiLvlStrCache>
            </c:multiLvlStrRef>
          </c:cat>
          <c:val>
            <c:numRef>
              <c:f>'Chart 1 and 2 data'!$D$12:$D$23</c:f>
              <c:numCache>
                <c:formatCode>0</c:formatCode>
                <c:ptCount val="12"/>
                <c:pt idx="0">
                  <c:v>70.524899057873498</c:v>
                </c:pt>
                <c:pt idx="1">
                  <c:v>61.53846153846154</c:v>
                </c:pt>
                <c:pt idx="2">
                  <c:v>66.904761904761898</c:v>
                </c:pt>
                <c:pt idx="3">
                  <c:v>70.524899057873498</c:v>
                </c:pt>
                <c:pt idx="4">
                  <c:v>61.343719571567668</c:v>
                </c:pt>
                <c:pt idx="5">
                  <c:v>66.825396825396822</c:v>
                </c:pt>
                <c:pt idx="6">
                  <c:v>70.995962314939433</c:v>
                </c:pt>
                <c:pt idx="7">
                  <c:v>61.733203505355405</c:v>
                </c:pt>
                <c:pt idx="8">
                  <c:v>67.222222222222229</c:v>
                </c:pt>
                <c:pt idx="9">
                  <c:v>72.812920592193805</c:v>
                </c:pt>
                <c:pt idx="10">
                  <c:v>65.433300876338848</c:v>
                </c:pt>
                <c:pt idx="11">
                  <c:v>69.841269841269835</c:v>
                </c:pt>
              </c:numCache>
            </c:numRef>
          </c:val>
        </c:ser>
        <c:ser>
          <c:idx val="2"/>
          <c:order val="2"/>
          <c:tx>
            <c:strRef>
              <c:f>'Chart 1 and 2 data'!$E$11</c:f>
              <c:strCache>
                <c:ptCount val="1"/>
                <c:pt idx="0">
                  <c:v>Requires Improvement</c:v>
                </c:pt>
              </c:strCache>
            </c:strRef>
          </c:tx>
          <c:spPr>
            <a:solidFill>
              <a:srgbClr val="F9B44D"/>
            </a:solidFill>
            <a:ln w="3175">
              <a:solidFill>
                <a:srgbClr val="F9B44D"/>
              </a:solidFill>
              <a:prstDash val="solid"/>
            </a:ln>
          </c:spPr>
          <c:invertIfNegative val="0"/>
          <c:dLbls>
            <c:dLbl>
              <c:idx val="14"/>
              <c:numFmt formatCode="0" sourceLinked="0"/>
              <c:spPr>
                <a:noFill/>
                <a:ln w="25400">
                  <a:noFill/>
                </a:ln>
              </c:spPr>
              <c:txPr>
                <a:bodyPr/>
                <a:lstStyle/>
                <a:p>
                  <a:pPr>
                    <a:defRPr sz="550" b="1" i="0" u="none" strike="noStrike" baseline="0">
                      <a:solidFill>
                        <a:srgbClr val="000000"/>
                      </a:solidFill>
                      <a:latin typeface="Tahoma"/>
                      <a:ea typeface="Tahoma"/>
                      <a:cs typeface="Tahoma"/>
                    </a:defRPr>
                  </a:pPr>
                  <a:endParaRPr lang="en-US"/>
                </a:p>
              </c:txPr>
              <c:showLegendKey val="0"/>
              <c:showVal val="1"/>
              <c:showCatName val="0"/>
              <c:showSerName val="0"/>
              <c:showPercent val="0"/>
              <c:showBubbleSize val="0"/>
            </c:dLbl>
            <c:numFmt formatCode="0" sourceLinked="0"/>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multiLvlStrRef>
              <c:f>'Chart 1 and 2 data'!$A$12:$B$23</c:f>
              <c:multiLvlStrCache>
                <c:ptCount val="12"/>
                <c:lvl>
                  <c:pt idx="0">
                    <c:v>Childminder (1,486)</c:v>
                  </c:pt>
                  <c:pt idx="1">
                    <c:v>Childcare on non-domestic premises (1,027)</c:v>
                  </c:pt>
                  <c:pt idx="2">
                    <c:v>All provision (2,520)</c:v>
                  </c:pt>
                  <c:pt idx="3">
                    <c:v>Childminder (1,486)</c:v>
                  </c:pt>
                  <c:pt idx="4">
                    <c:v>Childcare on non-domestic premises (1,027)</c:v>
                  </c:pt>
                  <c:pt idx="5">
                    <c:v>All provision (2,520)</c:v>
                  </c:pt>
                  <c:pt idx="6">
                    <c:v>Childminder (1,486)</c:v>
                  </c:pt>
                  <c:pt idx="7">
                    <c:v>Childcare on non-domestic premises (1,027)</c:v>
                  </c:pt>
                  <c:pt idx="8">
                    <c:v>All provision (2,520)</c:v>
                  </c:pt>
                  <c:pt idx="9">
                    <c:v>Childminder (1,486)</c:v>
                  </c:pt>
                  <c:pt idx="10">
                    <c:v>Childcare on non-domestic premises (1,027)</c:v>
                  </c:pt>
                  <c:pt idx="11">
                    <c:v>All provision (2,520)</c:v>
                  </c:pt>
                </c:lvl>
                <c:lvl>
                  <c:pt idx="0">
                    <c:v>Overall effectiveness: The quality and standards of the provision</c:v>
                  </c:pt>
                  <c:pt idx="3">
                    <c:v>The quality of leadership and management</c:v>
                  </c:pt>
                  <c:pt idx="6">
                    <c:v>The contribution of the provision to the wellbeing of children</c:v>
                  </c:pt>
                  <c:pt idx="9">
                    <c:v>How well the provision meets the needs of the children who attend</c:v>
                  </c:pt>
                </c:lvl>
              </c:multiLvlStrCache>
            </c:multiLvlStrRef>
          </c:cat>
          <c:val>
            <c:numRef>
              <c:f>'Chart 1 and 2 data'!$E$12:$E$23</c:f>
              <c:numCache>
                <c:formatCode>0</c:formatCode>
                <c:ptCount val="12"/>
                <c:pt idx="0">
                  <c:v>17.496635262449526</c:v>
                </c:pt>
                <c:pt idx="1">
                  <c:v>18.500486854917234</c:v>
                </c:pt>
                <c:pt idx="2">
                  <c:v>17.896825396825395</c:v>
                </c:pt>
                <c:pt idx="3">
                  <c:v>17.496635262449526</c:v>
                </c:pt>
                <c:pt idx="4">
                  <c:v>18.500486854917234</c:v>
                </c:pt>
                <c:pt idx="5">
                  <c:v>17.896825396825395</c:v>
                </c:pt>
                <c:pt idx="6">
                  <c:v>15.141318977119786</c:v>
                </c:pt>
                <c:pt idx="7">
                  <c:v>16.358325219084712</c:v>
                </c:pt>
                <c:pt idx="8">
                  <c:v>15.634920634920634</c:v>
                </c:pt>
                <c:pt idx="9">
                  <c:v>16.689098250336475</c:v>
                </c:pt>
                <c:pt idx="10">
                  <c:v>18.792599805258035</c:v>
                </c:pt>
                <c:pt idx="11">
                  <c:v>17.539682539682538</c:v>
                </c:pt>
              </c:numCache>
            </c:numRef>
          </c:val>
        </c:ser>
        <c:ser>
          <c:idx val="3"/>
          <c:order val="3"/>
          <c:tx>
            <c:strRef>
              <c:f>'Chart 1 and 2 data'!$F$11</c:f>
              <c:strCache>
                <c:ptCount val="1"/>
                <c:pt idx="0">
                  <c:v>Inadequate</c:v>
                </c:pt>
              </c:strCache>
            </c:strRef>
          </c:tx>
          <c:spPr>
            <a:solidFill>
              <a:srgbClr val="D13D6A"/>
            </a:solidFill>
            <a:ln w="3175">
              <a:solidFill>
                <a:srgbClr val="D13D6A"/>
              </a:solidFill>
            </a:ln>
          </c:spPr>
          <c:invertIfNegative val="0"/>
          <c:dLbls>
            <c:spPr>
              <a:noFill/>
              <a:ln w="25400">
                <a:noFill/>
              </a:ln>
            </c:spPr>
            <c:txPr>
              <a:bodyPr/>
              <a:lstStyle/>
              <a:p>
                <a:pPr>
                  <a:defRPr sz="1000" b="1" i="0" u="none" strike="noStrike" baseline="0">
                    <a:solidFill>
                      <a:srgbClr val="FFFFFF"/>
                    </a:solidFill>
                    <a:latin typeface="Tahoma"/>
                    <a:ea typeface="Tahoma"/>
                    <a:cs typeface="Tahoma"/>
                  </a:defRPr>
                </a:pPr>
                <a:endParaRPr lang="en-US"/>
              </a:p>
            </c:txPr>
            <c:showLegendKey val="0"/>
            <c:showVal val="1"/>
            <c:showCatName val="0"/>
            <c:showSerName val="0"/>
            <c:showPercent val="0"/>
            <c:showBubbleSize val="0"/>
            <c:showLeaderLines val="0"/>
          </c:dLbls>
          <c:cat>
            <c:multiLvlStrRef>
              <c:f>'Chart 1 and 2 data'!$A$12:$B$23</c:f>
              <c:multiLvlStrCache>
                <c:ptCount val="12"/>
                <c:lvl>
                  <c:pt idx="0">
                    <c:v>Childminder (1,486)</c:v>
                  </c:pt>
                  <c:pt idx="1">
                    <c:v>Childcare on non-domestic premises (1,027)</c:v>
                  </c:pt>
                  <c:pt idx="2">
                    <c:v>All provision (2,520)</c:v>
                  </c:pt>
                  <c:pt idx="3">
                    <c:v>Childminder (1,486)</c:v>
                  </c:pt>
                  <c:pt idx="4">
                    <c:v>Childcare on non-domestic premises (1,027)</c:v>
                  </c:pt>
                  <c:pt idx="5">
                    <c:v>All provision (2,520)</c:v>
                  </c:pt>
                  <c:pt idx="6">
                    <c:v>Childminder (1,486)</c:v>
                  </c:pt>
                  <c:pt idx="7">
                    <c:v>Childcare on non-domestic premises (1,027)</c:v>
                  </c:pt>
                  <c:pt idx="8">
                    <c:v>All provision (2,520)</c:v>
                  </c:pt>
                  <c:pt idx="9">
                    <c:v>Childminder (1,486)</c:v>
                  </c:pt>
                  <c:pt idx="10">
                    <c:v>Childcare on non-domestic premises (1,027)</c:v>
                  </c:pt>
                  <c:pt idx="11">
                    <c:v>All provision (2,520)</c:v>
                  </c:pt>
                </c:lvl>
                <c:lvl>
                  <c:pt idx="0">
                    <c:v>Overall effectiveness: The quality and standards of the provision</c:v>
                  </c:pt>
                  <c:pt idx="3">
                    <c:v>The quality of leadership and management</c:v>
                  </c:pt>
                  <c:pt idx="6">
                    <c:v>The contribution of the provision to the wellbeing of children</c:v>
                  </c:pt>
                  <c:pt idx="9">
                    <c:v>How well the provision meets the needs of the children who attend</c:v>
                  </c:pt>
                </c:lvl>
              </c:multiLvlStrCache>
            </c:multiLvlStrRef>
          </c:cat>
          <c:val>
            <c:numRef>
              <c:f>'Chart 1 and 2 data'!$F$12:$F$23</c:f>
              <c:numCache>
                <c:formatCode>0</c:formatCode>
                <c:ptCount val="12"/>
                <c:pt idx="0">
                  <c:v>6.5275908479138627</c:v>
                </c:pt>
                <c:pt idx="1">
                  <c:v>10.613437195715676</c:v>
                </c:pt>
                <c:pt idx="2">
                  <c:v>8.174603174603174</c:v>
                </c:pt>
                <c:pt idx="3">
                  <c:v>6.5275908479138627</c:v>
                </c:pt>
                <c:pt idx="4">
                  <c:v>10.613437195715676</c:v>
                </c:pt>
                <c:pt idx="5">
                  <c:v>8.174603174603174</c:v>
                </c:pt>
                <c:pt idx="6">
                  <c:v>6.2584118438761767</c:v>
                </c:pt>
                <c:pt idx="7">
                  <c:v>10.321324245374878</c:v>
                </c:pt>
                <c:pt idx="8">
                  <c:v>7.8968253968253963</c:v>
                </c:pt>
                <c:pt idx="9">
                  <c:v>4.7779273216689102</c:v>
                </c:pt>
                <c:pt idx="10">
                  <c:v>6.0370009737098345</c:v>
                </c:pt>
                <c:pt idx="11">
                  <c:v>5.2777777777777777</c:v>
                </c:pt>
              </c:numCache>
            </c:numRef>
          </c:val>
        </c:ser>
        <c:dLbls>
          <c:showLegendKey val="0"/>
          <c:showVal val="0"/>
          <c:showCatName val="0"/>
          <c:showSerName val="0"/>
          <c:showPercent val="0"/>
          <c:showBubbleSize val="0"/>
        </c:dLbls>
        <c:gapWidth val="70"/>
        <c:overlap val="100"/>
        <c:axId val="157735168"/>
        <c:axId val="158662656"/>
      </c:barChart>
      <c:catAx>
        <c:axId val="157735168"/>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58662656"/>
        <c:crossesAt val="0"/>
        <c:auto val="1"/>
        <c:lblAlgn val="ctr"/>
        <c:lblOffset val="100"/>
        <c:tickLblSkip val="1"/>
        <c:tickMarkSkip val="1"/>
        <c:noMultiLvlLbl val="0"/>
      </c:catAx>
      <c:valAx>
        <c:axId val="158662656"/>
        <c:scaling>
          <c:orientation val="minMax"/>
          <c:max val="1"/>
          <c:min val="0"/>
        </c:scaling>
        <c:delete val="1"/>
        <c:axPos val="t"/>
        <c:numFmt formatCode="0%" sourceLinked="1"/>
        <c:majorTickMark val="out"/>
        <c:minorTickMark val="none"/>
        <c:tickLblPos val="nextTo"/>
        <c:crossAx val="157735168"/>
        <c:crosses val="autoZero"/>
        <c:crossBetween val="between"/>
        <c:majorUnit val="1"/>
        <c:minorUnit val="1"/>
      </c:valAx>
      <c:spPr>
        <a:noFill/>
        <a:ln w="25400">
          <a:noFill/>
        </a:ln>
      </c:spPr>
    </c:plotArea>
    <c:legend>
      <c:legendPos val="r"/>
      <c:layout>
        <c:manualLayout>
          <c:xMode val="edge"/>
          <c:yMode val="edge"/>
          <c:x val="0.45693939936814509"/>
          <c:y val="0.93523638422202571"/>
          <c:w val="0.44777915219969122"/>
          <c:h val="3.5650623885917998E-2"/>
        </c:manualLayout>
      </c:layout>
      <c:overlay val="0"/>
      <c:spPr>
        <a:solidFill>
          <a:srgbClr val="FFFFFF"/>
        </a:solidFill>
        <a:ln w="25400">
          <a:noFill/>
        </a:ln>
      </c:spPr>
      <c:txPr>
        <a:bodyPr/>
        <a:lstStyle/>
        <a:p>
          <a:pPr>
            <a:defRPr sz="750" b="0" i="0" u="none" strike="noStrike" baseline="0">
              <a:solidFill>
                <a:srgbClr val="000000"/>
              </a:solidFill>
              <a:latin typeface="Tahoma"/>
              <a:ea typeface="Tahoma"/>
              <a:cs typeface="Tahoma"/>
            </a:defRPr>
          </a:pPr>
          <a:endParaRPr lang="en-US"/>
        </a:p>
      </c:txPr>
    </c:legend>
    <c:plotVisOnly val="1"/>
    <c:dispBlanksAs val="gap"/>
    <c:showDLblsOverMax val="0"/>
  </c:chart>
  <c:spPr>
    <a:noFill/>
    <a:ln w="9525">
      <a:noFill/>
    </a:ln>
  </c:spPr>
  <c:txPr>
    <a:bodyPr/>
    <a:lstStyle/>
    <a:p>
      <a:pPr>
        <a:defRPr sz="45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3571875</xdr:colOff>
      <xdr:row>0</xdr:row>
      <xdr:rowOff>38100</xdr:rowOff>
    </xdr:from>
    <xdr:to>
      <xdr:col>3</xdr:col>
      <xdr:colOff>0</xdr:colOff>
      <xdr:row>4</xdr:row>
      <xdr:rowOff>0</xdr:rowOff>
    </xdr:to>
    <xdr:pic>
      <xdr:nvPicPr>
        <xdr:cNvPr id="1454" name="Picture 1" descr="ofsted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38100"/>
          <a:ext cx="1285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3</xdr:row>
      <xdr:rowOff>0</xdr:rowOff>
    </xdr:from>
    <xdr:to>
      <xdr:col>9</xdr:col>
      <xdr:colOff>342900</xdr:colOff>
      <xdr:row>19</xdr:row>
      <xdr:rowOff>0</xdr:rowOff>
    </xdr:to>
    <xdr:graphicFrame macro="">
      <xdr:nvGraphicFramePr>
        <xdr:cNvPr id="248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66675</xdr:colOff>
      <xdr:row>36</xdr:row>
      <xdr:rowOff>0</xdr:rowOff>
    </xdr:to>
    <xdr:graphicFrame macro="">
      <xdr:nvGraphicFramePr>
        <xdr:cNvPr id="35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frussell/LOCALS~1/Temp/Copy%20of%20Statistical%20First%20Release%20Template%20(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h data"/>
      <sheetName val="Template Intro"/>
      <sheetName val="Cover Old"/>
      <sheetName val="Cover"/>
      <sheetName val="Contents"/>
      <sheetName val="SCCSM"/>
      <sheetName val="SCCNTI"/>
      <sheetName val="DataPack"/>
      <sheetName val="Dates"/>
      <sheetName val="Table 1"/>
      <sheetName val="Table 2"/>
      <sheetName val="Table 2a"/>
      <sheetName val="Table 3"/>
      <sheetName val="Table 4"/>
      <sheetName val="Table 5"/>
      <sheetName val="Table 6 (optional)"/>
      <sheetName val="Chart 1"/>
      <sheetName val="Chart 2"/>
      <sheetName val="Chart 3"/>
      <sheetName val="Chart 4"/>
      <sheetName val="Chart 5"/>
    </sheetNames>
    <sheetDataSet>
      <sheetData sheetId="0"/>
      <sheetData sheetId="1"/>
      <sheetData sheetId="2"/>
      <sheetData sheetId="3"/>
      <sheetData sheetId="4"/>
      <sheetData sheetId="5"/>
      <sheetData sheetId="6"/>
      <sheetData sheetId="7"/>
      <sheetData sheetId="8">
        <row r="3">
          <cell r="B3" t="str">
            <v>1 October 2011 and 31 December 2011</v>
          </cell>
        </row>
        <row r="4">
          <cell r="B4" t="str">
            <v>October 2011</v>
          </cell>
        </row>
        <row r="5">
          <cell r="B5" t="str">
            <v>November 2011</v>
          </cell>
        </row>
        <row r="6">
          <cell r="B6" t="str">
            <v>December 2011</v>
          </cell>
        </row>
      </sheetData>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si@nationalarchives.gsi.gov.uk" TargetMode="External"/><Relationship Id="rId7" Type="http://schemas.openxmlformats.org/officeDocument/2006/relationships/drawing" Target="../drawings/drawing1.xml"/><Relationship Id="rId2" Type="http://schemas.openxmlformats.org/officeDocument/2006/relationships/hyperlink" Target="http://www.nationalarchives.gov.uk/doc/open-government-licence/" TargetMode="External"/><Relationship Id="rId1" Type="http://schemas.openxmlformats.org/officeDocument/2006/relationships/hyperlink" Target="http://www.nationalarchives.gov.uk/doc/open-government-licence" TargetMode="External"/><Relationship Id="rId6" Type="http://schemas.openxmlformats.org/officeDocument/2006/relationships/printerSettings" Target="../printerSettings/printerSettings1.bin"/><Relationship Id="rId5" Type="http://schemas.openxmlformats.org/officeDocument/2006/relationships/hyperlink" Target="http://www.ofsted.gov.uk/resources/official-statistics-early-years-and-childcare-registered-providers-inspections-and-outcomes" TargetMode="External"/><Relationship Id="rId4" Type="http://schemas.openxmlformats.org/officeDocument/2006/relationships/hyperlink" Target="mailto:psi@nationalarchives.gsi.gov.uk"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31"/>
  </sheetPr>
  <dimension ref="A1:N33"/>
  <sheetViews>
    <sheetView showGridLines="0" showRowColHeaders="0" tabSelected="1" zoomScaleNormal="100" workbookViewId="0"/>
  </sheetViews>
  <sheetFormatPr defaultColWidth="9.140625" defaultRowHeight="12.75"/>
  <cols>
    <col min="1" max="1" width="2.85546875" style="3" customWidth="1"/>
    <col min="2" max="2" width="41.42578125" style="3" customWidth="1"/>
    <col min="3" max="3" width="72.85546875" style="3" customWidth="1"/>
    <col min="4" max="16384" width="9.140625" style="3"/>
  </cols>
  <sheetData>
    <row r="1" spans="1:3">
      <c r="A1" s="274"/>
      <c r="B1" s="40"/>
      <c r="C1" s="41"/>
    </row>
    <row r="2" spans="1:3" ht="24.75" customHeight="1">
      <c r="B2" s="418"/>
      <c r="C2" s="41"/>
    </row>
    <row r="3" spans="1:3" ht="24.75" customHeight="1">
      <c r="B3" s="40"/>
      <c r="C3" s="41"/>
    </row>
    <row r="4" spans="1:3" ht="24.75" customHeight="1">
      <c r="B4" s="44"/>
      <c r="C4" s="45"/>
    </row>
    <row r="5" spans="1:3" ht="61.5" customHeight="1">
      <c r="B5" s="483" t="s">
        <v>116</v>
      </c>
      <c r="C5" s="483"/>
    </row>
    <row r="6" spans="1:3" ht="30" customHeight="1">
      <c r="B6" s="46" t="s">
        <v>117</v>
      </c>
      <c r="C6" s="46" t="s">
        <v>232</v>
      </c>
    </row>
    <row r="7" spans="1:3" ht="30" customHeight="1">
      <c r="B7" s="46" t="s">
        <v>118</v>
      </c>
      <c r="C7" s="46" t="s">
        <v>119</v>
      </c>
    </row>
    <row r="8" spans="1:3" ht="30" customHeight="1">
      <c r="B8" s="46" t="s">
        <v>120</v>
      </c>
      <c r="C8" s="439" t="s">
        <v>6861</v>
      </c>
    </row>
    <row r="9" spans="1:3" ht="30" customHeight="1">
      <c r="B9" s="46" t="s">
        <v>121</v>
      </c>
      <c r="C9" s="46" t="s">
        <v>64</v>
      </c>
    </row>
    <row r="10" spans="1:3" ht="30" customHeight="1">
      <c r="B10" s="46" t="s">
        <v>122</v>
      </c>
      <c r="C10" s="46" t="str">
        <f>"1 July 2014 to "&amp;Ranges!$A$26&amp;""</f>
        <v>1 July 2014 to 31 August 2014</v>
      </c>
    </row>
    <row r="11" spans="1:3" ht="15" customHeight="1">
      <c r="B11" s="485" t="s">
        <v>123</v>
      </c>
      <c r="C11" s="487" t="s">
        <v>6786</v>
      </c>
    </row>
    <row r="12" spans="1:3" ht="17.25" customHeight="1">
      <c r="B12" s="486"/>
      <c r="C12" s="488"/>
    </row>
    <row r="13" spans="1:3" ht="17.25" customHeight="1">
      <c r="B13" s="484" t="s">
        <v>124</v>
      </c>
      <c r="C13" s="484" t="s">
        <v>125</v>
      </c>
    </row>
    <row r="14" spans="1:3" ht="17.25" customHeight="1">
      <c r="B14" s="484"/>
      <c r="C14" s="484"/>
    </row>
    <row r="15" spans="1:3" ht="43.5" customHeight="1">
      <c r="B15" s="484"/>
      <c r="C15" s="484"/>
    </row>
    <row r="16" spans="1:3" ht="30" customHeight="1">
      <c r="B16" s="484"/>
      <c r="C16" s="484"/>
    </row>
    <row r="17" spans="2:14" ht="30" customHeight="1">
      <c r="B17" s="47" t="s">
        <v>238</v>
      </c>
      <c r="C17" s="47" t="s">
        <v>317</v>
      </c>
    </row>
    <row r="18" spans="2:14" ht="30" customHeight="1">
      <c r="B18" s="47" t="s">
        <v>126</v>
      </c>
      <c r="C18" s="47" t="s">
        <v>127</v>
      </c>
    </row>
    <row r="19" spans="2:14" ht="42.75" customHeight="1">
      <c r="B19" s="47" t="s">
        <v>128</v>
      </c>
      <c r="C19" s="47" t="s">
        <v>129</v>
      </c>
    </row>
    <row r="20" spans="2:14" ht="30" customHeight="1">
      <c r="B20" s="47" t="s">
        <v>130</v>
      </c>
      <c r="C20" s="269" t="s">
        <v>7</v>
      </c>
      <c r="D20" s="5"/>
    </row>
    <row r="21" spans="2:14" ht="30" customHeight="1">
      <c r="B21" s="47" t="s">
        <v>131</v>
      </c>
      <c r="C21" s="47" t="s">
        <v>132</v>
      </c>
    </row>
    <row r="22" spans="2:14">
      <c r="B22" s="40"/>
      <c r="C22" s="41"/>
      <c r="D22" s="50"/>
      <c r="E22" s="50"/>
      <c r="F22" s="50"/>
      <c r="G22" s="50"/>
      <c r="H22" s="50"/>
      <c r="I22" s="50"/>
      <c r="J22" s="50"/>
      <c r="K22" s="50"/>
      <c r="L22" s="50"/>
      <c r="M22" s="50"/>
      <c r="N22" s="5"/>
    </row>
    <row r="23" spans="2:14" ht="15">
      <c r="B23" s="48"/>
      <c r="C23" s="49"/>
      <c r="D23" s="53"/>
      <c r="E23" s="53"/>
      <c r="F23" s="53"/>
      <c r="G23" s="53"/>
      <c r="H23" s="53"/>
      <c r="I23" s="53"/>
      <c r="J23" s="53"/>
      <c r="K23" s="53"/>
      <c r="L23" s="53"/>
      <c r="M23" s="53"/>
      <c r="N23" s="5"/>
    </row>
    <row r="24" spans="2:14" ht="15">
      <c r="B24" s="51" t="s">
        <v>133</v>
      </c>
      <c r="C24" s="52"/>
      <c r="D24" s="53"/>
      <c r="E24" s="53"/>
      <c r="F24" s="53"/>
      <c r="G24" s="53"/>
      <c r="H24" s="53"/>
      <c r="I24" s="53"/>
      <c r="J24" s="53"/>
      <c r="K24" s="53"/>
      <c r="L24" s="53"/>
      <c r="M24" s="53"/>
      <c r="N24" s="5"/>
    </row>
    <row r="25" spans="2:14" ht="15" customHeight="1">
      <c r="B25" s="54"/>
      <c r="C25" s="55"/>
      <c r="D25" s="58"/>
      <c r="E25" s="58"/>
      <c r="F25" s="58"/>
      <c r="G25" s="58"/>
      <c r="H25" s="58"/>
      <c r="I25" s="58"/>
      <c r="J25" s="58"/>
      <c r="K25" s="58"/>
      <c r="L25" s="58"/>
      <c r="M25" s="58"/>
      <c r="N25" s="5"/>
    </row>
    <row r="26" spans="2:14" ht="27.75" customHeight="1">
      <c r="B26" s="481" t="s">
        <v>134</v>
      </c>
      <c r="C26" s="482"/>
      <c r="D26" s="58"/>
      <c r="E26" s="58"/>
      <c r="F26" s="58"/>
      <c r="G26" s="58"/>
      <c r="H26" s="58"/>
      <c r="I26" s="58"/>
      <c r="J26" s="58"/>
      <c r="K26" s="58"/>
      <c r="L26" s="58"/>
      <c r="M26" s="58"/>
      <c r="N26" s="5"/>
    </row>
    <row r="27" spans="2:14" ht="15">
      <c r="B27" s="56" t="s">
        <v>135</v>
      </c>
      <c r="C27" s="57"/>
      <c r="D27" s="61"/>
      <c r="E27" s="61"/>
      <c r="F27" s="61"/>
      <c r="G27" s="61"/>
      <c r="H27" s="61"/>
      <c r="I27" s="61"/>
      <c r="J27" s="53"/>
      <c r="K27" s="53"/>
      <c r="L27" s="53"/>
      <c r="M27" s="53"/>
      <c r="N27" s="5"/>
    </row>
    <row r="28" spans="2:14" ht="15">
      <c r="B28" s="479" t="s">
        <v>112</v>
      </c>
      <c r="C28" s="480"/>
      <c r="D28" s="53"/>
      <c r="E28" s="53"/>
      <c r="F28" s="53"/>
      <c r="G28" s="53"/>
      <c r="H28" s="53"/>
      <c r="I28" s="53"/>
      <c r="J28" s="53"/>
      <c r="K28" s="53"/>
      <c r="L28" s="53"/>
      <c r="M28" s="53"/>
      <c r="N28" s="5"/>
    </row>
    <row r="29" spans="2:14" ht="15">
      <c r="B29" s="54" t="s">
        <v>65</v>
      </c>
      <c r="C29" s="52"/>
      <c r="D29" s="53"/>
      <c r="E29" s="53"/>
      <c r="F29" s="53"/>
      <c r="G29" s="53"/>
      <c r="H29" s="53"/>
      <c r="I29" s="53"/>
      <c r="J29" s="53"/>
      <c r="K29" s="53"/>
      <c r="L29" s="53"/>
      <c r="M29" s="53"/>
      <c r="N29" s="5"/>
    </row>
    <row r="30" spans="2:14" ht="15">
      <c r="B30" s="54" t="s">
        <v>66</v>
      </c>
      <c r="C30" s="52"/>
      <c r="D30" s="61"/>
      <c r="E30" s="61"/>
      <c r="F30" s="53"/>
      <c r="G30" s="53"/>
      <c r="H30" s="53"/>
      <c r="I30" s="53"/>
      <c r="J30" s="53"/>
      <c r="K30" s="53"/>
      <c r="L30" s="53"/>
      <c r="M30" s="53"/>
      <c r="N30" s="5"/>
    </row>
    <row r="31" spans="2:14" ht="15">
      <c r="B31" s="59" t="s">
        <v>67</v>
      </c>
      <c r="C31" s="60"/>
      <c r="D31" s="50"/>
      <c r="E31" s="50"/>
      <c r="F31" s="50"/>
      <c r="G31" s="50"/>
      <c r="H31" s="50"/>
      <c r="I31" s="50"/>
      <c r="J31" s="50"/>
      <c r="K31" s="50"/>
      <c r="L31" s="50"/>
      <c r="M31" s="50"/>
      <c r="N31" s="5"/>
    </row>
    <row r="32" spans="2:14">
      <c r="B32" s="62"/>
      <c r="C32" s="63"/>
      <c r="D32" s="5"/>
      <c r="E32" s="5"/>
      <c r="F32" s="5"/>
      <c r="G32" s="5"/>
      <c r="H32" s="5"/>
      <c r="I32" s="5"/>
      <c r="J32" s="5"/>
      <c r="K32" s="5"/>
      <c r="L32" s="5"/>
      <c r="M32" s="5"/>
      <c r="N32" s="5"/>
    </row>
    <row r="33" spans="4:14">
      <c r="D33" s="5"/>
      <c r="E33" s="5"/>
      <c r="F33" s="5"/>
      <c r="G33" s="5"/>
      <c r="H33" s="5"/>
      <c r="I33" s="5"/>
      <c r="J33" s="5"/>
      <c r="K33" s="5"/>
      <c r="L33" s="5"/>
      <c r="M33" s="5"/>
      <c r="N33" s="5"/>
    </row>
  </sheetData>
  <sheetProtection sheet="1" objects="1" scenarios="1"/>
  <mergeCells count="7">
    <mergeCell ref="B28:C28"/>
    <mergeCell ref="B26:C26"/>
    <mergeCell ref="B5:C5"/>
    <mergeCell ref="B13:B16"/>
    <mergeCell ref="C13:C16"/>
    <mergeCell ref="B11:B12"/>
    <mergeCell ref="C11:C12"/>
  </mergeCells>
  <phoneticPr fontId="3" type="noConversion"/>
  <hyperlinks>
    <hyperlink ref="B27:I27" r:id="rId1" display="visit http://www.nationalarchives.gov.uk/doc/open-government-licence/"/>
    <hyperlink ref="B28" r:id="rId2"/>
    <hyperlink ref="B30:E30" r:id="rId3" display="psi@nationalarchives.gsi.gov.uk"/>
    <hyperlink ref="B31" r:id="rId4"/>
    <hyperlink ref="C20" r:id="rId5"/>
  </hyperlinks>
  <pageMargins left="0.75" right="0.75" top="1" bottom="1" header="0.5" footer="0.5"/>
  <pageSetup paperSize="9" scale="71" orientation="portrait" r:id="rId6"/>
  <headerFooter alignWithMargins="0"/>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6" tint="0.39997558519241921"/>
  </sheetPr>
  <dimension ref="A1:K537"/>
  <sheetViews>
    <sheetView workbookViewId="0">
      <selection activeCell="A2" sqref="A2"/>
    </sheetView>
  </sheetViews>
  <sheetFormatPr defaultRowHeight="12.75"/>
  <cols>
    <col min="1" max="1" width="34.28515625" customWidth="1"/>
    <col min="2" max="2" width="29.28515625" customWidth="1"/>
    <col min="3" max="3" width="28.42578125" customWidth="1"/>
    <col min="4" max="4" width="16.42578125" customWidth="1"/>
    <col min="5" max="5" width="15.7109375" customWidth="1"/>
    <col min="6" max="6" width="14.5703125" customWidth="1"/>
    <col min="7" max="7" width="15.7109375" customWidth="1"/>
    <col min="8" max="8" width="16.42578125" customWidth="1"/>
    <col min="9" max="9" width="15.7109375" customWidth="1"/>
    <col min="10" max="10" width="14.5703125" customWidth="1"/>
    <col min="11" max="11" width="9.140625" customWidth="1"/>
    <col min="12" max="12" width="10.7109375" customWidth="1"/>
    <col min="13" max="13" width="13.42578125" customWidth="1"/>
  </cols>
  <sheetData>
    <row r="1" spans="1:11" ht="16.899999999999999" customHeight="1">
      <c r="A1" s="368" t="s">
        <v>242</v>
      </c>
      <c r="B1" s="368" t="s">
        <v>325</v>
      </c>
      <c r="C1" s="368" t="s">
        <v>270</v>
      </c>
      <c r="D1" s="368" t="s">
        <v>3024</v>
      </c>
      <c r="E1" s="368" t="s">
        <v>172</v>
      </c>
      <c r="F1" s="368" t="s">
        <v>240</v>
      </c>
      <c r="G1" s="368" t="s">
        <v>241</v>
      </c>
      <c r="H1" s="368" t="s">
        <v>3025</v>
      </c>
      <c r="I1" s="368" t="s">
        <v>172</v>
      </c>
      <c r="J1" s="368" t="s">
        <v>240</v>
      </c>
      <c r="K1" s="368" t="s">
        <v>241</v>
      </c>
    </row>
    <row r="2" spans="1:11">
      <c r="A2" s="368"/>
      <c r="B2" s="368"/>
      <c r="C2" s="368"/>
      <c r="D2" s="368"/>
      <c r="E2" s="368"/>
      <c r="F2" s="368"/>
      <c r="G2" s="368"/>
      <c r="H2" s="368"/>
      <c r="I2" s="368"/>
      <c r="J2" s="368"/>
      <c r="K2" s="368"/>
    </row>
    <row r="3" spans="1:11">
      <c r="A3" s="368"/>
      <c r="B3" s="368"/>
      <c r="C3" s="368"/>
      <c r="D3" s="368"/>
      <c r="E3" s="368"/>
      <c r="F3" s="368"/>
      <c r="G3" s="368"/>
      <c r="H3" s="368"/>
      <c r="I3" s="368"/>
      <c r="J3" s="368"/>
      <c r="K3" s="368"/>
    </row>
    <row r="4" spans="1:11">
      <c r="A4" s="368"/>
      <c r="B4" s="368"/>
      <c r="C4" s="368"/>
      <c r="D4" s="368"/>
      <c r="E4" s="368"/>
      <c r="F4" s="368"/>
      <c r="G4" s="368"/>
      <c r="H4" s="368"/>
      <c r="I4" s="368"/>
      <c r="J4" s="368"/>
      <c r="K4" s="368"/>
    </row>
    <row r="5" spans="1:11">
      <c r="A5" s="368"/>
      <c r="B5" s="368"/>
      <c r="C5" s="368"/>
      <c r="D5" s="368"/>
      <c r="E5" s="368"/>
      <c r="F5" s="368"/>
      <c r="G5" s="368"/>
      <c r="H5" s="368"/>
      <c r="I5" s="368"/>
      <c r="J5" s="368"/>
      <c r="K5" s="368"/>
    </row>
    <row r="6" spans="1:11">
      <c r="A6" s="368"/>
      <c r="B6" s="368"/>
      <c r="C6" s="368"/>
      <c r="D6" s="368"/>
      <c r="E6" s="368"/>
      <c r="F6" s="368"/>
      <c r="G6" s="368"/>
      <c r="H6" s="368"/>
      <c r="I6" s="368"/>
      <c r="J6" s="368"/>
      <c r="K6" s="368"/>
    </row>
    <row r="7" spans="1:11">
      <c r="A7" s="368"/>
      <c r="B7" s="368"/>
      <c r="C7" s="368"/>
      <c r="D7" s="368"/>
      <c r="E7" s="368"/>
      <c r="F7" s="368"/>
      <c r="G7" s="368"/>
      <c r="H7" s="368"/>
      <c r="I7" s="368"/>
      <c r="J7" s="368"/>
      <c r="K7" s="368"/>
    </row>
    <row r="8" spans="1:11">
      <c r="A8" s="368"/>
      <c r="B8" s="368"/>
      <c r="C8" s="368"/>
      <c r="D8" s="368"/>
      <c r="E8" s="368"/>
      <c r="F8" s="368"/>
      <c r="G8" s="368"/>
      <c r="H8" s="368"/>
      <c r="I8" s="368"/>
      <c r="J8" s="368"/>
      <c r="K8" s="368"/>
    </row>
    <row r="9" spans="1:11">
      <c r="A9" s="368"/>
      <c r="B9" s="368"/>
      <c r="C9" s="368"/>
      <c r="D9" s="368"/>
      <c r="E9" s="368"/>
      <c r="F9" s="368"/>
      <c r="G9" s="368"/>
      <c r="H9" s="368"/>
      <c r="I9" s="368"/>
      <c r="J9" s="368"/>
      <c r="K9" s="368"/>
    </row>
    <row r="10" spans="1:11">
      <c r="A10" s="368"/>
      <c r="B10" s="368"/>
      <c r="C10" s="368"/>
      <c r="D10" s="368"/>
      <c r="E10" s="368"/>
      <c r="F10" s="368"/>
      <c r="G10" s="368"/>
      <c r="H10" s="368"/>
      <c r="I10" s="368"/>
      <c r="J10" s="368"/>
      <c r="K10" s="368"/>
    </row>
    <row r="11" spans="1:11">
      <c r="A11" s="368"/>
      <c r="B11" s="368"/>
      <c r="C11" s="368"/>
      <c r="D11" s="368"/>
      <c r="E11" s="368"/>
      <c r="F11" s="368"/>
      <c r="G11" s="368"/>
      <c r="H11" s="368"/>
      <c r="I11" s="368"/>
      <c r="J11" s="368"/>
      <c r="K11" s="368"/>
    </row>
    <row r="12" spans="1:11">
      <c r="A12" s="368"/>
      <c r="B12" s="368"/>
      <c r="C12" s="368"/>
      <c r="D12" s="368"/>
      <c r="E12" s="368"/>
      <c r="F12" s="368"/>
      <c r="G12" s="368"/>
      <c r="H12" s="368"/>
      <c r="I12" s="368"/>
      <c r="J12" s="368"/>
      <c r="K12" s="368"/>
    </row>
    <row r="13" spans="1:11">
      <c r="A13" s="368"/>
      <c r="B13" s="368"/>
      <c r="C13" s="368"/>
      <c r="D13" s="368"/>
      <c r="E13" s="368"/>
      <c r="F13" s="368"/>
      <c r="G13" s="368"/>
      <c r="H13" s="368"/>
      <c r="I13" s="368"/>
      <c r="J13" s="368"/>
      <c r="K13" s="368"/>
    </row>
    <row r="14" spans="1:11">
      <c r="A14" s="368"/>
      <c r="B14" s="368"/>
      <c r="C14" s="368"/>
      <c r="D14" s="368"/>
      <c r="E14" s="368"/>
      <c r="F14" s="368"/>
      <c r="G14" s="368"/>
      <c r="H14" s="368"/>
      <c r="I14" s="368"/>
      <c r="J14" s="368"/>
      <c r="K14" s="368"/>
    </row>
    <row r="15" spans="1:11">
      <c r="A15" s="368"/>
      <c r="B15" s="368"/>
      <c r="C15" s="368"/>
      <c r="D15" s="368"/>
      <c r="E15" s="368"/>
      <c r="F15" s="368"/>
      <c r="G15" s="368"/>
      <c r="H15" s="368"/>
      <c r="I15" s="368"/>
      <c r="J15" s="368"/>
      <c r="K15" s="368"/>
    </row>
    <row r="16" spans="1:11">
      <c r="A16" s="368"/>
      <c r="B16" s="368"/>
      <c r="C16" s="368"/>
      <c r="D16" s="368"/>
      <c r="E16" s="368"/>
      <c r="F16" s="368"/>
      <c r="G16" s="368"/>
      <c r="H16" s="368"/>
      <c r="I16" s="368"/>
      <c r="J16" s="368"/>
      <c r="K16" s="368"/>
    </row>
    <row r="17" spans="1:11">
      <c r="A17" s="368"/>
      <c r="B17" s="368"/>
      <c r="C17" s="368"/>
      <c r="D17" s="368"/>
      <c r="E17" s="368"/>
      <c r="F17" s="368"/>
      <c r="G17" s="368"/>
      <c r="H17" s="368"/>
      <c r="I17" s="368"/>
      <c r="J17" s="368"/>
      <c r="K17" s="368"/>
    </row>
    <row r="18" spans="1:11">
      <c r="A18" s="368"/>
      <c r="B18" s="368"/>
      <c r="C18" s="368"/>
      <c r="D18" s="368"/>
      <c r="E18" s="368"/>
      <c r="F18" s="368"/>
      <c r="G18" s="368"/>
      <c r="H18" s="368"/>
      <c r="I18" s="368"/>
      <c r="J18" s="368"/>
      <c r="K18" s="368"/>
    </row>
    <row r="19" spans="1:11">
      <c r="A19" s="368"/>
      <c r="B19" s="368"/>
      <c r="C19" s="368"/>
      <c r="D19" s="368"/>
      <c r="E19" s="368"/>
      <c r="F19" s="368"/>
      <c r="G19" s="368"/>
      <c r="H19" s="368"/>
      <c r="I19" s="368"/>
      <c r="J19" s="368"/>
      <c r="K19" s="368"/>
    </row>
    <row r="20" spans="1:11">
      <c r="A20" s="368"/>
      <c r="B20" s="368"/>
      <c r="C20" s="368"/>
      <c r="D20" s="368"/>
      <c r="E20" s="368"/>
      <c r="F20" s="368"/>
      <c r="G20" s="368"/>
      <c r="H20" s="368"/>
      <c r="I20" s="368"/>
      <c r="J20" s="368"/>
      <c r="K20" s="368"/>
    </row>
    <row r="21" spans="1:11">
      <c r="A21" s="368"/>
      <c r="B21" s="368"/>
      <c r="C21" s="368"/>
      <c r="D21" s="368"/>
      <c r="E21" s="368"/>
      <c r="F21" s="368"/>
      <c r="G21" s="368"/>
      <c r="H21" s="368"/>
      <c r="I21" s="368"/>
      <c r="J21" s="368"/>
      <c r="K21" s="368"/>
    </row>
    <row r="22" spans="1:11">
      <c r="A22" s="368"/>
      <c r="B22" s="368"/>
      <c r="C22" s="368"/>
      <c r="D22" s="368"/>
      <c r="E22" s="368"/>
      <c r="F22" s="368"/>
      <c r="G22" s="368"/>
      <c r="H22" s="368"/>
      <c r="I22" s="368"/>
      <c r="J22" s="368"/>
      <c r="K22" s="368"/>
    </row>
    <row r="23" spans="1:11">
      <c r="A23" s="368"/>
      <c r="B23" s="368"/>
      <c r="C23" s="368"/>
      <c r="D23" s="368"/>
      <c r="E23" s="368"/>
      <c r="F23" s="368"/>
      <c r="G23" s="368"/>
      <c r="H23" s="368"/>
      <c r="I23" s="368"/>
      <c r="J23" s="368"/>
      <c r="K23" s="368"/>
    </row>
    <row r="24" spans="1:11">
      <c r="A24" s="368"/>
      <c r="B24" s="368"/>
      <c r="C24" s="368"/>
      <c r="D24" s="368"/>
      <c r="E24" s="368"/>
      <c r="F24" s="368"/>
      <c r="G24" s="368"/>
      <c r="H24" s="368"/>
      <c r="I24" s="368"/>
      <c r="J24" s="368"/>
      <c r="K24" s="368"/>
    </row>
    <row r="25" spans="1:11">
      <c r="A25" s="368"/>
      <c r="B25" s="368"/>
      <c r="C25" s="368"/>
      <c r="D25" s="368"/>
      <c r="E25" s="368"/>
      <c r="F25" s="368"/>
      <c r="G25" s="368"/>
      <c r="H25" s="368"/>
      <c r="I25" s="368"/>
      <c r="J25" s="368"/>
      <c r="K25" s="368"/>
    </row>
    <row r="26" spans="1:11">
      <c r="A26" s="368"/>
      <c r="B26" s="368"/>
      <c r="C26" s="368"/>
      <c r="D26" s="368"/>
      <c r="E26" s="368"/>
      <c r="F26" s="368"/>
      <c r="G26" s="368"/>
      <c r="H26" s="368"/>
      <c r="I26" s="368"/>
      <c r="J26" s="368"/>
      <c r="K26" s="368"/>
    </row>
    <row r="27" spans="1:11">
      <c r="A27" s="368"/>
      <c r="B27" s="368"/>
      <c r="C27" s="368"/>
      <c r="D27" s="368"/>
      <c r="E27" s="368"/>
      <c r="F27" s="368"/>
      <c r="G27" s="368"/>
      <c r="H27" s="368"/>
      <c r="I27" s="368"/>
      <c r="J27" s="368"/>
      <c r="K27" s="368"/>
    </row>
    <row r="28" spans="1:11">
      <c r="A28" s="368"/>
      <c r="B28" s="368"/>
      <c r="C28" s="368"/>
      <c r="D28" s="368"/>
      <c r="E28" s="368"/>
      <c r="F28" s="368"/>
      <c r="G28" s="368"/>
      <c r="H28" s="368"/>
      <c r="I28" s="368"/>
      <c r="J28" s="368"/>
      <c r="K28" s="368"/>
    </row>
    <row r="29" spans="1:11">
      <c r="A29" s="368"/>
      <c r="B29" s="368"/>
      <c r="C29" s="368"/>
      <c r="D29" s="368"/>
      <c r="E29" s="368"/>
      <c r="F29" s="368"/>
      <c r="G29" s="368"/>
      <c r="H29" s="368"/>
      <c r="I29" s="368"/>
      <c r="J29" s="368"/>
      <c r="K29" s="368"/>
    </row>
    <row r="30" spans="1:11">
      <c r="A30" s="368"/>
      <c r="B30" s="368"/>
      <c r="C30" s="368"/>
      <c r="D30" s="368"/>
      <c r="E30" s="368"/>
      <c r="F30" s="368"/>
      <c r="G30" s="368"/>
      <c r="H30" s="368"/>
      <c r="I30" s="368"/>
      <c r="J30" s="368"/>
      <c r="K30" s="368"/>
    </row>
    <row r="31" spans="1:11">
      <c r="A31" s="368"/>
      <c r="B31" s="368"/>
      <c r="C31" s="368"/>
      <c r="D31" s="368"/>
      <c r="E31" s="368"/>
      <c r="F31" s="368"/>
      <c r="G31" s="368"/>
      <c r="H31" s="368"/>
      <c r="I31" s="368"/>
      <c r="J31" s="368"/>
      <c r="K31" s="368"/>
    </row>
    <row r="32" spans="1:11">
      <c r="A32" s="368"/>
      <c r="B32" s="368"/>
      <c r="C32" s="368"/>
      <c r="D32" s="368"/>
      <c r="E32" s="368"/>
      <c r="F32" s="368"/>
      <c r="G32" s="368"/>
      <c r="H32" s="368"/>
      <c r="I32" s="368"/>
      <c r="J32" s="368"/>
      <c r="K32" s="368"/>
    </row>
    <row r="33" spans="1:11">
      <c r="A33" s="368"/>
      <c r="B33" s="368"/>
      <c r="C33" s="368"/>
      <c r="D33" s="368"/>
      <c r="E33" s="368"/>
      <c r="F33" s="368"/>
      <c r="G33" s="368"/>
      <c r="H33" s="368"/>
      <c r="I33" s="368"/>
      <c r="J33" s="368"/>
      <c r="K33" s="368"/>
    </row>
    <row r="34" spans="1:11">
      <c r="A34" s="368"/>
      <c r="B34" s="368"/>
      <c r="C34" s="368"/>
      <c r="D34" s="368"/>
      <c r="E34" s="368"/>
      <c r="F34" s="368"/>
      <c r="G34" s="368"/>
      <c r="H34" s="368"/>
      <c r="I34" s="368"/>
      <c r="J34" s="368"/>
      <c r="K34" s="368"/>
    </row>
    <row r="35" spans="1:11">
      <c r="A35" s="368"/>
      <c r="B35" s="368"/>
      <c r="C35" s="368"/>
      <c r="D35" s="368"/>
      <c r="E35" s="368"/>
      <c r="F35" s="368"/>
      <c r="G35" s="368"/>
      <c r="H35" s="368"/>
      <c r="I35" s="368"/>
      <c r="J35" s="368"/>
      <c r="K35" s="368"/>
    </row>
    <row r="36" spans="1:11">
      <c r="A36" s="368"/>
      <c r="B36" s="368"/>
      <c r="C36" s="368"/>
      <c r="D36" s="368"/>
      <c r="E36" s="368"/>
      <c r="F36" s="368"/>
      <c r="G36" s="368"/>
      <c r="H36" s="368"/>
      <c r="I36" s="368"/>
      <c r="J36" s="368"/>
      <c r="K36" s="368"/>
    </row>
    <row r="37" spans="1:11">
      <c r="A37" s="368"/>
      <c r="B37" s="368"/>
      <c r="C37" s="368"/>
      <c r="D37" s="368"/>
      <c r="E37" s="368"/>
      <c r="F37" s="368"/>
      <c r="G37" s="368"/>
      <c r="H37" s="368"/>
      <c r="I37" s="368"/>
      <c r="J37" s="368"/>
      <c r="K37" s="368"/>
    </row>
    <row r="38" spans="1:11">
      <c r="A38" s="368"/>
      <c r="B38" s="368"/>
      <c r="C38" s="368"/>
      <c r="D38" s="368"/>
      <c r="E38" s="368"/>
      <c r="F38" s="368"/>
      <c r="G38" s="368"/>
      <c r="H38" s="368"/>
      <c r="I38" s="368"/>
      <c r="J38" s="368"/>
      <c r="K38" s="368"/>
    </row>
    <row r="39" spans="1:11">
      <c r="A39" s="368"/>
      <c r="B39" s="368"/>
      <c r="C39" s="368"/>
      <c r="D39" s="368"/>
      <c r="E39" s="368"/>
      <c r="F39" s="368"/>
      <c r="G39" s="368"/>
      <c r="H39" s="368"/>
      <c r="I39" s="368"/>
      <c r="J39" s="368"/>
      <c r="K39" s="368"/>
    </row>
    <row r="40" spans="1:11">
      <c r="A40" s="368"/>
      <c r="B40" s="368"/>
      <c r="C40" s="368"/>
      <c r="D40" s="368"/>
      <c r="E40" s="368"/>
      <c r="F40" s="368"/>
      <c r="G40" s="368"/>
      <c r="H40" s="368"/>
      <c r="I40" s="368"/>
      <c r="J40" s="368"/>
      <c r="K40" s="368"/>
    </row>
    <row r="41" spans="1:11">
      <c r="A41" s="368"/>
      <c r="B41" s="368"/>
      <c r="C41" s="368"/>
      <c r="D41" s="368"/>
      <c r="E41" s="368"/>
      <c r="F41" s="368"/>
      <c r="G41" s="368"/>
      <c r="H41" s="368"/>
      <c r="I41" s="368"/>
      <c r="J41" s="368"/>
      <c r="K41" s="368"/>
    </row>
    <row r="42" spans="1:11">
      <c r="A42" s="368"/>
      <c r="B42" s="368"/>
      <c r="C42" s="368"/>
      <c r="D42" s="368"/>
      <c r="E42" s="368"/>
      <c r="F42" s="368"/>
      <c r="G42" s="368"/>
      <c r="H42" s="368"/>
      <c r="I42" s="368"/>
      <c r="J42" s="368"/>
      <c r="K42" s="368"/>
    </row>
    <row r="43" spans="1:11">
      <c r="A43" s="368"/>
      <c r="B43" s="368"/>
      <c r="C43" s="368"/>
      <c r="D43" s="368"/>
      <c r="E43" s="368"/>
      <c r="F43" s="368"/>
      <c r="G43" s="368"/>
      <c r="H43" s="368"/>
      <c r="I43" s="368"/>
      <c r="J43" s="368"/>
      <c r="K43" s="368"/>
    </row>
    <row r="44" spans="1:11">
      <c r="A44" s="368"/>
      <c r="B44" s="368"/>
      <c r="C44" s="368"/>
      <c r="D44" s="368"/>
      <c r="E44" s="368"/>
      <c r="F44" s="368"/>
      <c r="G44" s="368"/>
      <c r="H44" s="368"/>
      <c r="I44" s="368"/>
      <c r="J44" s="368"/>
      <c r="K44" s="368"/>
    </row>
    <row r="45" spans="1:11">
      <c r="A45" s="368"/>
      <c r="B45" s="368"/>
      <c r="C45" s="368"/>
      <c r="D45" s="368"/>
      <c r="E45" s="368"/>
      <c r="F45" s="368"/>
      <c r="G45" s="368"/>
      <c r="H45" s="368"/>
      <c r="I45" s="368"/>
      <c r="J45" s="368"/>
      <c r="K45" s="368"/>
    </row>
    <row r="46" spans="1:11">
      <c r="A46" s="368"/>
      <c r="B46" s="368"/>
      <c r="C46" s="368"/>
      <c r="D46" s="368"/>
      <c r="E46" s="368"/>
      <c r="F46" s="368"/>
      <c r="G46" s="368"/>
      <c r="H46" s="368"/>
      <c r="I46" s="368"/>
      <c r="J46" s="368"/>
      <c r="K46" s="368"/>
    </row>
    <row r="47" spans="1:11">
      <c r="A47" s="368"/>
      <c r="B47" s="368"/>
      <c r="C47" s="368"/>
      <c r="D47" s="368"/>
      <c r="E47" s="368"/>
      <c r="F47" s="368"/>
      <c r="G47" s="368"/>
      <c r="H47" s="368"/>
      <c r="I47" s="368"/>
      <c r="J47" s="368"/>
      <c r="K47" s="368"/>
    </row>
    <row r="48" spans="1:11">
      <c r="A48" s="368"/>
      <c r="B48" s="368"/>
      <c r="C48" s="368"/>
      <c r="D48" s="368"/>
      <c r="E48" s="368"/>
      <c r="F48" s="368"/>
      <c r="G48" s="368"/>
      <c r="H48" s="368"/>
      <c r="I48" s="368"/>
      <c r="J48" s="368"/>
      <c r="K48" s="368"/>
    </row>
    <row r="49" spans="1:11">
      <c r="A49" s="368"/>
      <c r="B49" s="368"/>
      <c r="C49" s="368"/>
      <c r="D49" s="368"/>
      <c r="E49" s="368"/>
      <c r="F49" s="368"/>
      <c r="G49" s="368"/>
      <c r="H49" s="368"/>
      <c r="I49" s="368"/>
      <c r="J49" s="368"/>
      <c r="K49" s="368"/>
    </row>
    <row r="50" spans="1:11">
      <c r="A50" s="368"/>
      <c r="B50" s="368"/>
      <c r="C50" s="368"/>
      <c r="D50" s="368"/>
      <c r="E50" s="368"/>
      <c r="F50" s="368"/>
      <c r="G50" s="368"/>
      <c r="H50" s="368"/>
      <c r="I50" s="368"/>
      <c r="J50" s="368"/>
      <c r="K50" s="368"/>
    </row>
    <row r="51" spans="1:11">
      <c r="A51" s="368"/>
      <c r="B51" s="368"/>
      <c r="C51" s="368"/>
      <c r="D51" s="368"/>
      <c r="E51" s="368"/>
      <c r="F51" s="368"/>
      <c r="G51" s="368"/>
      <c r="H51" s="368"/>
      <c r="I51" s="368"/>
      <c r="J51" s="368"/>
      <c r="K51" s="368"/>
    </row>
    <row r="52" spans="1:11">
      <c r="A52" s="368"/>
      <c r="B52" s="368"/>
      <c r="C52" s="368"/>
      <c r="D52" s="368"/>
      <c r="E52" s="368"/>
      <c r="F52" s="368"/>
      <c r="G52" s="368"/>
      <c r="H52" s="368"/>
      <c r="I52" s="368"/>
      <c r="J52" s="368"/>
      <c r="K52" s="368"/>
    </row>
    <row r="53" spans="1:11">
      <c r="A53" s="368"/>
      <c r="B53" s="368"/>
      <c r="C53" s="368"/>
      <c r="D53" s="368"/>
      <c r="E53" s="368"/>
      <c r="F53" s="368"/>
      <c r="G53" s="368"/>
      <c r="H53" s="368"/>
      <c r="I53" s="368"/>
      <c r="J53" s="368"/>
      <c r="K53" s="368"/>
    </row>
    <row r="54" spans="1:11">
      <c r="A54" s="368"/>
      <c r="B54" s="368"/>
      <c r="C54" s="368"/>
      <c r="D54" s="368"/>
      <c r="E54" s="368"/>
      <c r="F54" s="368"/>
      <c r="G54" s="368"/>
      <c r="H54" s="368"/>
      <c r="I54" s="368"/>
      <c r="J54" s="368"/>
      <c r="K54" s="368"/>
    </row>
    <row r="55" spans="1:11">
      <c r="A55" s="368"/>
      <c r="B55" s="368"/>
      <c r="C55" s="368"/>
      <c r="D55" s="368"/>
      <c r="E55" s="368"/>
      <c r="F55" s="368"/>
      <c r="G55" s="368"/>
      <c r="H55" s="368"/>
      <c r="I55" s="368"/>
      <c r="J55" s="368"/>
      <c r="K55" s="368"/>
    </row>
    <row r="56" spans="1:11">
      <c r="A56" s="368"/>
      <c r="B56" s="368"/>
      <c r="C56" s="368"/>
      <c r="D56" s="368"/>
      <c r="E56" s="368"/>
      <c r="F56" s="368"/>
      <c r="G56" s="368"/>
      <c r="H56" s="368"/>
      <c r="I56" s="368"/>
      <c r="J56" s="368"/>
      <c r="K56" s="368"/>
    </row>
    <row r="57" spans="1:11">
      <c r="A57" s="368"/>
      <c r="B57" s="368"/>
      <c r="C57" s="368"/>
      <c r="D57" s="368"/>
      <c r="E57" s="368"/>
      <c r="F57" s="368"/>
      <c r="G57" s="368"/>
      <c r="H57" s="368"/>
      <c r="I57" s="368"/>
      <c r="J57" s="368"/>
      <c r="K57" s="368"/>
    </row>
    <row r="58" spans="1:11">
      <c r="A58" s="368"/>
      <c r="B58" s="368"/>
      <c r="C58" s="368"/>
      <c r="D58" s="368"/>
      <c r="E58" s="368"/>
      <c r="F58" s="368"/>
      <c r="G58" s="368"/>
      <c r="H58" s="368"/>
      <c r="I58" s="368"/>
      <c r="J58" s="368"/>
      <c r="K58" s="368"/>
    </row>
    <row r="59" spans="1:11">
      <c r="A59" s="368"/>
      <c r="B59" s="368"/>
      <c r="C59" s="368"/>
      <c r="D59" s="368"/>
      <c r="E59" s="368"/>
      <c r="F59" s="368"/>
      <c r="G59" s="368"/>
      <c r="H59" s="368"/>
      <c r="I59" s="368"/>
      <c r="J59" s="368"/>
      <c r="K59" s="368"/>
    </row>
    <row r="60" spans="1:11">
      <c r="A60" s="368"/>
      <c r="B60" s="368"/>
      <c r="C60" s="368"/>
      <c r="D60" s="368"/>
      <c r="E60" s="368"/>
      <c r="F60" s="368"/>
      <c r="G60" s="368"/>
      <c r="H60" s="368"/>
      <c r="I60" s="368"/>
      <c r="J60" s="368"/>
      <c r="K60" s="368"/>
    </row>
    <row r="61" spans="1:11">
      <c r="A61" s="368"/>
      <c r="B61" s="368"/>
      <c r="C61" s="368"/>
      <c r="D61" s="368"/>
      <c r="E61" s="368"/>
      <c r="F61" s="368"/>
      <c r="G61" s="368"/>
      <c r="H61" s="368"/>
      <c r="I61" s="368"/>
      <c r="J61" s="368"/>
      <c r="K61" s="368"/>
    </row>
    <row r="62" spans="1:11">
      <c r="A62" s="368"/>
      <c r="B62" s="368"/>
      <c r="C62" s="368"/>
      <c r="D62" s="368"/>
      <c r="E62" s="368"/>
      <c r="F62" s="368"/>
      <c r="G62" s="368"/>
      <c r="H62" s="368"/>
      <c r="I62" s="368"/>
      <c r="J62" s="368"/>
      <c r="K62" s="368"/>
    </row>
    <row r="63" spans="1:11">
      <c r="A63" s="368"/>
      <c r="B63" s="368"/>
      <c r="C63" s="368"/>
      <c r="D63" s="368"/>
      <c r="E63" s="368"/>
      <c r="F63" s="368"/>
      <c r="G63" s="368"/>
      <c r="H63" s="368"/>
      <c r="I63" s="368"/>
      <c r="J63" s="368"/>
      <c r="K63" s="368"/>
    </row>
    <row r="64" spans="1:11">
      <c r="A64" s="368"/>
      <c r="B64" s="368"/>
      <c r="C64" s="368"/>
      <c r="D64" s="368"/>
      <c r="E64" s="368"/>
      <c r="F64" s="368"/>
      <c r="G64" s="368"/>
      <c r="H64" s="368"/>
      <c r="I64" s="368"/>
      <c r="J64" s="368"/>
      <c r="K64" s="368"/>
    </row>
    <row r="65" spans="1:11">
      <c r="A65" s="368"/>
      <c r="B65" s="368"/>
      <c r="C65" s="368"/>
      <c r="D65" s="368"/>
      <c r="E65" s="368"/>
      <c r="F65" s="368"/>
      <c r="G65" s="368"/>
      <c r="H65" s="368"/>
      <c r="I65" s="368"/>
      <c r="J65" s="368"/>
      <c r="K65" s="368"/>
    </row>
    <row r="66" spans="1:11">
      <c r="A66" s="368"/>
      <c r="B66" s="368"/>
      <c r="C66" s="368"/>
      <c r="D66" s="368"/>
      <c r="E66" s="368"/>
      <c r="F66" s="368"/>
      <c r="G66" s="368"/>
      <c r="H66" s="368"/>
      <c r="I66" s="368"/>
      <c r="J66" s="368"/>
      <c r="K66" s="368"/>
    </row>
    <row r="67" spans="1:11">
      <c r="A67" s="368"/>
      <c r="B67" s="368"/>
      <c r="C67" s="368"/>
      <c r="D67" s="368"/>
      <c r="E67" s="368"/>
      <c r="F67" s="368"/>
      <c r="G67" s="368"/>
      <c r="H67" s="368"/>
      <c r="I67" s="368"/>
      <c r="J67" s="368"/>
      <c r="K67" s="368"/>
    </row>
    <row r="68" spans="1:11">
      <c r="A68" s="368"/>
      <c r="B68" s="368"/>
      <c r="C68" s="368"/>
      <c r="D68" s="368"/>
      <c r="E68" s="368"/>
      <c r="F68" s="368"/>
      <c r="G68" s="368"/>
      <c r="H68" s="368"/>
      <c r="I68" s="368"/>
      <c r="J68" s="368"/>
      <c r="K68" s="368"/>
    </row>
    <row r="69" spans="1:11">
      <c r="A69" s="368"/>
      <c r="B69" s="368"/>
      <c r="C69" s="368"/>
      <c r="D69" s="368"/>
      <c r="E69" s="368"/>
      <c r="F69" s="368"/>
      <c r="G69" s="368"/>
      <c r="H69" s="368"/>
      <c r="I69" s="368"/>
      <c r="J69" s="368"/>
      <c r="K69" s="368"/>
    </row>
    <row r="70" spans="1:11">
      <c r="A70" s="368"/>
      <c r="B70" s="368"/>
      <c r="C70" s="368"/>
      <c r="D70" s="368"/>
      <c r="E70" s="368"/>
      <c r="F70" s="368"/>
      <c r="G70" s="368"/>
      <c r="H70" s="368"/>
      <c r="I70" s="368"/>
      <c r="J70" s="368"/>
      <c r="K70" s="368"/>
    </row>
    <row r="71" spans="1:11">
      <c r="A71" s="368"/>
      <c r="B71" s="368"/>
      <c r="C71" s="368"/>
      <c r="D71" s="368"/>
      <c r="E71" s="368"/>
      <c r="F71" s="368"/>
      <c r="G71" s="368"/>
      <c r="H71" s="368"/>
      <c r="I71" s="368"/>
      <c r="J71" s="368"/>
      <c r="K71" s="368"/>
    </row>
    <row r="72" spans="1:11">
      <c r="A72" s="368"/>
      <c r="B72" s="368"/>
      <c r="C72" s="368"/>
      <c r="D72" s="368"/>
      <c r="E72" s="368"/>
      <c r="F72" s="368"/>
      <c r="G72" s="368"/>
      <c r="H72" s="368"/>
      <c r="I72" s="368"/>
      <c r="J72" s="368"/>
      <c r="K72" s="368"/>
    </row>
    <row r="73" spans="1:11">
      <c r="A73" s="368"/>
      <c r="B73" s="368"/>
      <c r="C73" s="368"/>
      <c r="D73" s="368"/>
      <c r="E73" s="368"/>
      <c r="F73" s="368"/>
      <c r="G73" s="368"/>
      <c r="H73" s="368"/>
      <c r="I73" s="368"/>
      <c r="J73" s="368"/>
      <c r="K73" s="368"/>
    </row>
    <row r="74" spans="1:11">
      <c r="A74" s="368"/>
      <c r="B74" s="368"/>
      <c r="C74" s="368"/>
      <c r="D74" s="368"/>
      <c r="E74" s="368"/>
      <c r="F74" s="368"/>
      <c r="G74" s="368"/>
      <c r="H74" s="368"/>
      <c r="I74" s="368"/>
      <c r="J74" s="368"/>
      <c r="K74" s="368"/>
    </row>
    <row r="75" spans="1:11">
      <c r="A75" s="368"/>
      <c r="B75" s="368"/>
      <c r="C75" s="368"/>
      <c r="D75" s="368"/>
      <c r="E75" s="368"/>
      <c r="F75" s="368"/>
      <c r="G75" s="368"/>
      <c r="H75" s="368"/>
      <c r="I75" s="368"/>
      <c r="J75" s="368"/>
      <c r="K75" s="368"/>
    </row>
    <row r="76" spans="1:11">
      <c r="A76" s="368"/>
      <c r="B76" s="368"/>
      <c r="C76" s="368"/>
      <c r="D76" s="368"/>
      <c r="E76" s="368"/>
      <c r="F76" s="368"/>
      <c r="G76" s="368"/>
      <c r="H76" s="368"/>
      <c r="I76" s="368"/>
      <c r="J76" s="368"/>
      <c r="K76" s="368"/>
    </row>
    <row r="77" spans="1:11">
      <c r="A77" s="368"/>
      <c r="B77" s="368"/>
      <c r="C77" s="368"/>
      <c r="D77" s="368"/>
      <c r="E77" s="368"/>
      <c r="F77" s="368"/>
      <c r="G77" s="368"/>
      <c r="H77" s="368"/>
      <c r="I77" s="368"/>
      <c r="J77" s="368"/>
      <c r="K77" s="368"/>
    </row>
    <row r="78" spans="1:11">
      <c r="A78" s="368"/>
      <c r="B78" s="368"/>
      <c r="C78" s="368"/>
      <c r="D78" s="368"/>
      <c r="E78" s="368"/>
      <c r="F78" s="368"/>
      <c r="G78" s="368"/>
      <c r="H78" s="368"/>
      <c r="I78" s="368"/>
      <c r="J78" s="368"/>
      <c r="K78" s="368"/>
    </row>
    <row r="79" spans="1:11">
      <c r="A79" s="368"/>
      <c r="B79" s="368"/>
      <c r="C79" s="368"/>
      <c r="D79" s="368"/>
      <c r="E79" s="368"/>
      <c r="F79" s="368"/>
      <c r="G79" s="368"/>
      <c r="H79" s="368"/>
      <c r="I79" s="368"/>
      <c r="J79" s="368"/>
      <c r="K79" s="368"/>
    </row>
    <row r="80" spans="1:11">
      <c r="A80" s="368"/>
      <c r="B80" s="368"/>
      <c r="C80" s="368"/>
      <c r="D80" s="368"/>
      <c r="E80" s="368"/>
      <c r="F80" s="368"/>
      <c r="G80" s="368"/>
      <c r="H80" s="368"/>
      <c r="I80" s="368"/>
      <c r="J80" s="368"/>
      <c r="K80" s="368"/>
    </row>
    <row r="81" spans="1:11">
      <c r="A81" s="368"/>
      <c r="B81" s="368"/>
      <c r="C81" s="368"/>
      <c r="D81" s="368"/>
      <c r="E81" s="368"/>
      <c r="F81" s="368"/>
      <c r="G81" s="368"/>
      <c r="H81" s="368"/>
      <c r="I81" s="368"/>
      <c r="J81" s="368"/>
      <c r="K81" s="368"/>
    </row>
    <row r="82" spans="1:11">
      <c r="A82" s="368"/>
      <c r="B82" s="368"/>
      <c r="C82" s="368"/>
      <c r="D82" s="368"/>
      <c r="E82" s="368"/>
      <c r="F82" s="368"/>
      <c r="G82" s="368"/>
      <c r="H82" s="368"/>
      <c r="I82" s="368"/>
      <c r="J82" s="368"/>
      <c r="K82" s="368"/>
    </row>
    <row r="83" spans="1:11">
      <c r="A83" s="368"/>
      <c r="B83" s="368"/>
      <c r="C83" s="368"/>
      <c r="D83" s="368"/>
      <c r="E83" s="368"/>
      <c r="F83" s="368"/>
      <c r="G83" s="368"/>
      <c r="H83" s="368"/>
      <c r="I83" s="368"/>
      <c r="J83" s="368"/>
      <c r="K83" s="368"/>
    </row>
    <row r="84" spans="1:11">
      <c r="A84" s="368"/>
      <c r="B84" s="368"/>
      <c r="C84" s="368"/>
      <c r="D84" s="368"/>
      <c r="E84" s="368"/>
      <c r="F84" s="368"/>
      <c r="G84" s="368"/>
      <c r="H84" s="368"/>
      <c r="I84" s="368"/>
      <c r="J84" s="368"/>
      <c r="K84" s="368"/>
    </row>
    <row r="85" spans="1:11">
      <c r="A85" s="368"/>
      <c r="B85" s="368"/>
      <c r="C85" s="368"/>
      <c r="D85" s="368"/>
      <c r="E85" s="368"/>
      <c r="F85" s="368"/>
      <c r="G85" s="368"/>
      <c r="H85" s="368"/>
      <c r="I85" s="368"/>
      <c r="J85" s="368"/>
      <c r="K85" s="368"/>
    </row>
    <row r="86" spans="1:11">
      <c r="A86" s="368"/>
      <c r="B86" s="368"/>
      <c r="C86" s="368"/>
      <c r="D86" s="368"/>
      <c r="E86" s="368"/>
      <c r="F86" s="368"/>
      <c r="G86" s="368"/>
      <c r="H86" s="368"/>
      <c r="I86" s="368"/>
      <c r="J86" s="368"/>
      <c r="K86" s="368"/>
    </row>
    <row r="87" spans="1:11">
      <c r="A87" s="368"/>
      <c r="B87" s="368"/>
      <c r="C87" s="368"/>
      <c r="D87" s="368"/>
      <c r="E87" s="368"/>
      <c r="F87" s="368"/>
      <c r="G87" s="368"/>
      <c r="H87" s="368"/>
      <c r="I87" s="368"/>
      <c r="J87" s="368"/>
      <c r="K87" s="368"/>
    </row>
    <row r="88" spans="1:11">
      <c r="A88" s="368"/>
      <c r="B88" s="368"/>
      <c r="C88" s="368"/>
      <c r="D88" s="368"/>
      <c r="E88" s="368"/>
      <c r="F88" s="368"/>
      <c r="G88" s="368"/>
      <c r="H88" s="368"/>
      <c r="I88" s="368"/>
      <c r="J88" s="368"/>
      <c r="K88" s="368"/>
    </row>
    <row r="89" spans="1:11">
      <c r="A89" s="368"/>
      <c r="B89" s="368"/>
      <c r="C89" s="368"/>
      <c r="D89" s="368"/>
      <c r="E89" s="368"/>
      <c r="F89" s="368"/>
      <c r="G89" s="368"/>
      <c r="H89" s="368"/>
      <c r="I89" s="368"/>
      <c r="J89" s="368"/>
      <c r="K89" s="368"/>
    </row>
    <row r="90" spans="1:11">
      <c r="A90" s="368"/>
      <c r="B90" s="368"/>
      <c r="C90" s="368"/>
      <c r="D90" s="368"/>
      <c r="E90" s="368"/>
      <c r="F90" s="368"/>
      <c r="G90" s="368"/>
      <c r="H90" s="368"/>
      <c r="I90" s="368"/>
      <c r="J90" s="368"/>
      <c r="K90" s="368"/>
    </row>
    <row r="91" spans="1:11">
      <c r="A91" s="368"/>
      <c r="B91" s="368"/>
      <c r="C91" s="368"/>
      <c r="D91" s="368"/>
      <c r="E91" s="368"/>
      <c r="F91" s="368"/>
      <c r="G91" s="368"/>
      <c r="H91" s="368"/>
      <c r="I91" s="368"/>
      <c r="J91" s="368"/>
      <c r="K91" s="368"/>
    </row>
    <row r="92" spans="1:11">
      <c r="A92" s="368"/>
      <c r="B92" s="368"/>
      <c r="C92" s="368"/>
      <c r="D92" s="368"/>
      <c r="E92" s="368"/>
      <c r="F92" s="368"/>
      <c r="G92" s="368"/>
      <c r="H92" s="368"/>
      <c r="I92" s="368"/>
      <c r="J92" s="368"/>
      <c r="K92" s="368"/>
    </row>
    <row r="93" spans="1:11">
      <c r="A93" s="368"/>
      <c r="B93" s="368"/>
      <c r="C93" s="368"/>
      <c r="D93" s="368"/>
      <c r="E93" s="368"/>
      <c r="F93" s="368"/>
      <c r="G93" s="368"/>
      <c r="H93" s="368"/>
      <c r="I93" s="368"/>
      <c r="J93" s="368"/>
      <c r="K93" s="368"/>
    </row>
    <row r="94" spans="1:11">
      <c r="A94" s="368"/>
      <c r="B94" s="368"/>
      <c r="C94" s="368"/>
      <c r="D94" s="368"/>
      <c r="E94" s="368"/>
      <c r="F94" s="368"/>
      <c r="G94" s="368"/>
      <c r="H94" s="368"/>
      <c r="I94" s="368"/>
      <c r="J94" s="368"/>
      <c r="K94" s="368"/>
    </row>
    <row r="95" spans="1:11">
      <c r="A95" s="368"/>
      <c r="B95" s="368"/>
      <c r="C95" s="368"/>
      <c r="D95" s="368"/>
      <c r="E95" s="368"/>
      <c r="F95" s="368"/>
      <c r="G95" s="368"/>
      <c r="H95" s="368"/>
      <c r="I95" s="368"/>
      <c r="J95" s="368"/>
      <c r="K95" s="368"/>
    </row>
    <row r="96" spans="1:11">
      <c r="A96" s="368"/>
      <c r="B96" s="368"/>
      <c r="C96" s="368"/>
      <c r="D96" s="368"/>
      <c r="E96" s="368"/>
      <c r="F96" s="368"/>
      <c r="G96" s="368"/>
      <c r="H96" s="368"/>
      <c r="I96" s="368"/>
      <c r="J96" s="368"/>
      <c r="K96" s="368"/>
    </row>
    <row r="97" spans="1:11">
      <c r="A97" s="368"/>
      <c r="B97" s="368"/>
      <c r="C97" s="368"/>
      <c r="D97" s="368"/>
      <c r="E97" s="368"/>
      <c r="F97" s="368"/>
      <c r="G97" s="368"/>
      <c r="H97" s="368"/>
      <c r="I97" s="368"/>
      <c r="J97" s="368"/>
      <c r="K97" s="368"/>
    </row>
    <row r="98" spans="1:11">
      <c r="A98" s="368"/>
      <c r="B98" s="368"/>
      <c r="C98" s="368"/>
      <c r="D98" s="368"/>
      <c r="E98" s="368"/>
      <c r="F98" s="368"/>
      <c r="G98" s="368"/>
      <c r="H98" s="368"/>
      <c r="I98" s="368"/>
      <c r="J98" s="368"/>
      <c r="K98" s="368"/>
    </row>
    <row r="99" spans="1:11">
      <c r="A99" s="368"/>
      <c r="B99" s="368"/>
      <c r="C99" s="368"/>
      <c r="D99" s="368"/>
      <c r="E99" s="368"/>
      <c r="F99" s="368"/>
      <c r="G99" s="368"/>
      <c r="H99" s="368"/>
      <c r="I99" s="368"/>
      <c r="J99" s="368"/>
      <c r="K99" s="368"/>
    </row>
    <row r="100" spans="1:11">
      <c r="A100" s="368"/>
      <c r="B100" s="368"/>
      <c r="C100" s="368"/>
      <c r="D100" s="368"/>
      <c r="E100" s="368"/>
      <c r="F100" s="368"/>
      <c r="G100" s="368"/>
      <c r="H100" s="368"/>
      <c r="I100" s="368"/>
      <c r="J100" s="368"/>
      <c r="K100" s="368"/>
    </row>
    <row r="101" spans="1:11">
      <c r="A101" s="368"/>
      <c r="B101" s="368"/>
      <c r="C101" s="368"/>
      <c r="D101" s="368"/>
      <c r="E101" s="368"/>
      <c r="F101" s="368"/>
      <c r="G101" s="368"/>
      <c r="H101" s="368"/>
      <c r="I101" s="368"/>
      <c r="J101" s="368"/>
      <c r="K101" s="368"/>
    </row>
    <row r="102" spans="1:11">
      <c r="A102" s="368"/>
      <c r="B102" s="368"/>
      <c r="C102" s="368"/>
      <c r="D102" s="368"/>
      <c r="E102" s="368"/>
      <c r="F102" s="368"/>
      <c r="G102" s="368"/>
      <c r="H102" s="368"/>
      <c r="I102" s="368"/>
      <c r="J102" s="368"/>
      <c r="K102" s="368"/>
    </row>
    <row r="103" spans="1:11">
      <c r="A103" s="368"/>
      <c r="B103" s="368"/>
      <c r="C103" s="368"/>
      <c r="D103" s="368"/>
      <c r="E103" s="368"/>
      <c r="F103" s="368"/>
      <c r="G103" s="368"/>
      <c r="H103" s="368"/>
      <c r="I103" s="368"/>
      <c r="J103" s="368"/>
      <c r="K103" s="368"/>
    </row>
    <row r="104" spans="1:11">
      <c r="A104" s="368"/>
      <c r="B104" s="368"/>
      <c r="C104" s="368"/>
      <c r="D104" s="368"/>
      <c r="E104" s="368"/>
      <c r="F104" s="368"/>
      <c r="G104" s="368"/>
      <c r="H104" s="368"/>
      <c r="I104" s="368"/>
      <c r="J104" s="368"/>
      <c r="K104" s="368"/>
    </row>
    <row r="105" spans="1:11">
      <c r="A105" s="368"/>
      <c r="B105" s="368"/>
      <c r="C105" s="368"/>
      <c r="D105" s="368"/>
      <c r="E105" s="368"/>
      <c r="F105" s="368"/>
      <c r="G105" s="368"/>
      <c r="H105" s="368"/>
      <c r="I105" s="368"/>
      <c r="J105" s="368"/>
      <c r="K105" s="368"/>
    </row>
    <row r="106" spans="1:11">
      <c r="A106" s="368"/>
      <c r="B106" s="368"/>
      <c r="C106" s="368"/>
      <c r="D106" s="368"/>
      <c r="E106" s="368"/>
      <c r="F106" s="368"/>
      <c r="G106" s="368"/>
      <c r="H106" s="368"/>
      <c r="I106" s="368"/>
      <c r="J106" s="368"/>
      <c r="K106" s="368"/>
    </row>
    <row r="107" spans="1:11">
      <c r="A107" s="368"/>
      <c r="B107" s="368"/>
      <c r="C107" s="368"/>
      <c r="D107" s="368"/>
      <c r="E107" s="368"/>
      <c r="F107" s="368"/>
      <c r="G107" s="368"/>
      <c r="H107" s="368"/>
      <c r="I107" s="368"/>
      <c r="J107" s="368"/>
      <c r="K107" s="368"/>
    </row>
    <row r="108" spans="1:11">
      <c r="A108" s="368"/>
      <c r="B108" s="368"/>
      <c r="C108" s="368"/>
      <c r="D108" s="368"/>
      <c r="E108" s="368"/>
      <c r="F108" s="368"/>
      <c r="G108" s="368"/>
      <c r="H108" s="368"/>
      <c r="I108" s="368"/>
      <c r="J108" s="368"/>
      <c r="K108" s="368"/>
    </row>
    <row r="109" spans="1:11">
      <c r="A109" s="368"/>
      <c r="B109" s="368"/>
      <c r="C109" s="368"/>
      <c r="D109" s="368"/>
      <c r="E109" s="368"/>
      <c r="F109" s="368"/>
      <c r="G109" s="368"/>
      <c r="H109" s="368"/>
      <c r="I109" s="368"/>
      <c r="J109" s="368"/>
      <c r="K109" s="368"/>
    </row>
    <row r="110" spans="1:11">
      <c r="A110" s="368"/>
      <c r="B110" s="368"/>
      <c r="C110" s="368"/>
      <c r="D110" s="368"/>
      <c r="E110" s="368"/>
      <c r="F110" s="368"/>
      <c r="G110" s="368"/>
      <c r="H110" s="368"/>
      <c r="I110" s="368"/>
      <c r="J110" s="368"/>
      <c r="K110" s="368"/>
    </row>
    <row r="111" spans="1:11">
      <c r="A111" s="368"/>
      <c r="B111" s="368"/>
      <c r="C111" s="368"/>
      <c r="D111" s="368"/>
      <c r="E111" s="368"/>
      <c r="F111" s="368"/>
      <c r="G111" s="368"/>
      <c r="H111" s="368"/>
      <c r="I111" s="368"/>
      <c r="J111" s="368"/>
      <c r="K111" s="368"/>
    </row>
    <row r="112" spans="1:11">
      <c r="A112" s="368"/>
      <c r="B112" s="368"/>
      <c r="C112" s="368"/>
      <c r="D112" s="368"/>
      <c r="E112" s="368"/>
      <c r="F112" s="368"/>
      <c r="G112" s="368"/>
      <c r="H112" s="368"/>
      <c r="I112" s="368"/>
      <c r="J112" s="368"/>
      <c r="K112" s="368"/>
    </row>
    <row r="113" spans="1:11">
      <c r="A113" s="368"/>
      <c r="B113" s="368"/>
      <c r="C113" s="368"/>
      <c r="D113" s="368"/>
      <c r="E113" s="368"/>
      <c r="F113" s="368"/>
      <c r="G113" s="368"/>
      <c r="H113" s="368"/>
      <c r="I113" s="368"/>
      <c r="J113" s="368"/>
      <c r="K113" s="368"/>
    </row>
    <row r="114" spans="1:11">
      <c r="A114" s="368"/>
      <c r="B114" s="368"/>
      <c r="C114" s="368"/>
      <c r="D114" s="368"/>
      <c r="E114" s="368"/>
      <c r="F114" s="368"/>
      <c r="G114" s="368"/>
      <c r="H114" s="368"/>
      <c r="I114" s="368"/>
      <c r="J114" s="368"/>
      <c r="K114" s="368"/>
    </row>
    <row r="115" spans="1:11">
      <c r="A115" s="368"/>
      <c r="B115" s="368"/>
      <c r="C115" s="368"/>
      <c r="D115" s="368"/>
      <c r="E115" s="368"/>
      <c r="F115" s="368"/>
      <c r="G115" s="368"/>
      <c r="H115" s="368"/>
      <c r="I115" s="368"/>
      <c r="J115" s="368"/>
      <c r="K115" s="368"/>
    </row>
    <row r="116" spans="1:11">
      <c r="A116" s="368"/>
      <c r="B116" s="368"/>
      <c r="C116" s="368"/>
      <c r="D116" s="368"/>
      <c r="E116" s="368"/>
      <c r="F116" s="368"/>
      <c r="G116" s="368"/>
      <c r="H116" s="368"/>
      <c r="I116" s="368"/>
      <c r="J116" s="368"/>
      <c r="K116" s="368"/>
    </row>
    <row r="117" spans="1:11">
      <c r="A117" s="368"/>
      <c r="B117" s="368"/>
      <c r="C117" s="368"/>
      <c r="D117" s="368"/>
      <c r="E117" s="368"/>
      <c r="F117" s="368"/>
      <c r="G117" s="368"/>
      <c r="H117" s="368"/>
      <c r="I117" s="368"/>
      <c r="J117" s="368"/>
      <c r="K117" s="368"/>
    </row>
    <row r="118" spans="1:11">
      <c r="A118" s="368"/>
      <c r="B118" s="368"/>
      <c r="C118" s="368"/>
      <c r="D118" s="368"/>
      <c r="E118" s="368"/>
      <c r="F118" s="368"/>
      <c r="G118" s="368"/>
      <c r="H118" s="368"/>
      <c r="I118" s="368"/>
      <c r="J118" s="368"/>
      <c r="K118" s="368"/>
    </row>
    <row r="119" spans="1:11">
      <c r="A119" s="368"/>
      <c r="B119" s="368"/>
      <c r="C119" s="368"/>
      <c r="D119" s="368"/>
      <c r="E119" s="368"/>
      <c r="F119" s="368"/>
      <c r="G119" s="368"/>
      <c r="H119" s="368"/>
      <c r="I119" s="368"/>
      <c r="J119" s="368"/>
      <c r="K119" s="368"/>
    </row>
    <row r="120" spans="1:11">
      <c r="A120" s="368"/>
      <c r="B120" s="368"/>
      <c r="C120" s="368"/>
      <c r="D120" s="368"/>
      <c r="E120" s="368"/>
      <c r="F120" s="368"/>
      <c r="G120" s="368"/>
      <c r="H120" s="368"/>
      <c r="I120" s="368"/>
      <c r="J120" s="368"/>
      <c r="K120" s="368"/>
    </row>
    <row r="121" spans="1:11">
      <c r="A121" s="368"/>
      <c r="B121" s="368"/>
      <c r="C121" s="368"/>
      <c r="D121" s="368"/>
      <c r="E121" s="368"/>
      <c r="F121" s="368"/>
      <c r="G121" s="368"/>
      <c r="H121" s="368"/>
      <c r="I121" s="368"/>
      <c r="J121" s="368"/>
      <c r="K121" s="368"/>
    </row>
    <row r="122" spans="1:11">
      <c r="A122" s="368"/>
      <c r="B122" s="368"/>
      <c r="C122" s="368"/>
      <c r="D122" s="368"/>
      <c r="E122" s="368"/>
      <c r="F122" s="368"/>
      <c r="G122" s="368"/>
      <c r="H122" s="368"/>
      <c r="I122" s="368"/>
      <c r="J122" s="368"/>
      <c r="K122" s="368"/>
    </row>
    <row r="123" spans="1:11">
      <c r="A123" s="368"/>
      <c r="B123" s="368"/>
      <c r="C123" s="368"/>
      <c r="D123" s="368"/>
      <c r="E123" s="368"/>
      <c r="F123" s="368"/>
      <c r="G123" s="368"/>
      <c r="H123" s="368"/>
      <c r="I123" s="368"/>
      <c r="J123" s="368"/>
      <c r="K123" s="368"/>
    </row>
    <row r="124" spans="1:11">
      <c r="A124" s="368"/>
      <c r="B124" s="368"/>
      <c r="C124" s="368"/>
      <c r="D124" s="368"/>
      <c r="E124" s="368"/>
      <c r="F124" s="368"/>
      <c r="G124" s="368"/>
      <c r="H124" s="368"/>
      <c r="I124" s="368"/>
      <c r="J124" s="368"/>
      <c r="K124" s="368"/>
    </row>
    <row r="125" spans="1:11">
      <c r="A125" s="368"/>
      <c r="B125" s="368"/>
      <c r="C125" s="368"/>
      <c r="D125" s="368"/>
      <c r="E125" s="368"/>
      <c r="F125" s="368"/>
      <c r="G125" s="368"/>
      <c r="H125" s="368"/>
      <c r="I125" s="368"/>
      <c r="J125" s="368"/>
      <c r="K125" s="368"/>
    </row>
    <row r="126" spans="1:11">
      <c r="A126" s="368"/>
      <c r="B126" s="368"/>
      <c r="C126" s="368"/>
      <c r="D126" s="368"/>
      <c r="E126" s="368"/>
      <c r="F126" s="368"/>
      <c r="G126" s="368"/>
      <c r="H126" s="368"/>
      <c r="I126" s="368"/>
      <c r="J126" s="368"/>
      <c r="K126" s="368"/>
    </row>
    <row r="127" spans="1:11">
      <c r="A127" s="368"/>
      <c r="B127" s="368"/>
      <c r="C127" s="368"/>
      <c r="D127" s="368"/>
      <c r="E127" s="368"/>
      <c r="F127" s="368"/>
      <c r="G127" s="368"/>
      <c r="H127" s="368"/>
      <c r="I127" s="368"/>
      <c r="J127" s="368"/>
      <c r="K127" s="368"/>
    </row>
    <row r="128" spans="1:11">
      <c r="A128" s="368"/>
      <c r="B128" s="368"/>
      <c r="C128" s="368"/>
      <c r="D128" s="368"/>
      <c r="E128" s="368"/>
      <c r="F128" s="368"/>
      <c r="G128" s="368"/>
      <c r="H128" s="368"/>
      <c r="I128" s="368"/>
      <c r="J128" s="368"/>
      <c r="K128" s="368"/>
    </row>
    <row r="129" spans="1:11">
      <c r="A129" s="368"/>
      <c r="B129" s="368"/>
      <c r="C129" s="368"/>
      <c r="D129" s="368"/>
      <c r="E129" s="368"/>
      <c r="F129" s="368"/>
      <c r="G129" s="368"/>
      <c r="H129" s="368"/>
      <c r="I129" s="368"/>
      <c r="J129" s="368"/>
      <c r="K129" s="368"/>
    </row>
    <row r="130" spans="1:11">
      <c r="A130" s="368"/>
      <c r="B130" s="368"/>
      <c r="C130" s="368"/>
      <c r="D130" s="368"/>
      <c r="E130" s="368"/>
      <c r="F130" s="368"/>
      <c r="G130" s="368"/>
      <c r="H130" s="368"/>
      <c r="I130" s="368"/>
      <c r="J130" s="368"/>
      <c r="K130" s="368"/>
    </row>
    <row r="131" spans="1:11">
      <c r="A131" s="368"/>
      <c r="B131" s="368"/>
      <c r="C131" s="368"/>
      <c r="D131" s="368"/>
      <c r="E131" s="368"/>
      <c r="F131" s="368"/>
      <c r="G131" s="368"/>
      <c r="H131" s="368"/>
      <c r="I131" s="368"/>
      <c r="J131" s="368"/>
      <c r="K131" s="368"/>
    </row>
    <row r="132" spans="1:11">
      <c r="A132" s="368"/>
      <c r="B132" s="368"/>
      <c r="C132" s="368"/>
      <c r="D132" s="368"/>
      <c r="E132" s="368"/>
      <c r="F132" s="368"/>
      <c r="G132" s="368"/>
      <c r="H132" s="368"/>
      <c r="I132" s="368"/>
      <c r="J132" s="368"/>
      <c r="K132" s="368"/>
    </row>
    <row r="133" spans="1:11">
      <c r="A133" s="368"/>
      <c r="B133" s="368"/>
      <c r="C133" s="368"/>
      <c r="D133" s="368"/>
      <c r="E133" s="368"/>
      <c r="F133" s="368"/>
      <c r="G133" s="368"/>
      <c r="H133" s="368"/>
      <c r="I133" s="368"/>
      <c r="J133" s="368"/>
      <c r="K133" s="368"/>
    </row>
    <row r="134" spans="1:11">
      <c r="A134" s="368"/>
      <c r="B134" s="368"/>
      <c r="C134" s="368"/>
      <c r="D134" s="368"/>
      <c r="E134" s="368"/>
      <c r="F134" s="368"/>
      <c r="G134" s="368"/>
      <c r="H134" s="368"/>
      <c r="I134" s="368"/>
      <c r="J134" s="368"/>
      <c r="K134" s="368"/>
    </row>
    <row r="135" spans="1:11">
      <c r="A135" s="368"/>
      <c r="B135" s="368"/>
      <c r="C135" s="368"/>
      <c r="D135" s="368"/>
      <c r="E135" s="368"/>
      <c r="F135" s="368"/>
      <c r="G135" s="368"/>
      <c r="H135" s="368"/>
      <c r="I135" s="368"/>
      <c r="J135" s="368"/>
      <c r="K135" s="368"/>
    </row>
    <row r="136" spans="1:11">
      <c r="A136" s="368"/>
      <c r="B136" s="368"/>
      <c r="C136" s="368"/>
      <c r="D136" s="368"/>
      <c r="E136" s="368"/>
      <c r="F136" s="368"/>
      <c r="G136" s="368"/>
      <c r="H136" s="368"/>
      <c r="I136" s="368"/>
      <c r="J136" s="368"/>
      <c r="K136" s="368"/>
    </row>
    <row r="137" spans="1:11">
      <c r="A137" s="368"/>
      <c r="B137" s="368"/>
      <c r="C137" s="368"/>
      <c r="D137" s="368"/>
      <c r="E137" s="368"/>
      <c r="F137" s="368"/>
      <c r="G137" s="368"/>
      <c r="H137" s="368"/>
      <c r="I137" s="368"/>
      <c r="J137" s="368"/>
      <c r="K137" s="368"/>
    </row>
    <row r="138" spans="1:11">
      <c r="A138" s="368"/>
      <c r="B138" s="368"/>
      <c r="C138" s="368"/>
      <c r="D138" s="368"/>
      <c r="E138" s="368"/>
      <c r="F138" s="368"/>
      <c r="G138" s="368"/>
      <c r="H138" s="368"/>
      <c r="I138" s="368"/>
      <c r="J138" s="368"/>
      <c r="K138" s="368"/>
    </row>
    <row r="139" spans="1:11">
      <c r="A139" s="368"/>
      <c r="B139" s="368"/>
      <c r="C139" s="368"/>
      <c r="D139" s="368"/>
      <c r="E139" s="368"/>
      <c r="F139" s="368"/>
      <c r="G139" s="368"/>
      <c r="H139" s="368"/>
      <c r="I139" s="368"/>
      <c r="J139" s="368"/>
      <c r="K139" s="368"/>
    </row>
    <row r="140" spans="1:11">
      <c r="A140" s="368"/>
      <c r="B140" s="368"/>
      <c r="C140" s="368"/>
      <c r="D140" s="368"/>
      <c r="E140" s="368"/>
      <c r="F140" s="368"/>
      <c r="G140" s="368"/>
      <c r="H140" s="368"/>
      <c r="I140" s="368"/>
      <c r="J140" s="368"/>
      <c r="K140" s="368"/>
    </row>
    <row r="141" spans="1:11">
      <c r="A141" s="368"/>
      <c r="B141" s="368"/>
      <c r="C141" s="368"/>
      <c r="D141" s="368"/>
      <c r="E141" s="368"/>
      <c r="F141" s="368"/>
      <c r="G141" s="368"/>
      <c r="H141" s="368"/>
      <c r="I141" s="368"/>
      <c r="J141" s="368"/>
      <c r="K141" s="368"/>
    </row>
    <row r="142" spans="1:11">
      <c r="A142" s="368"/>
      <c r="B142" s="368"/>
      <c r="C142" s="368"/>
      <c r="D142" s="368"/>
      <c r="E142" s="368"/>
      <c r="F142" s="368"/>
      <c r="G142" s="368"/>
      <c r="H142" s="368"/>
      <c r="I142" s="368"/>
      <c r="J142" s="368"/>
      <c r="K142" s="368"/>
    </row>
    <row r="143" spans="1:11">
      <c r="A143" s="368"/>
      <c r="B143" s="368"/>
      <c r="C143" s="368"/>
      <c r="D143" s="368"/>
      <c r="E143" s="368"/>
      <c r="F143" s="368"/>
      <c r="G143" s="368"/>
      <c r="H143" s="368"/>
      <c r="I143" s="368"/>
      <c r="J143" s="368"/>
      <c r="K143" s="368"/>
    </row>
    <row r="144" spans="1:11">
      <c r="A144" s="368"/>
      <c r="B144" s="368"/>
      <c r="C144" s="368"/>
      <c r="D144" s="368"/>
      <c r="E144" s="368"/>
      <c r="F144" s="368"/>
      <c r="G144" s="368"/>
      <c r="H144" s="368"/>
      <c r="I144" s="368"/>
      <c r="J144" s="368"/>
      <c r="K144" s="368"/>
    </row>
    <row r="145" spans="1:11">
      <c r="A145" s="368"/>
      <c r="B145" s="368"/>
      <c r="C145" s="368"/>
      <c r="D145" s="368"/>
      <c r="E145" s="368"/>
      <c r="F145" s="368"/>
      <c r="G145" s="368"/>
      <c r="H145" s="368"/>
      <c r="I145" s="368"/>
      <c r="J145" s="368"/>
      <c r="K145" s="368"/>
    </row>
    <row r="146" spans="1:11">
      <c r="A146" s="368"/>
      <c r="B146" s="368"/>
      <c r="C146" s="368"/>
      <c r="D146" s="368"/>
      <c r="E146" s="368"/>
      <c r="F146" s="368"/>
      <c r="G146" s="368"/>
      <c r="H146" s="368"/>
      <c r="I146" s="368"/>
      <c r="J146" s="368"/>
      <c r="K146" s="368"/>
    </row>
    <row r="147" spans="1:11">
      <c r="A147" s="368"/>
      <c r="B147" s="368"/>
      <c r="C147" s="368"/>
      <c r="D147" s="368"/>
      <c r="E147" s="368"/>
      <c r="F147" s="368"/>
      <c r="G147" s="368"/>
      <c r="H147" s="368"/>
      <c r="I147" s="368"/>
      <c r="J147" s="368"/>
      <c r="K147" s="368"/>
    </row>
    <row r="148" spans="1:11">
      <c r="A148" s="368"/>
      <c r="B148" s="368"/>
      <c r="C148" s="368"/>
      <c r="D148" s="368"/>
      <c r="E148" s="368"/>
      <c r="F148" s="368"/>
      <c r="G148" s="368"/>
      <c r="H148" s="368"/>
      <c r="I148" s="368"/>
      <c r="J148" s="368"/>
      <c r="K148" s="368"/>
    </row>
    <row r="149" spans="1:11">
      <c r="A149" s="368"/>
      <c r="B149" s="368"/>
      <c r="C149" s="368"/>
      <c r="D149" s="368"/>
      <c r="E149" s="368"/>
      <c r="F149" s="368"/>
      <c r="G149" s="368"/>
      <c r="H149" s="368"/>
      <c r="I149" s="368"/>
      <c r="J149" s="368"/>
      <c r="K149" s="368"/>
    </row>
    <row r="150" spans="1:11">
      <c r="A150" s="368"/>
      <c r="B150" s="368"/>
      <c r="C150" s="368"/>
      <c r="D150" s="368"/>
      <c r="E150" s="368"/>
      <c r="F150" s="368"/>
      <c r="G150" s="368"/>
      <c r="H150" s="368"/>
      <c r="I150" s="368"/>
      <c r="J150" s="368"/>
      <c r="K150" s="368"/>
    </row>
    <row r="151" spans="1:11">
      <c r="A151" s="368"/>
      <c r="B151" s="368"/>
      <c r="C151" s="368"/>
      <c r="D151" s="368"/>
      <c r="E151" s="368"/>
      <c r="F151" s="368"/>
      <c r="G151" s="368"/>
      <c r="H151" s="368"/>
      <c r="I151" s="368"/>
      <c r="J151" s="368"/>
      <c r="K151" s="368"/>
    </row>
    <row r="152" spans="1:11">
      <c r="A152" s="368"/>
      <c r="B152" s="368"/>
      <c r="C152" s="368"/>
      <c r="D152" s="368"/>
      <c r="E152" s="368"/>
      <c r="F152" s="368"/>
      <c r="G152" s="368"/>
      <c r="H152" s="368"/>
      <c r="I152" s="368"/>
      <c r="J152" s="368"/>
      <c r="K152" s="368"/>
    </row>
    <row r="153" spans="1:11">
      <c r="A153" s="368"/>
      <c r="B153" s="368"/>
      <c r="C153" s="368"/>
      <c r="D153" s="368"/>
      <c r="E153" s="368"/>
      <c r="F153" s="368"/>
      <c r="G153" s="368"/>
      <c r="H153" s="368"/>
      <c r="I153" s="368"/>
      <c r="J153" s="368"/>
      <c r="K153" s="368"/>
    </row>
    <row r="154" spans="1:11">
      <c r="A154" s="368"/>
      <c r="B154" s="368"/>
      <c r="C154" s="368"/>
      <c r="D154" s="368"/>
      <c r="E154" s="368"/>
      <c r="F154" s="368"/>
      <c r="G154" s="368"/>
      <c r="H154" s="368"/>
      <c r="I154" s="368"/>
      <c r="J154" s="368"/>
      <c r="K154" s="368"/>
    </row>
    <row r="155" spans="1:11">
      <c r="A155" s="368"/>
      <c r="B155" s="368"/>
      <c r="C155" s="368"/>
      <c r="D155" s="368"/>
      <c r="E155" s="368"/>
      <c r="F155" s="368"/>
      <c r="G155" s="368"/>
      <c r="H155" s="368"/>
      <c r="I155" s="368"/>
      <c r="J155" s="368"/>
      <c r="K155" s="368"/>
    </row>
    <row r="156" spans="1:11">
      <c r="A156" s="368"/>
      <c r="B156" s="368"/>
      <c r="C156" s="368"/>
      <c r="D156" s="368"/>
      <c r="E156" s="368"/>
      <c r="F156" s="368"/>
      <c r="G156" s="368"/>
      <c r="H156" s="368"/>
      <c r="I156" s="368"/>
      <c r="J156" s="368"/>
      <c r="K156" s="368"/>
    </row>
    <row r="157" spans="1:11">
      <c r="A157" s="368"/>
      <c r="B157" s="368"/>
      <c r="C157" s="368"/>
      <c r="D157" s="368"/>
      <c r="E157" s="368"/>
      <c r="F157" s="368"/>
      <c r="G157" s="368"/>
      <c r="H157" s="368"/>
      <c r="I157" s="368"/>
      <c r="J157" s="368"/>
      <c r="K157" s="368"/>
    </row>
    <row r="158" spans="1:11">
      <c r="A158" s="368"/>
      <c r="B158" s="368"/>
      <c r="C158" s="368"/>
      <c r="D158" s="368"/>
      <c r="E158" s="368"/>
      <c r="F158" s="368"/>
      <c r="G158" s="368"/>
      <c r="H158" s="368"/>
      <c r="I158" s="368"/>
      <c r="J158" s="368"/>
      <c r="K158" s="368"/>
    </row>
    <row r="159" spans="1:11">
      <c r="A159" s="368"/>
      <c r="B159" s="368"/>
      <c r="C159" s="368"/>
      <c r="D159" s="368"/>
      <c r="E159" s="368"/>
      <c r="F159" s="368"/>
      <c r="G159" s="368"/>
      <c r="H159" s="368"/>
      <c r="I159" s="368"/>
      <c r="J159" s="368"/>
      <c r="K159" s="368"/>
    </row>
    <row r="160" spans="1:11">
      <c r="A160" s="368"/>
      <c r="B160" s="368"/>
      <c r="C160" s="368"/>
      <c r="D160" s="368"/>
      <c r="E160" s="368"/>
      <c r="F160" s="368"/>
      <c r="G160" s="368"/>
      <c r="H160" s="368"/>
      <c r="I160" s="368"/>
      <c r="J160" s="368"/>
      <c r="K160" s="368"/>
    </row>
    <row r="161" spans="1:11">
      <c r="A161" s="368"/>
      <c r="B161" s="368"/>
      <c r="C161" s="368"/>
      <c r="D161" s="368"/>
      <c r="E161" s="368"/>
      <c r="F161" s="368"/>
      <c r="G161" s="368"/>
      <c r="H161" s="368"/>
      <c r="I161" s="368"/>
      <c r="J161" s="368"/>
      <c r="K161" s="368"/>
    </row>
    <row r="162" spans="1:11">
      <c r="A162" s="368"/>
      <c r="B162" s="368"/>
      <c r="C162" s="368"/>
      <c r="D162" s="368"/>
      <c r="E162" s="368"/>
      <c r="F162" s="368"/>
      <c r="G162" s="368"/>
      <c r="H162" s="368"/>
      <c r="I162" s="368"/>
      <c r="J162" s="368"/>
      <c r="K162" s="368"/>
    </row>
    <row r="163" spans="1:11">
      <c r="A163" s="368"/>
      <c r="B163" s="368"/>
      <c r="C163" s="368"/>
      <c r="D163" s="368"/>
      <c r="E163" s="368"/>
      <c r="F163" s="368"/>
      <c r="G163" s="368"/>
      <c r="H163" s="368"/>
      <c r="I163" s="368"/>
      <c r="J163" s="368"/>
      <c r="K163" s="368"/>
    </row>
    <row r="164" spans="1:11">
      <c r="A164" s="368"/>
      <c r="B164" s="368"/>
      <c r="C164" s="368"/>
      <c r="D164" s="368"/>
      <c r="E164" s="368"/>
      <c r="F164" s="368"/>
      <c r="G164" s="368"/>
      <c r="H164" s="368"/>
      <c r="I164" s="368"/>
      <c r="J164" s="368"/>
      <c r="K164" s="368"/>
    </row>
    <row r="165" spans="1:11">
      <c r="A165" s="368"/>
      <c r="B165" s="368"/>
      <c r="C165" s="368"/>
      <c r="D165" s="368"/>
      <c r="E165" s="368"/>
      <c r="F165" s="368"/>
      <c r="G165" s="368"/>
      <c r="H165" s="368"/>
      <c r="I165" s="368"/>
      <c r="J165" s="368"/>
      <c r="K165" s="368"/>
    </row>
    <row r="166" spans="1:11">
      <c r="A166" s="368"/>
      <c r="B166" s="368"/>
      <c r="C166" s="368"/>
      <c r="D166" s="368"/>
      <c r="E166" s="368"/>
      <c r="F166" s="368"/>
      <c r="G166" s="368"/>
      <c r="H166" s="368"/>
      <c r="I166" s="368"/>
      <c r="J166" s="368"/>
      <c r="K166" s="368"/>
    </row>
    <row r="167" spans="1:11">
      <c r="A167" s="368"/>
      <c r="B167" s="368"/>
      <c r="C167" s="368"/>
      <c r="D167" s="368"/>
      <c r="E167" s="368"/>
      <c r="F167" s="368"/>
      <c r="G167" s="368"/>
      <c r="H167" s="368"/>
      <c r="I167" s="368"/>
      <c r="J167" s="368"/>
      <c r="K167" s="368"/>
    </row>
    <row r="168" spans="1:11">
      <c r="A168" s="368"/>
      <c r="B168" s="368"/>
      <c r="C168" s="368"/>
      <c r="D168" s="368"/>
      <c r="E168" s="368"/>
      <c r="F168" s="368"/>
      <c r="G168" s="368"/>
      <c r="H168" s="368"/>
      <c r="I168" s="368"/>
      <c r="J168" s="368"/>
      <c r="K168" s="368"/>
    </row>
    <row r="169" spans="1:11">
      <c r="A169" s="368"/>
      <c r="B169" s="368"/>
      <c r="C169" s="368"/>
      <c r="D169" s="368"/>
      <c r="E169" s="368"/>
      <c r="F169" s="368"/>
      <c r="G169" s="368"/>
      <c r="H169" s="368"/>
      <c r="I169" s="368"/>
      <c r="J169" s="368"/>
      <c r="K169" s="368"/>
    </row>
    <row r="170" spans="1:11">
      <c r="A170" s="368"/>
      <c r="B170" s="368"/>
      <c r="C170" s="368"/>
      <c r="D170" s="368"/>
      <c r="E170" s="368"/>
      <c r="F170" s="368"/>
      <c r="G170" s="368"/>
      <c r="H170" s="368"/>
      <c r="I170" s="368"/>
      <c r="J170" s="368"/>
      <c r="K170" s="368"/>
    </row>
    <row r="171" spans="1:11">
      <c r="A171" s="368"/>
      <c r="B171" s="368"/>
      <c r="C171" s="368"/>
      <c r="D171" s="368"/>
      <c r="E171" s="368"/>
      <c r="F171" s="368"/>
      <c r="G171" s="368"/>
      <c r="H171" s="368"/>
      <c r="I171" s="368"/>
      <c r="J171" s="368"/>
      <c r="K171" s="368"/>
    </row>
    <row r="172" spans="1:11">
      <c r="A172" s="368"/>
      <c r="B172" s="368"/>
      <c r="C172" s="368"/>
      <c r="D172" s="368"/>
      <c r="E172" s="368"/>
      <c r="F172" s="368"/>
      <c r="G172" s="368"/>
      <c r="H172" s="368"/>
      <c r="I172" s="368"/>
      <c r="J172" s="368"/>
      <c r="K172" s="368"/>
    </row>
    <row r="173" spans="1:11">
      <c r="A173" s="368"/>
      <c r="B173" s="368"/>
      <c r="C173" s="368"/>
      <c r="D173" s="368"/>
      <c r="E173" s="368"/>
      <c r="F173" s="368"/>
      <c r="G173" s="368"/>
      <c r="H173" s="368"/>
      <c r="I173" s="368"/>
      <c r="J173" s="368"/>
      <c r="K173" s="368"/>
    </row>
    <row r="174" spans="1:11">
      <c r="A174" s="368"/>
      <c r="B174" s="368"/>
      <c r="C174" s="368"/>
      <c r="D174" s="368"/>
      <c r="E174" s="368"/>
      <c r="F174" s="368"/>
      <c r="G174" s="368"/>
      <c r="H174" s="368"/>
      <c r="I174" s="368"/>
      <c r="J174" s="368"/>
      <c r="K174" s="368"/>
    </row>
    <row r="175" spans="1:11">
      <c r="A175" s="368"/>
      <c r="B175" s="368"/>
      <c r="C175" s="368"/>
      <c r="D175" s="368"/>
      <c r="E175" s="368"/>
      <c r="F175" s="368"/>
      <c r="G175" s="368"/>
      <c r="H175" s="368"/>
      <c r="I175" s="368"/>
      <c r="J175" s="368"/>
      <c r="K175" s="368"/>
    </row>
    <row r="176" spans="1:11">
      <c r="A176" s="368"/>
      <c r="B176" s="368"/>
      <c r="C176" s="368"/>
      <c r="D176" s="368"/>
      <c r="E176" s="368"/>
      <c r="F176" s="368"/>
      <c r="G176" s="368"/>
      <c r="H176" s="368"/>
      <c r="I176" s="368"/>
      <c r="J176" s="368"/>
      <c r="K176" s="368"/>
    </row>
    <row r="177" spans="1:11">
      <c r="A177" s="368"/>
      <c r="B177" s="368"/>
      <c r="C177" s="368"/>
      <c r="D177" s="368"/>
      <c r="E177" s="368"/>
      <c r="F177" s="368"/>
      <c r="G177" s="368"/>
      <c r="H177" s="368"/>
      <c r="I177" s="368"/>
      <c r="J177" s="368"/>
      <c r="K177" s="368"/>
    </row>
    <row r="178" spans="1:11">
      <c r="A178" s="368"/>
      <c r="B178" s="368"/>
      <c r="C178" s="368"/>
      <c r="D178" s="368"/>
      <c r="E178" s="368"/>
      <c r="F178" s="368"/>
      <c r="G178" s="368"/>
      <c r="H178" s="368"/>
      <c r="I178" s="368"/>
      <c r="J178" s="368"/>
      <c r="K178" s="368"/>
    </row>
    <row r="179" spans="1:11">
      <c r="A179" s="368"/>
      <c r="B179" s="368"/>
      <c r="C179" s="368"/>
      <c r="D179" s="368"/>
      <c r="E179" s="368"/>
      <c r="F179" s="368"/>
      <c r="G179" s="368"/>
      <c r="H179" s="368"/>
      <c r="I179" s="368"/>
      <c r="J179" s="368"/>
      <c r="K179" s="368"/>
    </row>
    <row r="180" spans="1:11">
      <c r="A180" s="368"/>
      <c r="B180" s="368"/>
      <c r="C180" s="368"/>
      <c r="D180" s="368"/>
      <c r="E180" s="368"/>
      <c r="F180" s="368"/>
      <c r="G180" s="368"/>
      <c r="H180" s="368"/>
      <c r="I180" s="368"/>
      <c r="J180" s="368"/>
      <c r="K180" s="368"/>
    </row>
    <row r="181" spans="1:11">
      <c r="A181" s="368"/>
      <c r="B181" s="368"/>
      <c r="C181" s="368"/>
      <c r="D181" s="368"/>
      <c r="E181" s="368"/>
      <c r="F181" s="368"/>
      <c r="G181" s="368"/>
      <c r="H181" s="368"/>
      <c r="I181" s="368"/>
      <c r="J181" s="368"/>
      <c r="K181" s="368"/>
    </row>
    <row r="182" spans="1:11">
      <c r="A182" s="368"/>
      <c r="B182" s="368"/>
      <c r="C182" s="368"/>
      <c r="D182" s="368"/>
      <c r="E182" s="368"/>
      <c r="F182" s="368"/>
      <c r="G182" s="368"/>
      <c r="H182" s="368"/>
      <c r="I182" s="368"/>
      <c r="J182" s="368"/>
      <c r="K182" s="368"/>
    </row>
    <row r="183" spans="1:11">
      <c r="A183" s="368"/>
      <c r="B183" s="368"/>
      <c r="C183" s="368"/>
      <c r="D183" s="368"/>
      <c r="E183" s="368"/>
      <c r="F183" s="368"/>
      <c r="G183" s="368"/>
      <c r="H183" s="368"/>
      <c r="I183" s="368"/>
      <c r="J183" s="368"/>
      <c r="K183" s="368"/>
    </row>
    <row r="184" spans="1:11">
      <c r="A184" s="368"/>
      <c r="B184" s="368"/>
      <c r="C184" s="368"/>
      <c r="D184" s="368"/>
      <c r="E184" s="368"/>
      <c r="F184" s="368"/>
      <c r="G184" s="368"/>
      <c r="H184" s="368"/>
      <c r="I184" s="368"/>
      <c r="J184" s="368"/>
      <c r="K184" s="368"/>
    </row>
    <row r="185" spans="1:11">
      <c r="A185" s="368"/>
      <c r="B185" s="368"/>
      <c r="C185" s="368"/>
      <c r="D185" s="368"/>
      <c r="E185" s="368"/>
      <c r="F185" s="368"/>
      <c r="G185" s="368"/>
      <c r="H185" s="368"/>
      <c r="I185" s="368"/>
      <c r="J185" s="368"/>
      <c r="K185" s="368"/>
    </row>
    <row r="186" spans="1:11">
      <c r="A186" s="368"/>
      <c r="B186" s="368"/>
      <c r="C186" s="368"/>
      <c r="D186" s="368"/>
      <c r="E186" s="368"/>
      <c r="F186" s="368"/>
      <c r="G186" s="368"/>
      <c r="H186" s="368"/>
      <c r="I186" s="368"/>
      <c r="J186" s="368"/>
      <c r="K186" s="368"/>
    </row>
    <row r="187" spans="1:11">
      <c r="A187" s="368"/>
      <c r="B187" s="368"/>
      <c r="C187" s="368"/>
      <c r="D187" s="368"/>
      <c r="E187" s="368"/>
      <c r="F187" s="368"/>
      <c r="G187" s="368"/>
      <c r="H187" s="368"/>
      <c r="I187" s="368"/>
      <c r="J187" s="368"/>
      <c r="K187" s="368"/>
    </row>
    <row r="188" spans="1:11">
      <c r="A188" s="368"/>
      <c r="B188" s="368"/>
      <c r="C188" s="368"/>
      <c r="D188" s="368"/>
      <c r="E188" s="368"/>
      <c r="F188" s="368"/>
      <c r="G188" s="368"/>
      <c r="H188" s="368"/>
      <c r="I188" s="368"/>
      <c r="J188" s="368"/>
      <c r="K188" s="368"/>
    </row>
    <row r="189" spans="1:11">
      <c r="A189" s="368"/>
      <c r="B189" s="368"/>
      <c r="C189" s="368"/>
      <c r="D189" s="368"/>
      <c r="E189" s="368"/>
      <c r="F189" s="368"/>
      <c r="G189" s="368"/>
      <c r="H189" s="368"/>
      <c r="I189" s="368"/>
      <c r="J189" s="368"/>
      <c r="K189" s="368"/>
    </row>
    <row r="190" spans="1:11">
      <c r="A190" s="368"/>
      <c r="B190" s="368"/>
      <c r="C190" s="368"/>
      <c r="D190" s="368"/>
      <c r="E190" s="368"/>
      <c r="F190" s="368"/>
      <c r="G190" s="368"/>
      <c r="H190" s="368"/>
      <c r="I190" s="368"/>
      <c r="J190" s="368"/>
      <c r="K190" s="368"/>
    </row>
    <row r="191" spans="1:11">
      <c r="A191" s="368"/>
      <c r="B191" s="368"/>
      <c r="C191" s="368"/>
      <c r="D191" s="368"/>
      <c r="E191" s="368"/>
      <c r="F191" s="368"/>
      <c r="G191" s="368"/>
      <c r="H191" s="368"/>
      <c r="I191" s="368"/>
      <c r="J191" s="368"/>
      <c r="K191" s="368"/>
    </row>
    <row r="192" spans="1:11">
      <c r="A192" s="368"/>
      <c r="B192" s="368"/>
      <c r="C192" s="368"/>
      <c r="D192" s="368"/>
      <c r="E192" s="368"/>
      <c r="F192" s="368"/>
      <c r="G192" s="368"/>
      <c r="H192" s="368"/>
      <c r="I192" s="368"/>
      <c r="J192" s="368"/>
      <c r="K192" s="368"/>
    </row>
    <row r="193" spans="1:11">
      <c r="A193" s="368"/>
      <c r="B193" s="368"/>
      <c r="C193" s="368"/>
      <c r="D193" s="368"/>
      <c r="E193" s="368"/>
      <c r="F193" s="368"/>
      <c r="G193" s="368"/>
      <c r="H193" s="368"/>
      <c r="I193" s="368"/>
      <c r="J193" s="368"/>
      <c r="K193" s="368"/>
    </row>
    <row r="194" spans="1:11">
      <c r="A194" s="368"/>
      <c r="B194" s="368"/>
      <c r="C194" s="368"/>
      <c r="D194" s="368"/>
      <c r="E194" s="368"/>
      <c r="F194" s="368"/>
      <c r="G194" s="368"/>
      <c r="H194" s="368"/>
      <c r="I194" s="368"/>
      <c r="J194" s="368"/>
      <c r="K194" s="368"/>
    </row>
    <row r="195" spans="1:11">
      <c r="A195" s="368"/>
      <c r="B195" s="368"/>
      <c r="C195" s="368"/>
      <c r="D195" s="368"/>
      <c r="E195" s="368"/>
      <c r="F195" s="368"/>
      <c r="G195" s="368"/>
      <c r="H195" s="368"/>
      <c r="I195" s="368"/>
      <c r="J195" s="368"/>
      <c r="K195" s="368"/>
    </row>
    <row r="196" spans="1:11">
      <c r="A196" s="368"/>
      <c r="B196" s="368"/>
      <c r="C196" s="368"/>
      <c r="D196" s="368"/>
      <c r="E196" s="368"/>
      <c r="F196" s="368"/>
      <c r="G196" s="368"/>
      <c r="H196" s="368"/>
      <c r="I196" s="368"/>
      <c r="J196" s="368"/>
      <c r="K196" s="368"/>
    </row>
    <row r="197" spans="1:11">
      <c r="A197" s="368"/>
      <c r="B197" s="368"/>
      <c r="C197" s="368"/>
      <c r="D197" s="368"/>
      <c r="E197" s="368"/>
      <c r="F197" s="368"/>
      <c r="G197" s="368"/>
      <c r="H197" s="368"/>
      <c r="I197" s="368"/>
      <c r="J197" s="368"/>
      <c r="K197" s="368"/>
    </row>
    <row r="198" spans="1:11">
      <c r="A198" s="368"/>
      <c r="B198" s="368"/>
      <c r="C198" s="368"/>
      <c r="D198" s="368"/>
      <c r="E198" s="368"/>
      <c r="F198" s="368"/>
      <c r="G198" s="368"/>
      <c r="H198" s="368"/>
      <c r="I198" s="368"/>
      <c r="J198" s="368"/>
      <c r="K198" s="368"/>
    </row>
    <row r="199" spans="1:11">
      <c r="A199" s="368"/>
      <c r="B199" s="368"/>
      <c r="C199" s="368"/>
      <c r="D199" s="368"/>
      <c r="E199" s="368"/>
      <c r="F199" s="368"/>
      <c r="G199" s="368"/>
      <c r="H199" s="368"/>
      <c r="I199" s="368"/>
      <c r="J199" s="368"/>
      <c r="K199" s="368"/>
    </row>
    <row r="200" spans="1:11">
      <c r="A200" s="368"/>
      <c r="B200" s="368"/>
      <c r="C200" s="368"/>
      <c r="D200" s="368"/>
      <c r="E200" s="368"/>
      <c r="F200" s="368"/>
      <c r="G200" s="368"/>
      <c r="H200" s="368"/>
      <c r="I200" s="368"/>
      <c r="J200" s="368"/>
      <c r="K200" s="368"/>
    </row>
    <row r="201" spans="1:11">
      <c r="A201" s="368"/>
      <c r="B201" s="368"/>
      <c r="C201" s="368"/>
      <c r="D201" s="368"/>
      <c r="E201" s="368"/>
      <c r="F201" s="368"/>
      <c r="G201" s="368"/>
      <c r="H201" s="368"/>
      <c r="I201" s="368"/>
      <c r="J201" s="368"/>
      <c r="K201" s="368"/>
    </row>
    <row r="202" spans="1:11">
      <c r="A202" s="368"/>
      <c r="B202" s="368"/>
      <c r="C202" s="368"/>
      <c r="D202" s="368"/>
      <c r="E202" s="368"/>
      <c r="F202" s="368"/>
      <c r="G202" s="368"/>
      <c r="H202" s="368"/>
      <c r="I202" s="368"/>
      <c r="J202" s="368"/>
      <c r="K202" s="368"/>
    </row>
    <row r="203" spans="1:11">
      <c r="A203" s="368"/>
      <c r="B203" s="368"/>
      <c r="C203" s="368"/>
      <c r="D203" s="368"/>
      <c r="E203" s="368"/>
      <c r="F203" s="368"/>
      <c r="G203" s="368"/>
      <c r="H203" s="368"/>
      <c r="I203" s="368"/>
      <c r="J203" s="368"/>
      <c r="K203" s="368"/>
    </row>
    <row r="204" spans="1:11">
      <c r="A204" s="368"/>
      <c r="B204" s="368"/>
      <c r="C204" s="368"/>
      <c r="D204" s="368"/>
      <c r="E204" s="368"/>
      <c r="F204" s="368"/>
      <c r="G204" s="368"/>
      <c r="H204" s="368"/>
      <c r="I204" s="368"/>
      <c r="J204" s="368"/>
      <c r="K204" s="368"/>
    </row>
    <row r="205" spans="1:11">
      <c r="A205" s="368"/>
      <c r="B205" s="368"/>
      <c r="C205" s="368"/>
      <c r="D205" s="368"/>
      <c r="E205" s="368"/>
      <c r="F205" s="368"/>
      <c r="G205" s="368"/>
      <c r="H205" s="368"/>
      <c r="I205" s="368"/>
      <c r="J205" s="368"/>
      <c r="K205" s="368"/>
    </row>
    <row r="206" spans="1:11">
      <c r="A206" s="368"/>
      <c r="B206" s="368"/>
      <c r="C206" s="368"/>
      <c r="D206" s="368"/>
      <c r="E206" s="368"/>
      <c r="F206" s="368"/>
      <c r="G206" s="368"/>
      <c r="H206" s="368"/>
      <c r="I206" s="368"/>
      <c r="J206" s="368"/>
      <c r="K206" s="368"/>
    </row>
    <row r="207" spans="1:11">
      <c r="A207" s="368"/>
      <c r="B207" s="368"/>
      <c r="C207" s="368"/>
      <c r="D207" s="368"/>
      <c r="E207" s="368"/>
      <c r="F207" s="368"/>
      <c r="G207" s="368"/>
      <c r="H207" s="368"/>
      <c r="I207" s="368"/>
      <c r="J207" s="368"/>
      <c r="K207" s="368"/>
    </row>
    <row r="208" spans="1:11">
      <c r="A208" s="368"/>
      <c r="B208" s="368"/>
      <c r="C208" s="368"/>
      <c r="D208" s="368"/>
      <c r="E208" s="368"/>
      <c r="F208" s="368"/>
      <c r="G208" s="368"/>
      <c r="H208" s="368"/>
      <c r="I208" s="368"/>
      <c r="J208" s="368"/>
      <c r="K208" s="368"/>
    </row>
    <row r="209" spans="1:11">
      <c r="A209" s="368"/>
      <c r="B209" s="368"/>
      <c r="C209" s="368"/>
      <c r="D209" s="368"/>
      <c r="E209" s="368"/>
      <c r="F209" s="368"/>
      <c r="G209" s="368"/>
      <c r="H209" s="368"/>
      <c r="I209" s="368"/>
      <c r="J209" s="368"/>
      <c r="K209" s="368"/>
    </row>
    <row r="210" spans="1:11">
      <c r="A210" s="368"/>
      <c r="B210" s="368"/>
      <c r="C210" s="368"/>
      <c r="D210" s="368"/>
      <c r="E210" s="368"/>
      <c r="F210" s="368"/>
      <c r="G210" s="368"/>
      <c r="H210" s="368"/>
      <c r="I210" s="368"/>
      <c r="J210" s="368"/>
      <c r="K210" s="368"/>
    </row>
    <row r="211" spans="1:11">
      <c r="A211" s="368"/>
      <c r="B211" s="368"/>
      <c r="C211" s="368"/>
      <c r="D211" s="368"/>
      <c r="E211" s="368"/>
      <c r="F211" s="368"/>
      <c r="G211" s="368"/>
      <c r="H211" s="368"/>
      <c r="I211" s="368"/>
      <c r="J211" s="368"/>
      <c r="K211" s="368"/>
    </row>
    <row r="212" spans="1:11">
      <c r="A212" s="368"/>
      <c r="B212" s="368"/>
      <c r="C212" s="368"/>
      <c r="D212" s="368"/>
      <c r="E212" s="368"/>
      <c r="F212" s="368"/>
      <c r="G212" s="368"/>
      <c r="H212" s="368"/>
      <c r="I212" s="368"/>
      <c r="J212" s="368"/>
      <c r="K212" s="368"/>
    </row>
    <row r="213" spans="1:11">
      <c r="A213" s="368"/>
      <c r="B213" s="368"/>
      <c r="C213" s="368"/>
      <c r="D213" s="368"/>
      <c r="E213" s="368"/>
      <c r="F213" s="368"/>
      <c r="G213" s="368"/>
      <c r="H213" s="368"/>
      <c r="I213" s="368"/>
      <c r="J213" s="368"/>
      <c r="K213" s="368"/>
    </row>
    <row r="214" spans="1:11">
      <c r="A214" s="368"/>
      <c r="B214" s="368"/>
      <c r="C214" s="368"/>
      <c r="D214" s="368"/>
      <c r="E214" s="368"/>
      <c r="F214" s="368"/>
      <c r="G214" s="368"/>
      <c r="H214" s="368"/>
      <c r="I214" s="368"/>
      <c r="J214" s="368"/>
      <c r="K214" s="368"/>
    </row>
    <row r="215" spans="1:11">
      <c r="A215" s="368"/>
      <c r="B215" s="368"/>
      <c r="C215" s="368"/>
      <c r="D215" s="368"/>
      <c r="E215" s="368"/>
      <c r="F215" s="368"/>
      <c r="G215" s="368"/>
      <c r="H215" s="368"/>
      <c r="I215" s="368"/>
      <c r="J215" s="368"/>
      <c r="K215" s="368"/>
    </row>
    <row r="216" spans="1:11">
      <c r="A216" s="368"/>
      <c r="B216" s="368"/>
      <c r="C216" s="368"/>
      <c r="D216" s="368"/>
      <c r="E216" s="368"/>
      <c r="F216" s="368"/>
      <c r="G216" s="368"/>
      <c r="H216" s="368"/>
      <c r="I216" s="368"/>
      <c r="J216" s="368"/>
      <c r="K216" s="368"/>
    </row>
    <row r="217" spans="1:11">
      <c r="A217" s="368"/>
      <c r="B217" s="368"/>
      <c r="C217" s="368"/>
      <c r="D217" s="368"/>
      <c r="E217" s="368"/>
      <c r="F217" s="368"/>
      <c r="G217" s="368"/>
      <c r="H217" s="368"/>
      <c r="I217" s="368"/>
      <c r="J217" s="368"/>
      <c r="K217" s="368"/>
    </row>
    <row r="218" spans="1:11">
      <c r="A218" s="368"/>
      <c r="B218" s="368"/>
      <c r="C218" s="368"/>
      <c r="D218" s="368"/>
      <c r="E218" s="368"/>
      <c r="F218" s="368"/>
      <c r="G218" s="368"/>
      <c r="H218" s="368"/>
      <c r="I218" s="368"/>
      <c r="J218" s="368"/>
      <c r="K218" s="368"/>
    </row>
    <row r="219" spans="1:11">
      <c r="A219" s="368"/>
      <c r="B219" s="368"/>
      <c r="C219" s="368"/>
      <c r="D219" s="368"/>
      <c r="E219" s="368"/>
      <c r="F219" s="368"/>
      <c r="G219" s="368"/>
      <c r="H219" s="368"/>
      <c r="I219" s="368"/>
      <c r="J219" s="368"/>
      <c r="K219" s="368"/>
    </row>
    <row r="220" spans="1:11">
      <c r="A220" s="368"/>
      <c r="B220" s="368"/>
      <c r="C220" s="368"/>
      <c r="D220" s="368"/>
      <c r="E220" s="368"/>
      <c r="F220" s="368"/>
      <c r="G220" s="368"/>
      <c r="H220" s="368"/>
      <c r="I220" s="368"/>
      <c r="J220" s="368"/>
      <c r="K220" s="368"/>
    </row>
    <row r="221" spans="1:11">
      <c r="A221" s="368"/>
      <c r="B221" s="368"/>
      <c r="C221" s="368"/>
      <c r="D221" s="368"/>
      <c r="E221" s="368"/>
      <c r="F221" s="368"/>
      <c r="G221" s="368"/>
      <c r="H221" s="368"/>
      <c r="I221" s="368"/>
      <c r="J221" s="368"/>
      <c r="K221" s="368"/>
    </row>
    <row r="222" spans="1:11">
      <c r="A222" s="368"/>
      <c r="B222" s="368"/>
      <c r="C222" s="368"/>
      <c r="D222" s="368"/>
      <c r="E222" s="368"/>
      <c r="F222" s="368"/>
      <c r="G222" s="368"/>
      <c r="H222" s="368"/>
      <c r="I222" s="368"/>
      <c r="J222" s="368"/>
      <c r="K222" s="368"/>
    </row>
    <row r="223" spans="1:11">
      <c r="A223" s="368"/>
      <c r="B223" s="368"/>
      <c r="C223" s="368"/>
      <c r="D223" s="368"/>
      <c r="E223" s="368"/>
      <c r="F223" s="368"/>
      <c r="G223" s="368"/>
      <c r="H223" s="368"/>
      <c r="I223" s="368"/>
      <c r="J223" s="368"/>
      <c r="K223" s="368"/>
    </row>
    <row r="224" spans="1:11">
      <c r="A224" s="368"/>
      <c r="B224" s="368"/>
      <c r="C224" s="368"/>
      <c r="D224" s="368"/>
      <c r="E224" s="368"/>
      <c r="F224" s="368"/>
      <c r="G224" s="368"/>
      <c r="H224" s="368"/>
      <c r="I224" s="368"/>
      <c r="J224" s="368"/>
      <c r="K224" s="368"/>
    </row>
    <row r="225" spans="1:11">
      <c r="A225" s="368"/>
      <c r="B225" s="368"/>
      <c r="C225" s="368"/>
      <c r="D225" s="368"/>
      <c r="E225" s="368"/>
      <c r="F225" s="368"/>
      <c r="G225" s="368"/>
      <c r="H225" s="368"/>
      <c r="I225" s="368"/>
      <c r="J225" s="368"/>
      <c r="K225" s="368"/>
    </row>
    <row r="226" spans="1:11">
      <c r="A226" s="368"/>
      <c r="B226" s="368"/>
      <c r="C226" s="368"/>
      <c r="D226" s="368"/>
      <c r="E226" s="368"/>
      <c r="F226" s="368"/>
      <c r="G226" s="368"/>
      <c r="H226" s="368"/>
      <c r="I226" s="368"/>
      <c r="J226" s="368"/>
      <c r="K226" s="368"/>
    </row>
    <row r="227" spans="1:11">
      <c r="A227" s="368"/>
      <c r="B227" s="368"/>
      <c r="C227" s="368"/>
      <c r="D227" s="368"/>
      <c r="E227" s="368"/>
      <c r="F227" s="368"/>
      <c r="G227" s="368"/>
      <c r="H227" s="368"/>
      <c r="I227" s="368"/>
      <c r="J227" s="368"/>
      <c r="K227" s="368"/>
    </row>
    <row r="228" spans="1:11">
      <c r="A228" s="368"/>
      <c r="B228" s="368"/>
      <c r="C228" s="368"/>
      <c r="D228" s="368"/>
      <c r="E228" s="368"/>
      <c r="F228" s="368"/>
      <c r="G228" s="368"/>
      <c r="H228" s="368"/>
      <c r="I228" s="368"/>
      <c r="J228" s="368"/>
      <c r="K228" s="368"/>
    </row>
    <row r="229" spans="1:11">
      <c r="A229" s="368"/>
      <c r="B229" s="368"/>
      <c r="C229" s="368"/>
      <c r="D229" s="368"/>
      <c r="E229" s="368"/>
      <c r="F229" s="368"/>
      <c r="G229" s="368"/>
      <c r="H229" s="368"/>
      <c r="I229" s="368"/>
      <c r="J229" s="368"/>
      <c r="K229" s="368"/>
    </row>
    <row r="230" spans="1:11">
      <c r="A230" s="368"/>
      <c r="B230" s="368"/>
      <c r="C230" s="368"/>
      <c r="D230" s="368"/>
      <c r="E230" s="368"/>
      <c r="F230" s="368"/>
      <c r="G230" s="368"/>
      <c r="H230" s="368"/>
      <c r="I230" s="368"/>
      <c r="J230" s="368"/>
      <c r="K230" s="368"/>
    </row>
    <row r="231" spans="1:11">
      <c r="A231" s="368"/>
      <c r="B231" s="368"/>
      <c r="C231" s="368"/>
      <c r="D231" s="368"/>
      <c r="E231" s="368"/>
      <c r="F231" s="368"/>
      <c r="G231" s="368"/>
      <c r="H231" s="368"/>
      <c r="I231" s="368"/>
      <c r="J231" s="368"/>
      <c r="K231" s="368"/>
    </row>
    <row r="232" spans="1:11">
      <c r="A232" s="368"/>
      <c r="B232" s="368"/>
      <c r="C232" s="368"/>
      <c r="D232" s="368"/>
      <c r="E232" s="368"/>
      <c r="F232" s="368"/>
      <c r="G232" s="368"/>
      <c r="H232" s="368"/>
      <c r="I232" s="368"/>
      <c r="J232" s="368"/>
      <c r="K232" s="368"/>
    </row>
    <row r="233" spans="1:11">
      <c r="A233" s="368"/>
      <c r="B233" s="368"/>
      <c r="C233" s="368"/>
      <c r="D233" s="368"/>
      <c r="E233" s="368"/>
      <c r="F233" s="368"/>
      <c r="G233" s="368"/>
      <c r="H233" s="368"/>
      <c r="I233" s="368"/>
      <c r="J233" s="368"/>
      <c r="K233" s="368"/>
    </row>
    <row r="234" spans="1:11">
      <c r="A234" s="368"/>
      <c r="B234" s="368"/>
      <c r="C234" s="368"/>
      <c r="D234" s="368"/>
      <c r="E234" s="368"/>
      <c r="F234" s="368"/>
      <c r="G234" s="368"/>
      <c r="H234" s="368"/>
      <c r="I234" s="368"/>
      <c r="J234" s="368"/>
      <c r="K234" s="368"/>
    </row>
    <row r="235" spans="1:11">
      <c r="A235" s="368"/>
      <c r="B235" s="368"/>
      <c r="C235" s="368"/>
      <c r="D235" s="368"/>
      <c r="E235" s="368"/>
      <c r="F235" s="368"/>
      <c r="G235" s="368"/>
      <c r="H235" s="368"/>
      <c r="I235" s="368"/>
      <c r="J235" s="368"/>
      <c r="K235" s="368"/>
    </row>
    <row r="236" spans="1:11">
      <c r="A236" s="368"/>
      <c r="B236" s="368"/>
      <c r="C236" s="368"/>
      <c r="D236" s="368"/>
      <c r="E236" s="368"/>
      <c r="F236" s="368"/>
      <c r="G236" s="368"/>
      <c r="H236" s="368"/>
      <c r="I236" s="368"/>
      <c r="J236" s="368"/>
      <c r="K236" s="368"/>
    </row>
    <row r="237" spans="1:11">
      <c r="A237" s="368"/>
      <c r="B237" s="368"/>
      <c r="C237" s="368"/>
      <c r="D237" s="368"/>
      <c r="E237" s="368"/>
      <c r="F237" s="368"/>
      <c r="G237" s="368"/>
      <c r="H237" s="368"/>
      <c r="I237" s="368"/>
      <c r="J237" s="368"/>
      <c r="K237" s="368"/>
    </row>
    <row r="238" spans="1:11">
      <c r="A238" s="368"/>
      <c r="B238" s="368"/>
      <c r="C238" s="368"/>
      <c r="D238" s="368"/>
      <c r="E238" s="368"/>
      <c r="F238" s="368"/>
      <c r="G238" s="368"/>
      <c r="H238" s="368"/>
      <c r="I238" s="368"/>
      <c r="J238" s="368"/>
      <c r="K238" s="368"/>
    </row>
    <row r="239" spans="1:11">
      <c r="A239" s="368"/>
      <c r="B239" s="368"/>
      <c r="C239" s="368"/>
      <c r="D239" s="368"/>
      <c r="E239" s="368"/>
      <c r="F239" s="368"/>
      <c r="G239" s="368"/>
      <c r="H239" s="368"/>
      <c r="I239" s="368"/>
      <c r="J239" s="368"/>
      <c r="K239" s="368"/>
    </row>
    <row r="240" spans="1:11">
      <c r="A240" s="368"/>
      <c r="B240" s="368"/>
      <c r="C240" s="368"/>
      <c r="D240" s="368"/>
      <c r="E240" s="368"/>
      <c r="F240" s="368"/>
      <c r="G240" s="368"/>
      <c r="H240" s="368"/>
      <c r="I240" s="368"/>
      <c r="J240" s="368"/>
      <c r="K240" s="368"/>
    </row>
    <row r="241" spans="1:11">
      <c r="A241" s="368"/>
      <c r="B241" s="368"/>
      <c r="C241" s="368"/>
      <c r="D241" s="368"/>
      <c r="E241" s="368"/>
      <c r="F241" s="368"/>
      <c r="G241" s="368"/>
      <c r="H241" s="368"/>
      <c r="I241" s="368"/>
      <c r="J241" s="368"/>
      <c r="K241" s="368"/>
    </row>
    <row r="242" spans="1:11">
      <c r="A242" s="368"/>
      <c r="B242" s="368"/>
      <c r="C242" s="368"/>
      <c r="D242" s="368"/>
      <c r="E242" s="368"/>
      <c r="F242" s="368"/>
      <c r="G242" s="368"/>
      <c r="H242" s="368"/>
      <c r="I242" s="368"/>
      <c r="J242" s="368"/>
      <c r="K242" s="368"/>
    </row>
    <row r="243" spans="1:11">
      <c r="A243" s="368"/>
      <c r="B243" s="368"/>
      <c r="C243" s="368"/>
      <c r="D243" s="368"/>
      <c r="E243" s="368"/>
      <c r="F243" s="368"/>
      <c r="G243" s="368"/>
      <c r="H243" s="368"/>
      <c r="I243" s="368"/>
      <c r="J243" s="368"/>
      <c r="K243" s="368"/>
    </row>
    <row r="244" spans="1:11">
      <c r="A244" s="368"/>
      <c r="B244" s="368"/>
      <c r="C244" s="368"/>
      <c r="D244" s="368"/>
      <c r="E244" s="368"/>
      <c r="F244" s="368"/>
      <c r="G244" s="368"/>
      <c r="H244" s="368"/>
      <c r="I244" s="368"/>
      <c r="J244" s="368"/>
      <c r="K244" s="368"/>
    </row>
    <row r="245" spans="1:11">
      <c r="A245" s="368"/>
      <c r="B245" s="368"/>
      <c r="C245" s="368"/>
      <c r="D245" s="368"/>
      <c r="E245" s="368"/>
      <c r="F245" s="368"/>
      <c r="G245" s="368"/>
      <c r="H245" s="368"/>
      <c r="I245" s="368"/>
      <c r="J245" s="368"/>
      <c r="K245" s="368"/>
    </row>
    <row r="246" spans="1:11">
      <c r="A246" s="368"/>
      <c r="B246" s="368"/>
      <c r="C246" s="368"/>
      <c r="D246" s="368"/>
      <c r="E246" s="368"/>
      <c r="F246" s="368"/>
      <c r="G246" s="368"/>
      <c r="H246" s="368"/>
      <c r="I246" s="368"/>
      <c r="J246" s="368"/>
      <c r="K246" s="368"/>
    </row>
    <row r="247" spans="1:11">
      <c r="A247" s="368"/>
      <c r="B247" s="368"/>
      <c r="C247" s="368"/>
      <c r="D247" s="368"/>
      <c r="E247" s="368"/>
      <c r="F247" s="368"/>
      <c r="G247" s="368"/>
      <c r="H247" s="368"/>
      <c r="I247" s="368"/>
      <c r="J247" s="368"/>
      <c r="K247" s="368"/>
    </row>
    <row r="248" spans="1:11">
      <c r="A248" s="368"/>
      <c r="B248" s="368"/>
      <c r="C248" s="368"/>
      <c r="D248" s="368"/>
      <c r="E248" s="368"/>
      <c r="F248" s="368"/>
      <c r="G248" s="368"/>
      <c r="H248" s="368"/>
      <c r="I248" s="368"/>
      <c r="J248" s="368"/>
      <c r="K248" s="368"/>
    </row>
    <row r="249" spans="1:11">
      <c r="A249" s="368"/>
      <c r="B249" s="368"/>
      <c r="C249" s="368"/>
      <c r="D249" s="368"/>
      <c r="E249" s="368"/>
      <c r="F249" s="368"/>
      <c r="G249" s="368"/>
      <c r="H249" s="368"/>
      <c r="I249" s="368"/>
      <c r="J249" s="368"/>
      <c r="K249" s="368"/>
    </row>
    <row r="250" spans="1:11">
      <c r="A250" s="368"/>
      <c r="B250" s="368"/>
      <c r="C250" s="368"/>
      <c r="D250" s="368"/>
      <c r="E250" s="368"/>
      <c r="F250" s="368"/>
      <c r="G250" s="368"/>
      <c r="H250" s="368"/>
      <c r="I250" s="368"/>
      <c r="J250" s="368"/>
      <c r="K250" s="368"/>
    </row>
    <row r="251" spans="1:11">
      <c r="A251" s="368"/>
      <c r="B251" s="368"/>
      <c r="C251" s="368"/>
      <c r="D251" s="368"/>
      <c r="E251" s="368"/>
      <c r="F251" s="368"/>
      <c r="G251" s="368"/>
      <c r="H251" s="368"/>
      <c r="I251" s="368"/>
      <c r="J251" s="368"/>
      <c r="K251" s="368"/>
    </row>
    <row r="252" spans="1:11">
      <c r="A252" s="368"/>
      <c r="B252" s="368"/>
      <c r="C252" s="368"/>
      <c r="D252" s="368"/>
      <c r="E252" s="368"/>
      <c r="F252" s="368"/>
      <c r="G252" s="368"/>
      <c r="H252" s="368"/>
      <c r="I252" s="368"/>
      <c r="J252" s="368"/>
      <c r="K252" s="368"/>
    </row>
    <row r="253" spans="1:11">
      <c r="A253" s="368"/>
      <c r="B253" s="368"/>
      <c r="C253" s="368"/>
      <c r="D253" s="368"/>
      <c r="E253" s="368"/>
      <c r="F253" s="368"/>
      <c r="G253" s="368"/>
      <c r="H253" s="368"/>
      <c r="I253" s="368"/>
      <c r="J253" s="368"/>
      <c r="K253" s="368"/>
    </row>
    <row r="254" spans="1:11">
      <c r="A254" s="368"/>
      <c r="B254" s="368"/>
      <c r="C254" s="368"/>
      <c r="D254" s="368"/>
      <c r="E254" s="368"/>
      <c r="F254" s="368"/>
      <c r="G254" s="368"/>
      <c r="H254" s="368"/>
      <c r="I254" s="368"/>
      <c r="J254" s="368"/>
      <c r="K254" s="368"/>
    </row>
    <row r="255" spans="1:11">
      <c r="A255" s="368"/>
      <c r="B255" s="368"/>
      <c r="C255" s="368"/>
      <c r="D255" s="368"/>
      <c r="E255" s="368"/>
      <c r="F255" s="368"/>
      <c r="G255" s="368"/>
      <c r="H255" s="368"/>
      <c r="I255" s="368"/>
      <c r="J255" s="368"/>
      <c r="K255" s="368"/>
    </row>
    <row r="256" spans="1:11">
      <c r="A256" s="368"/>
      <c r="B256" s="368"/>
      <c r="C256" s="368"/>
      <c r="D256" s="368"/>
      <c r="E256" s="368"/>
      <c r="F256" s="368"/>
      <c r="G256" s="368"/>
      <c r="H256" s="368"/>
      <c r="I256" s="368"/>
      <c r="J256" s="368"/>
      <c r="K256" s="368"/>
    </row>
    <row r="257" spans="1:11">
      <c r="A257" s="368"/>
      <c r="B257" s="368"/>
      <c r="C257" s="368"/>
      <c r="D257" s="368"/>
      <c r="E257" s="368"/>
      <c r="F257" s="368"/>
      <c r="G257" s="368"/>
      <c r="H257" s="368"/>
      <c r="I257" s="368"/>
      <c r="J257" s="368"/>
      <c r="K257" s="368"/>
    </row>
    <row r="258" spans="1:11">
      <c r="A258" s="368"/>
      <c r="B258" s="368"/>
      <c r="C258" s="368"/>
      <c r="D258" s="368"/>
      <c r="E258" s="368"/>
      <c r="F258" s="368"/>
      <c r="G258" s="368"/>
      <c r="H258" s="368"/>
      <c r="I258" s="368"/>
      <c r="J258" s="368"/>
      <c r="K258" s="368"/>
    </row>
    <row r="259" spans="1:11">
      <c r="A259" s="368"/>
      <c r="B259" s="368"/>
      <c r="C259" s="368"/>
      <c r="D259" s="368"/>
      <c r="E259" s="368"/>
      <c r="F259" s="368"/>
      <c r="G259" s="368"/>
      <c r="H259" s="368"/>
      <c r="I259" s="368"/>
      <c r="J259" s="368"/>
      <c r="K259" s="368"/>
    </row>
    <row r="260" spans="1:11">
      <c r="A260" s="368"/>
      <c r="B260" s="368"/>
      <c r="C260" s="368"/>
      <c r="D260" s="368"/>
      <c r="E260" s="368"/>
      <c r="F260" s="368"/>
      <c r="G260" s="368"/>
      <c r="H260" s="368"/>
      <c r="I260" s="368"/>
      <c r="J260" s="368"/>
      <c r="K260" s="368"/>
    </row>
    <row r="261" spans="1:11">
      <c r="A261" s="368"/>
      <c r="B261" s="368"/>
      <c r="C261" s="368"/>
      <c r="D261" s="368"/>
      <c r="E261" s="368"/>
      <c r="F261" s="368"/>
      <c r="G261" s="368"/>
      <c r="H261" s="368"/>
      <c r="I261" s="368"/>
      <c r="J261" s="368"/>
      <c r="K261" s="368"/>
    </row>
    <row r="262" spans="1:11">
      <c r="A262" s="368"/>
      <c r="B262" s="368"/>
      <c r="C262" s="368"/>
      <c r="D262" s="368"/>
      <c r="E262" s="368"/>
      <c r="F262" s="368"/>
      <c r="G262" s="368"/>
      <c r="H262" s="368"/>
      <c r="I262" s="368"/>
      <c r="J262" s="368"/>
      <c r="K262" s="368"/>
    </row>
    <row r="263" spans="1:11">
      <c r="A263" s="368"/>
      <c r="B263" s="368"/>
      <c r="C263" s="368"/>
      <c r="D263" s="368"/>
      <c r="E263" s="368"/>
      <c r="F263" s="368"/>
      <c r="G263" s="368"/>
      <c r="H263" s="368"/>
      <c r="I263" s="368"/>
      <c r="J263" s="368"/>
      <c r="K263" s="368"/>
    </row>
    <row r="264" spans="1:11">
      <c r="A264" s="368"/>
      <c r="B264" s="368"/>
      <c r="C264" s="368"/>
      <c r="D264" s="368"/>
      <c r="E264" s="368"/>
      <c r="F264" s="368"/>
      <c r="G264" s="368"/>
      <c r="H264" s="368"/>
      <c r="I264" s="368"/>
      <c r="J264" s="368"/>
      <c r="K264" s="368"/>
    </row>
    <row r="265" spans="1:11">
      <c r="A265" s="368"/>
      <c r="B265" s="368"/>
      <c r="C265" s="368"/>
      <c r="D265" s="368"/>
      <c r="E265" s="368"/>
      <c r="F265" s="368"/>
      <c r="G265" s="368"/>
      <c r="H265" s="368"/>
      <c r="I265" s="368"/>
      <c r="J265" s="368"/>
      <c r="K265" s="368"/>
    </row>
    <row r="266" spans="1:11">
      <c r="A266" s="368"/>
      <c r="B266" s="368"/>
      <c r="C266" s="368"/>
      <c r="D266" s="368"/>
      <c r="E266" s="368"/>
      <c r="F266" s="368"/>
      <c r="G266" s="368"/>
      <c r="H266" s="368"/>
      <c r="I266" s="368"/>
      <c r="J266" s="368"/>
      <c r="K266" s="368"/>
    </row>
    <row r="267" spans="1:11">
      <c r="A267" s="368"/>
      <c r="B267" s="368"/>
      <c r="C267" s="368"/>
      <c r="D267" s="368"/>
      <c r="E267" s="368"/>
      <c r="F267" s="368"/>
      <c r="G267" s="368"/>
      <c r="H267" s="368"/>
      <c r="I267" s="368"/>
      <c r="J267" s="368"/>
      <c r="K267" s="368"/>
    </row>
    <row r="268" spans="1:11">
      <c r="A268" s="368"/>
      <c r="B268" s="368"/>
      <c r="C268" s="368"/>
      <c r="D268" s="368"/>
      <c r="E268" s="368"/>
      <c r="F268" s="368"/>
      <c r="G268" s="368"/>
      <c r="H268" s="368"/>
      <c r="I268" s="368"/>
      <c r="J268" s="368"/>
      <c r="K268" s="368"/>
    </row>
    <row r="269" spans="1:11">
      <c r="A269" s="368"/>
      <c r="B269" s="368"/>
      <c r="C269" s="368"/>
      <c r="D269" s="368"/>
      <c r="E269" s="368"/>
      <c r="F269" s="368"/>
      <c r="G269" s="368"/>
      <c r="H269" s="368"/>
      <c r="I269" s="368"/>
      <c r="J269" s="368"/>
      <c r="K269" s="368"/>
    </row>
    <row r="270" spans="1:11">
      <c r="A270" s="368"/>
      <c r="B270" s="368"/>
      <c r="C270" s="368"/>
      <c r="D270" s="368"/>
      <c r="E270" s="368"/>
      <c r="F270" s="368"/>
      <c r="G270" s="368"/>
      <c r="H270" s="368"/>
      <c r="I270" s="368"/>
      <c r="J270" s="368"/>
      <c r="K270" s="368"/>
    </row>
    <row r="271" spans="1:11">
      <c r="A271" s="368"/>
      <c r="B271" s="368"/>
      <c r="C271" s="368"/>
      <c r="D271" s="368"/>
      <c r="E271" s="368"/>
      <c r="F271" s="368"/>
      <c r="G271" s="368"/>
      <c r="H271" s="368"/>
      <c r="I271" s="368"/>
      <c r="J271" s="368"/>
      <c r="K271" s="368"/>
    </row>
    <row r="272" spans="1:11">
      <c r="A272" s="368"/>
      <c r="B272" s="368"/>
      <c r="C272" s="368"/>
      <c r="D272" s="368"/>
      <c r="E272" s="368"/>
      <c r="F272" s="368"/>
      <c r="G272" s="368"/>
      <c r="H272" s="368"/>
      <c r="I272" s="368"/>
      <c r="J272" s="368"/>
      <c r="K272" s="368"/>
    </row>
    <row r="273" spans="1:11">
      <c r="A273" s="368"/>
      <c r="B273" s="368"/>
      <c r="C273" s="368"/>
      <c r="D273" s="368"/>
      <c r="E273" s="368"/>
      <c r="F273" s="368"/>
      <c r="G273" s="368"/>
      <c r="H273" s="368"/>
      <c r="I273" s="368"/>
      <c r="J273" s="368"/>
      <c r="K273" s="368"/>
    </row>
    <row r="274" spans="1:11">
      <c r="A274" s="368"/>
      <c r="B274" s="368"/>
      <c r="C274" s="368"/>
      <c r="D274" s="368"/>
      <c r="E274" s="368"/>
      <c r="F274" s="368"/>
      <c r="G274" s="368"/>
      <c r="H274" s="368"/>
      <c r="I274" s="368"/>
      <c r="J274" s="368"/>
      <c r="K274" s="368"/>
    </row>
    <row r="275" spans="1:11">
      <c r="A275" s="368"/>
      <c r="B275" s="368"/>
      <c r="C275" s="368"/>
      <c r="D275" s="368"/>
      <c r="E275" s="368"/>
      <c r="F275" s="368"/>
      <c r="G275" s="368"/>
      <c r="H275" s="368"/>
      <c r="I275" s="368"/>
      <c r="J275" s="368"/>
      <c r="K275" s="368"/>
    </row>
    <row r="276" spans="1:11">
      <c r="A276" s="368"/>
      <c r="B276" s="368"/>
      <c r="C276" s="368"/>
      <c r="D276" s="368"/>
      <c r="E276" s="368"/>
      <c r="F276" s="368"/>
      <c r="G276" s="368"/>
      <c r="H276" s="368"/>
      <c r="I276" s="368"/>
      <c r="J276" s="368"/>
      <c r="K276" s="368"/>
    </row>
    <row r="277" spans="1:11">
      <c r="A277" s="368"/>
      <c r="B277" s="368"/>
      <c r="C277" s="368"/>
      <c r="D277" s="368"/>
      <c r="E277" s="368"/>
      <c r="F277" s="368"/>
      <c r="G277" s="368"/>
      <c r="H277" s="368"/>
      <c r="I277" s="368"/>
      <c r="J277" s="368"/>
      <c r="K277" s="368"/>
    </row>
    <row r="278" spans="1:11">
      <c r="A278" s="368"/>
      <c r="B278" s="368"/>
      <c r="C278" s="368"/>
      <c r="D278" s="368"/>
      <c r="E278" s="368"/>
      <c r="F278" s="368"/>
      <c r="G278" s="368"/>
      <c r="H278" s="368"/>
      <c r="I278" s="368"/>
      <c r="J278" s="368"/>
      <c r="K278" s="368"/>
    </row>
    <row r="279" spans="1:11">
      <c r="A279" s="368"/>
      <c r="B279" s="368"/>
      <c r="C279" s="368"/>
      <c r="D279" s="368"/>
      <c r="E279" s="368"/>
      <c r="F279" s="368"/>
      <c r="G279" s="368"/>
      <c r="H279" s="368"/>
      <c r="I279" s="368"/>
      <c r="J279" s="368"/>
      <c r="K279" s="368"/>
    </row>
    <row r="280" spans="1:11">
      <c r="A280" s="368"/>
      <c r="B280" s="368"/>
      <c r="C280" s="368"/>
      <c r="D280" s="368"/>
      <c r="E280" s="368"/>
      <c r="F280" s="368"/>
      <c r="G280" s="368"/>
      <c r="H280" s="368"/>
      <c r="I280" s="368"/>
      <c r="J280" s="368"/>
      <c r="K280" s="368"/>
    </row>
    <row r="281" spans="1:11">
      <c r="A281" s="368"/>
      <c r="B281" s="368"/>
      <c r="C281" s="368"/>
      <c r="D281" s="368"/>
      <c r="E281" s="368"/>
      <c r="F281" s="368"/>
      <c r="G281" s="368"/>
      <c r="H281" s="368"/>
      <c r="I281" s="368"/>
      <c r="J281" s="368"/>
      <c r="K281" s="368"/>
    </row>
    <row r="282" spans="1:11">
      <c r="A282" s="368"/>
      <c r="B282" s="368"/>
      <c r="C282" s="368"/>
      <c r="D282" s="368"/>
      <c r="E282" s="368"/>
      <c r="F282" s="368"/>
      <c r="G282" s="368"/>
      <c r="H282" s="368"/>
      <c r="I282" s="368"/>
      <c r="J282" s="368"/>
      <c r="K282" s="368"/>
    </row>
    <row r="283" spans="1:11">
      <c r="A283" s="368"/>
      <c r="B283" s="368"/>
      <c r="C283" s="368"/>
      <c r="D283" s="368"/>
      <c r="E283" s="368"/>
      <c r="F283" s="368"/>
      <c r="G283" s="368"/>
      <c r="H283" s="368"/>
      <c r="I283" s="368"/>
      <c r="J283" s="368"/>
      <c r="K283" s="368"/>
    </row>
    <row r="284" spans="1:11">
      <c r="A284" s="368"/>
      <c r="B284" s="368"/>
      <c r="C284" s="368"/>
      <c r="D284" s="368"/>
      <c r="E284" s="368"/>
      <c r="F284" s="368"/>
      <c r="G284" s="368"/>
      <c r="H284" s="368"/>
      <c r="I284" s="368"/>
      <c r="J284" s="368"/>
      <c r="K284" s="368"/>
    </row>
    <row r="285" spans="1:11">
      <c r="A285" s="368"/>
      <c r="B285" s="368"/>
      <c r="C285" s="368"/>
      <c r="D285" s="368"/>
      <c r="E285" s="368"/>
      <c r="F285" s="368"/>
      <c r="G285" s="368"/>
      <c r="H285" s="368"/>
      <c r="I285" s="368"/>
      <c r="J285" s="368"/>
      <c r="K285" s="368"/>
    </row>
    <row r="286" spans="1:11">
      <c r="A286" s="368"/>
      <c r="B286" s="368"/>
      <c r="C286" s="368"/>
      <c r="D286" s="368"/>
      <c r="E286" s="368"/>
      <c r="F286" s="368"/>
      <c r="G286" s="368"/>
      <c r="H286" s="368"/>
      <c r="I286" s="368"/>
      <c r="J286" s="368"/>
      <c r="K286" s="368"/>
    </row>
    <row r="287" spans="1:11">
      <c r="A287" s="368"/>
      <c r="B287" s="368"/>
      <c r="C287" s="368"/>
      <c r="D287" s="368"/>
      <c r="E287" s="368"/>
      <c r="F287" s="368"/>
      <c r="G287" s="368"/>
      <c r="H287" s="368"/>
      <c r="I287" s="368"/>
      <c r="J287" s="368"/>
      <c r="K287" s="368"/>
    </row>
    <row r="288" spans="1:11">
      <c r="A288" s="368"/>
      <c r="B288" s="368"/>
      <c r="C288" s="368"/>
      <c r="D288" s="368"/>
      <c r="E288" s="368"/>
      <c r="F288" s="368"/>
      <c r="G288" s="368"/>
      <c r="H288" s="368"/>
      <c r="I288" s="368"/>
      <c r="J288" s="368"/>
      <c r="K288" s="368"/>
    </row>
    <row r="289" spans="1:11">
      <c r="A289" s="368"/>
      <c r="B289" s="368"/>
      <c r="C289" s="368"/>
      <c r="D289" s="368"/>
      <c r="E289" s="368"/>
      <c r="F289" s="368"/>
      <c r="G289" s="368"/>
      <c r="H289" s="368"/>
      <c r="I289" s="368"/>
      <c r="J289" s="368"/>
      <c r="K289" s="368"/>
    </row>
    <row r="290" spans="1:11">
      <c r="A290" s="368"/>
      <c r="B290" s="368"/>
      <c r="C290" s="368"/>
      <c r="D290" s="368"/>
      <c r="E290" s="368"/>
      <c r="F290" s="368"/>
      <c r="G290" s="368"/>
      <c r="H290" s="368"/>
      <c r="I290" s="368"/>
      <c r="J290" s="368"/>
      <c r="K290" s="368"/>
    </row>
    <row r="291" spans="1:11">
      <c r="A291" s="368"/>
      <c r="B291" s="368"/>
      <c r="C291" s="368"/>
      <c r="D291" s="368"/>
      <c r="E291" s="368"/>
      <c r="F291" s="368"/>
      <c r="G291" s="368"/>
      <c r="H291" s="368"/>
      <c r="I291" s="368"/>
      <c r="J291" s="368"/>
      <c r="K291" s="368"/>
    </row>
    <row r="292" spans="1:11">
      <c r="A292" s="368"/>
      <c r="B292" s="368"/>
      <c r="C292" s="368"/>
      <c r="D292" s="368"/>
      <c r="E292" s="368"/>
      <c r="F292" s="368"/>
      <c r="G292" s="368"/>
      <c r="H292" s="368"/>
      <c r="I292" s="368"/>
      <c r="J292" s="368"/>
      <c r="K292" s="368"/>
    </row>
    <row r="293" spans="1:11">
      <c r="A293" s="368"/>
      <c r="B293" s="368"/>
      <c r="C293" s="368"/>
      <c r="D293" s="368"/>
      <c r="E293" s="368"/>
      <c r="F293" s="368"/>
      <c r="G293" s="368"/>
      <c r="H293" s="368"/>
      <c r="I293" s="368"/>
      <c r="J293" s="368"/>
      <c r="K293" s="368"/>
    </row>
    <row r="294" spans="1:11">
      <c r="A294" s="368"/>
      <c r="B294" s="368"/>
      <c r="C294" s="368"/>
      <c r="D294" s="368"/>
      <c r="E294" s="368"/>
      <c r="F294" s="368"/>
      <c r="G294" s="368"/>
      <c r="H294" s="368"/>
      <c r="I294" s="368"/>
      <c r="J294" s="368"/>
      <c r="K294" s="368"/>
    </row>
    <row r="295" spans="1:11">
      <c r="A295" s="368"/>
      <c r="B295" s="368"/>
      <c r="C295" s="368"/>
      <c r="D295" s="368"/>
      <c r="E295" s="368"/>
      <c r="F295" s="368"/>
      <c r="G295" s="368"/>
      <c r="H295" s="368"/>
      <c r="I295" s="368"/>
      <c r="J295" s="368"/>
      <c r="K295" s="368"/>
    </row>
    <row r="296" spans="1:11">
      <c r="A296" s="368"/>
      <c r="B296" s="368"/>
      <c r="C296" s="368"/>
      <c r="D296" s="368"/>
      <c r="E296" s="368"/>
      <c r="F296" s="368"/>
      <c r="G296" s="368"/>
      <c r="H296" s="368"/>
      <c r="I296" s="368"/>
      <c r="J296" s="368"/>
      <c r="K296" s="368"/>
    </row>
    <row r="297" spans="1:11">
      <c r="A297" s="368"/>
      <c r="B297" s="368"/>
      <c r="C297" s="368"/>
      <c r="D297" s="368"/>
      <c r="E297" s="368"/>
      <c r="F297" s="368"/>
      <c r="G297" s="368"/>
      <c r="H297" s="368"/>
      <c r="I297" s="368"/>
      <c r="J297" s="368"/>
      <c r="K297" s="368"/>
    </row>
    <row r="298" spans="1:11">
      <c r="A298" s="368"/>
      <c r="B298" s="368"/>
      <c r="C298" s="368"/>
      <c r="D298" s="368"/>
      <c r="E298" s="368"/>
      <c r="F298" s="368"/>
      <c r="G298" s="368"/>
      <c r="H298" s="368"/>
      <c r="I298" s="368"/>
      <c r="J298" s="368"/>
      <c r="K298" s="368"/>
    </row>
    <row r="299" spans="1:11">
      <c r="A299" s="368"/>
      <c r="B299" s="368"/>
      <c r="C299" s="368"/>
      <c r="D299" s="368"/>
      <c r="E299" s="368"/>
      <c r="F299" s="368"/>
      <c r="G299" s="368"/>
      <c r="H299" s="368"/>
      <c r="I299" s="368"/>
      <c r="J299" s="368"/>
      <c r="K299" s="368"/>
    </row>
    <row r="300" spans="1:11">
      <c r="A300" s="368"/>
      <c r="B300" s="368"/>
      <c r="C300" s="368"/>
      <c r="D300" s="368"/>
      <c r="E300" s="368"/>
      <c r="F300" s="368"/>
      <c r="G300" s="368"/>
      <c r="H300" s="368"/>
      <c r="I300" s="368"/>
      <c r="J300" s="368"/>
      <c r="K300" s="368"/>
    </row>
    <row r="301" spans="1:11">
      <c r="A301" s="368"/>
      <c r="B301" s="368"/>
      <c r="C301" s="368"/>
      <c r="D301" s="368"/>
      <c r="E301" s="368"/>
      <c r="F301" s="368"/>
      <c r="G301" s="368"/>
      <c r="H301" s="368"/>
      <c r="I301" s="368"/>
      <c r="J301" s="368"/>
      <c r="K301" s="368"/>
    </row>
    <row r="302" spans="1:11">
      <c r="A302" s="368"/>
      <c r="B302" s="368"/>
      <c r="C302" s="368"/>
      <c r="D302" s="368"/>
      <c r="E302" s="368"/>
      <c r="F302" s="368"/>
      <c r="G302" s="368"/>
      <c r="H302" s="368"/>
      <c r="I302" s="368"/>
      <c r="J302" s="368"/>
      <c r="K302" s="368"/>
    </row>
    <row r="303" spans="1:11">
      <c r="A303" s="368"/>
      <c r="B303" s="368"/>
      <c r="C303" s="368"/>
      <c r="D303" s="368"/>
      <c r="E303" s="368"/>
      <c r="F303" s="368"/>
      <c r="G303" s="368"/>
      <c r="H303" s="368"/>
      <c r="I303" s="368"/>
      <c r="J303" s="368"/>
      <c r="K303" s="368"/>
    </row>
    <row r="304" spans="1:11">
      <c r="A304" s="368"/>
      <c r="B304" s="368"/>
      <c r="C304" s="368"/>
      <c r="D304" s="368"/>
      <c r="E304" s="368"/>
      <c r="F304" s="368"/>
      <c r="G304" s="368"/>
      <c r="H304" s="368"/>
      <c r="I304" s="368"/>
      <c r="J304" s="368"/>
      <c r="K304" s="368"/>
    </row>
    <row r="305" spans="1:11">
      <c r="A305" s="368"/>
      <c r="B305" s="368"/>
      <c r="C305" s="368"/>
      <c r="D305" s="368"/>
      <c r="E305" s="368"/>
      <c r="F305" s="368"/>
      <c r="G305" s="368"/>
      <c r="H305" s="368"/>
      <c r="I305" s="368"/>
      <c r="J305" s="368"/>
      <c r="K305" s="368"/>
    </row>
    <row r="306" spans="1:11">
      <c r="A306" s="368"/>
      <c r="B306" s="368"/>
      <c r="C306" s="368"/>
      <c r="D306" s="368"/>
      <c r="E306" s="368"/>
      <c r="F306" s="368"/>
      <c r="G306" s="368"/>
      <c r="H306" s="368"/>
      <c r="I306" s="368"/>
      <c r="J306" s="368"/>
      <c r="K306" s="368"/>
    </row>
    <row r="307" spans="1:11">
      <c r="A307" s="368"/>
      <c r="B307" s="368"/>
      <c r="C307" s="368"/>
      <c r="D307" s="368"/>
      <c r="E307" s="368"/>
      <c r="F307" s="368"/>
      <c r="G307" s="368"/>
      <c r="H307" s="368"/>
      <c r="I307" s="368"/>
      <c r="J307" s="368"/>
      <c r="K307" s="368"/>
    </row>
    <row r="308" spans="1:11">
      <c r="A308" s="368"/>
      <c r="B308" s="368"/>
      <c r="C308" s="368"/>
      <c r="D308" s="368"/>
      <c r="E308" s="368"/>
      <c r="F308" s="368"/>
      <c r="G308" s="368"/>
      <c r="H308" s="368"/>
      <c r="I308" s="368"/>
      <c r="J308" s="368"/>
      <c r="K308" s="368"/>
    </row>
    <row r="309" spans="1:11">
      <c r="A309" s="368"/>
      <c r="B309" s="368"/>
      <c r="C309" s="368"/>
      <c r="D309" s="368"/>
      <c r="E309" s="368"/>
      <c r="F309" s="368"/>
      <c r="G309" s="368"/>
      <c r="H309" s="368"/>
      <c r="I309" s="368"/>
      <c r="J309" s="368"/>
      <c r="K309" s="368"/>
    </row>
    <row r="310" spans="1:11">
      <c r="A310" s="368"/>
      <c r="B310" s="368"/>
      <c r="C310" s="368"/>
      <c r="D310" s="368"/>
      <c r="E310" s="368"/>
      <c r="F310" s="368"/>
      <c r="G310" s="368"/>
      <c r="H310" s="368"/>
      <c r="I310" s="368"/>
      <c r="J310" s="368"/>
      <c r="K310" s="368"/>
    </row>
    <row r="311" spans="1:11">
      <c r="A311" s="368"/>
      <c r="B311" s="368"/>
      <c r="C311" s="368"/>
      <c r="D311" s="368"/>
      <c r="E311" s="368"/>
      <c r="F311" s="368"/>
      <c r="G311" s="368"/>
      <c r="H311" s="368"/>
      <c r="I311" s="368"/>
      <c r="J311" s="368"/>
      <c r="K311" s="368"/>
    </row>
    <row r="312" spans="1:11">
      <c r="A312" s="368"/>
      <c r="B312" s="368"/>
      <c r="C312" s="368"/>
      <c r="D312" s="368"/>
      <c r="E312" s="368"/>
      <c r="F312" s="368"/>
      <c r="G312" s="368"/>
      <c r="H312" s="368"/>
      <c r="I312" s="368"/>
      <c r="J312" s="368"/>
      <c r="K312" s="368"/>
    </row>
    <row r="313" spans="1:11">
      <c r="A313" s="368"/>
      <c r="B313" s="368"/>
      <c r="C313" s="368"/>
      <c r="D313" s="368"/>
      <c r="E313" s="368"/>
      <c r="F313" s="368"/>
      <c r="G313" s="368"/>
      <c r="H313" s="368"/>
      <c r="I313" s="368"/>
      <c r="J313" s="368"/>
      <c r="K313" s="368"/>
    </row>
    <row r="314" spans="1:11">
      <c r="A314" s="368"/>
      <c r="B314" s="368"/>
      <c r="C314" s="368"/>
      <c r="D314" s="368"/>
      <c r="E314" s="368"/>
      <c r="F314" s="368"/>
      <c r="G314" s="368"/>
      <c r="H314" s="368"/>
      <c r="I314" s="368"/>
      <c r="J314" s="368"/>
      <c r="K314" s="368"/>
    </row>
    <row r="315" spans="1:11">
      <c r="A315" s="368"/>
      <c r="B315" s="368"/>
      <c r="C315" s="368"/>
      <c r="D315" s="368"/>
      <c r="E315" s="368"/>
      <c r="F315" s="368"/>
      <c r="G315" s="368"/>
      <c r="H315" s="368"/>
      <c r="I315" s="368"/>
      <c r="J315" s="368"/>
      <c r="K315" s="368"/>
    </row>
    <row r="316" spans="1:11">
      <c r="A316" s="368"/>
      <c r="B316" s="368"/>
      <c r="C316" s="368"/>
      <c r="D316" s="368"/>
      <c r="E316" s="368"/>
      <c r="F316" s="368"/>
      <c r="G316" s="368"/>
      <c r="H316" s="368"/>
      <c r="I316" s="368"/>
      <c r="J316" s="368"/>
      <c r="K316" s="368"/>
    </row>
    <row r="317" spans="1:11">
      <c r="A317" s="368"/>
      <c r="B317" s="368"/>
      <c r="C317" s="368"/>
      <c r="D317" s="368"/>
      <c r="E317" s="368"/>
      <c r="F317" s="368"/>
      <c r="G317" s="368"/>
      <c r="H317" s="368"/>
      <c r="I317" s="368"/>
      <c r="J317" s="368"/>
      <c r="K317" s="368"/>
    </row>
    <row r="318" spans="1:11">
      <c r="A318" s="368"/>
      <c r="B318" s="368"/>
      <c r="C318" s="368"/>
      <c r="D318" s="368"/>
      <c r="E318" s="368"/>
      <c r="F318" s="368"/>
      <c r="G318" s="368"/>
      <c r="H318" s="368"/>
      <c r="I318" s="368"/>
      <c r="J318" s="368"/>
      <c r="K318" s="368"/>
    </row>
    <row r="319" spans="1:11">
      <c r="A319" s="368"/>
      <c r="B319" s="368"/>
      <c r="C319" s="368"/>
      <c r="D319" s="368"/>
      <c r="E319" s="368"/>
      <c r="F319" s="368"/>
      <c r="G319" s="368"/>
      <c r="H319" s="368"/>
      <c r="I319" s="368"/>
      <c r="J319" s="368"/>
      <c r="K319" s="368"/>
    </row>
    <row r="320" spans="1:11">
      <c r="A320" s="368"/>
      <c r="B320" s="368"/>
      <c r="C320" s="368"/>
      <c r="D320" s="368"/>
      <c r="E320" s="368"/>
      <c r="F320" s="368"/>
      <c r="G320" s="368"/>
      <c r="H320" s="368"/>
      <c r="I320" s="368"/>
      <c r="J320" s="368"/>
      <c r="K320" s="368"/>
    </row>
    <row r="321" spans="1:11">
      <c r="A321" s="368"/>
      <c r="B321" s="368"/>
      <c r="C321" s="368"/>
      <c r="D321" s="368"/>
      <c r="E321" s="368"/>
      <c r="F321" s="368"/>
      <c r="G321" s="368"/>
      <c r="H321" s="368"/>
      <c r="I321" s="368"/>
      <c r="J321" s="368"/>
      <c r="K321" s="368"/>
    </row>
    <row r="322" spans="1:11">
      <c r="A322" s="368"/>
      <c r="B322" s="368"/>
      <c r="C322" s="368"/>
      <c r="D322" s="368"/>
      <c r="E322" s="368"/>
      <c r="F322" s="368"/>
      <c r="G322" s="368"/>
      <c r="H322" s="368"/>
      <c r="I322" s="368"/>
      <c r="J322" s="368"/>
      <c r="K322" s="368"/>
    </row>
    <row r="323" spans="1:11">
      <c r="A323" s="368"/>
      <c r="B323" s="368"/>
      <c r="C323" s="368"/>
      <c r="D323" s="368"/>
      <c r="E323" s="368"/>
      <c r="F323" s="368"/>
      <c r="G323" s="368"/>
      <c r="H323" s="368"/>
      <c r="I323" s="368"/>
      <c r="J323" s="368"/>
      <c r="K323" s="368"/>
    </row>
    <row r="324" spans="1:11">
      <c r="A324" s="368"/>
      <c r="B324" s="368"/>
      <c r="C324" s="368"/>
      <c r="D324" s="368"/>
      <c r="E324" s="368"/>
      <c r="F324" s="368"/>
      <c r="G324" s="368"/>
      <c r="H324" s="368"/>
      <c r="I324" s="368"/>
      <c r="J324" s="368"/>
      <c r="K324" s="368"/>
    </row>
    <row r="325" spans="1:11">
      <c r="A325" s="368"/>
      <c r="B325" s="368"/>
      <c r="C325" s="368"/>
      <c r="D325" s="368"/>
      <c r="E325" s="368"/>
      <c r="F325" s="368"/>
      <c r="G325" s="368"/>
      <c r="H325" s="368"/>
      <c r="I325" s="368"/>
      <c r="J325" s="368"/>
      <c r="K325" s="368"/>
    </row>
    <row r="326" spans="1:11">
      <c r="A326" s="368"/>
      <c r="B326" s="368"/>
      <c r="C326" s="368"/>
      <c r="D326" s="368"/>
      <c r="E326" s="368"/>
      <c r="F326" s="368"/>
      <c r="G326" s="368"/>
      <c r="H326" s="368"/>
      <c r="I326" s="368"/>
      <c r="J326" s="368"/>
      <c r="K326" s="368"/>
    </row>
    <row r="327" spans="1:11">
      <c r="A327" s="368"/>
      <c r="B327" s="368"/>
      <c r="C327" s="368"/>
      <c r="D327" s="368"/>
      <c r="E327" s="368"/>
      <c r="F327" s="368"/>
      <c r="G327" s="368"/>
      <c r="H327" s="368"/>
      <c r="I327" s="368"/>
      <c r="J327" s="368"/>
      <c r="K327" s="368"/>
    </row>
    <row r="328" spans="1:11">
      <c r="A328" s="368"/>
      <c r="B328" s="368"/>
      <c r="C328" s="368"/>
      <c r="D328" s="368"/>
      <c r="E328" s="368"/>
      <c r="F328" s="368"/>
      <c r="G328" s="368"/>
      <c r="H328" s="368"/>
      <c r="I328" s="368"/>
      <c r="J328" s="368"/>
      <c r="K328" s="368"/>
    </row>
    <row r="329" spans="1:11">
      <c r="A329" s="368"/>
      <c r="B329" s="368"/>
      <c r="C329" s="368"/>
      <c r="D329" s="368"/>
      <c r="E329" s="368"/>
      <c r="F329" s="368"/>
      <c r="G329" s="368"/>
      <c r="H329" s="368"/>
      <c r="I329" s="368"/>
      <c r="J329" s="368"/>
      <c r="K329" s="368"/>
    </row>
    <row r="330" spans="1:11">
      <c r="A330" s="368"/>
      <c r="B330" s="368"/>
      <c r="C330" s="368"/>
      <c r="D330" s="368"/>
      <c r="E330" s="368"/>
      <c r="F330" s="368"/>
      <c r="G330" s="368"/>
      <c r="H330" s="368"/>
      <c r="I330" s="368"/>
      <c r="J330" s="368"/>
      <c r="K330" s="368"/>
    </row>
    <row r="331" spans="1:11">
      <c r="A331" s="368"/>
      <c r="B331" s="368"/>
      <c r="C331" s="368"/>
      <c r="D331" s="368"/>
      <c r="E331" s="368"/>
      <c r="F331" s="368"/>
      <c r="G331" s="368"/>
      <c r="H331" s="368"/>
      <c r="I331" s="368"/>
      <c r="J331" s="368"/>
      <c r="K331" s="368"/>
    </row>
    <row r="332" spans="1:11">
      <c r="A332" s="368"/>
      <c r="B332" s="368"/>
      <c r="C332" s="368"/>
      <c r="D332" s="368"/>
      <c r="E332" s="368"/>
      <c r="F332" s="368"/>
      <c r="G332" s="368"/>
      <c r="H332" s="368"/>
      <c r="I332" s="368"/>
      <c r="J332" s="368"/>
      <c r="K332" s="368"/>
    </row>
    <row r="333" spans="1:11">
      <c r="A333" s="368"/>
      <c r="B333" s="368"/>
      <c r="C333" s="368"/>
      <c r="D333" s="368"/>
      <c r="E333" s="368"/>
      <c r="F333" s="368"/>
      <c r="G333" s="368"/>
      <c r="H333" s="368"/>
      <c r="I333" s="368"/>
      <c r="J333" s="368"/>
      <c r="K333" s="368"/>
    </row>
    <row r="334" spans="1:11">
      <c r="A334" s="368"/>
      <c r="B334" s="368"/>
      <c r="C334" s="368"/>
      <c r="D334" s="368"/>
      <c r="E334" s="368"/>
      <c r="F334" s="368"/>
      <c r="G334" s="368"/>
      <c r="H334" s="368"/>
      <c r="I334" s="368"/>
      <c r="J334" s="368"/>
      <c r="K334" s="368"/>
    </row>
    <row r="335" spans="1:11">
      <c r="A335" s="368"/>
      <c r="B335" s="368"/>
      <c r="C335" s="368"/>
      <c r="D335" s="368"/>
      <c r="E335" s="368"/>
      <c r="F335" s="368"/>
      <c r="G335" s="368"/>
      <c r="H335" s="368"/>
      <c r="I335" s="368"/>
      <c r="J335" s="368"/>
      <c r="K335" s="368"/>
    </row>
    <row r="336" spans="1:11">
      <c r="A336" s="368"/>
      <c r="B336" s="368"/>
      <c r="C336" s="368"/>
      <c r="D336" s="368"/>
      <c r="E336" s="368"/>
      <c r="F336" s="368"/>
      <c r="G336" s="368"/>
      <c r="H336" s="368"/>
      <c r="I336" s="368"/>
      <c r="J336" s="368"/>
      <c r="K336" s="368"/>
    </row>
    <row r="337" spans="1:11">
      <c r="A337" s="368"/>
      <c r="B337" s="368"/>
      <c r="C337" s="368"/>
      <c r="D337" s="368"/>
      <c r="E337" s="368"/>
      <c r="F337" s="368"/>
      <c r="G337" s="368"/>
      <c r="H337" s="368"/>
      <c r="I337" s="368"/>
      <c r="J337" s="368"/>
      <c r="K337" s="368"/>
    </row>
    <row r="338" spans="1:11">
      <c r="A338" s="368"/>
      <c r="B338" s="368"/>
      <c r="C338" s="368"/>
      <c r="D338" s="368"/>
      <c r="E338" s="368"/>
      <c r="F338" s="368"/>
      <c r="G338" s="368"/>
      <c r="H338" s="368"/>
      <c r="I338" s="368"/>
      <c r="J338" s="368"/>
      <c r="K338" s="368"/>
    </row>
    <row r="339" spans="1:11">
      <c r="A339" s="368"/>
      <c r="B339" s="368"/>
      <c r="C339" s="368"/>
      <c r="D339" s="368"/>
      <c r="E339" s="368"/>
      <c r="F339" s="368"/>
      <c r="G339" s="368"/>
      <c r="H339" s="368"/>
      <c r="I339" s="368"/>
      <c r="J339" s="368"/>
      <c r="K339" s="368"/>
    </row>
    <row r="340" spans="1:11">
      <c r="A340" s="368"/>
      <c r="B340" s="368"/>
      <c r="C340" s="368"/>
      <c r="D340" s="368"/>
      <c r="E340" s="368"/>
      <c r="F340" s="368"/>
      <c r="G340" s="368"/>
      <c r="H340" s="368"/>
      <c r="I340" s="368"/>
      <c r="J340" s="368"/>
      <c r="K340" s="368"/>
    </row>
    <row r="341" spans="1:11">
      <c r="A341" s="368"/>
      <c r="B341" s="368"/>
      <c r="C341" s="368"/>
      <c r="D341" s="368"/>
      <c r="E341" s="368"/>
      <c r="F341" s="368"/>
      <c r="G341" s="368"/>
      <c r="H341" s="368"/>
      <c r="I341" s="368"/>
      <c r="J341" s="368"/>
      <c r="K341" s="368"/>
    </row>
    <row r="342" spans="1:11">
      <c r="A342" s="368"/>
      <c r="B342" s="368"/>
      <c r="C342" s="368"/>
      <c r="D342" s="368"/>
      <c r="E342" s="368"/>
      <c r="F342" s="368"/>
      <c r="G342" s="368"/>
      <c r="H342" s="368"/>
      <c r="I342" s="368"/>
      <c r="J342" s="368"/>
      <c r="K342" s="368"/>
    </row>
    <row r="343" spans="1:11">
      <c r="A343" s="368"/>
      <c r="B343" s="368"/>
      <c r="C343" s="368"/>
      <c r="D343" s="368"/>
      <c r="E343" s="368"/>
      <c r="F343" s="368"/>
      <c r="G343" s="368"/>
      <c r="H343" s="368"/>
      <c r="I343" s="368"/>
      <c r="J343" s="368"/>
      <c r="K343" s="368"/>
    </row>
    <row r="344" spans="1:11">
      <c r="A344" s="368"/>
      <c r="B344" s="368"/>
      <c r="C344" s="368"/>
      <c r="D344" s="368"/>
      <c r="E344" s="368"/>
      <c r="F344" s="368"/>
      <c r="G344" s="368"/>
      <c r="H344" s="368"/>
      <c r="I344" s="368"/>
      <c r="J344" s="368"/>
      <c r="K344" s="368"/>
    </row>
    <row r="345" spans="1:11">
      <c r="A345" s="368"/>
      <c r="B345" s="368"/>
      <c r="C345" s="368"/>
      <c r="D345" s="368"/>
      <c r="E345" s="368"/>
      <c r="F345" s="368"/>
      <c r="G345" s="368"/>
      <c r="H345" s="368"/>
      <c r="I345" s="368"/>
      <c r="J345" s="368"/>
      <c r="K345" s="368"/>
    </row>
    <row r="346" spans="1:11">
      <c r="A346" s="368"/>
      <c r="B346" s="368"/>
      <c r="C346" s="368"/>
      <c r="D346" s="368"/>
      <c r="E346" s="368"/>
      <c r="F346" s="368"/>
      <c r="G346" s="368"/>
      <c r="H346" s="368"/>
      <c r="I346" s="368"/>
      <c r="J346" s="368"/>
      <c r="K346" s="368"/>
    </row>
    <row r="347" spans="1:11">
      <c r="A347" s="368"/>
      <c r="B347" s="368"/>
      <c r="C347" s="368"/>
      <c r="D347" s="368"/>
      <c r="E347" s="368"/>
      <c r="F347" s="368"/>
      <c r="G347" s="368"/>
      <c r="H347" s="368"/>
      <c r="I347" s="368"/>
      <c r="J347" s="368"/>
      <c r="K347" s="368"/>
    </row>
    <row r="348" spans="1:11">
      <c r="A348" s="368"/>
      <c r="B348" s="368"/>
      <c r="C348" s="368"/>
      <c r="D348" s="368"/>
      <c r="E348" s="368"/>
      <c r="F348" s="368"/>
      <c r="G348" s="368"/>
      <c r="H348" s="368"/>
      <c r="I348" s="368"/>
      <c r="J348" s="368"/>
      <c r="K348" s="368"/>
    </row>
    <row r="349" spans="1:11">
      <c r="A349" s="368"/>
      <c r="B349" s="368"/>
      <c r="C349" s="368"/>
      <c r="D349" s="368"/>
      <c r="E349" s="368"/>
      <c r="F349" s="368"/>
      <c r="G349" s="368"/>
      <c r="H349" s="368"/>
      <c r="I349" s="368"/>
      <c r="J349" s="368"/>
      <c r="K349" s="368"/>
    </row>
    <row r="350" spans="1:11">
      <c r="A350" s="368"/>
      <c r="B350" s="368"/>
      <c r="C350" s="368"/>
      <c r="D350" s="368"/>
      <c r="E350" s="368"/>
      <c r="F350" s="368"/>
      <c r="G350" s="368"/>
      <c r="H350" s="368"/>
      <c r="I350" s="368"/>
      <c r="J350" s="368"/>
      <c r="K350" s="368"/>
    </row>
    <row r="351" spans="1:11">
      <c r="A351" s="368"/>
      <c r="B351" s="368"/>
      <c r="C351" s="368"/>
      <c r="D351" s="368"/>
      <c r="E351" s="368"/>
      <c r="F351" s="368"/>
      <c r="G351" s="368"/>
      <c r="H351" s="368"/>
      <c r="I351" s="368"/>
      <c r="J351" s="368"/>
      <c r="K351" s="368"/>
    </row>
    <row r="352" spans="1:11">
      <c r="A352" s="368"/>
      <c r="B352" s="368"/>
      <c r="C352" s="368"/>
      <c r="D352" s="368"/>
      <c r="E352" s="368"/>
      <c r="F352" s="368"/>
      <c r="G352" s="368"/>
      <c r="H352" s="368"/>
      <c r="I352" s="368"/>
      <c r="J352" s="368"/>
      <c r="K352" s="368"/>
    </row>
    <row r="353" spans="1:11">
      <c r="A353" s="368"/>
      <c r="B353" s="368"/>
      <c r="C353" s="368"/>
      <c r="D353" s="368"/>
      <c r="E353" s="368"/>
      <c r="F353" s="368"/>
      <c r="G353" s="368"/>
      <c r="H353" s="368"/>
      <c r="I353" s="368"/>
      <c r="J353" s="368"/>
      <c r="K353" s="368"/>
    </row>
    <row r="354" spans="1:11">
      <c r="A354" s="368"/>
      <c r="B354" s="368"/>
      <c r="C354" s="368"/>
      <c r="D354" s="368"/>
      <c r="E354" s="368"/>
      <c r="F354" s="368"/>
      <c r="G354" s="368"/>
      <c r="H354" s="368"/>
      <c r="I354" s="368"/>
      <c r="J354" s="368"/>
      <c r="K354" s="368"/>
    </row>
    <row r="355" spans="1:11">
      <c r="A355" s="368"/>
      <c r="B355" s="368"/>
      <c r="C355" s="368"/>
      <c r="D355" s="368"/>
      <c r="E355" s="368"/>
      <c r="F355" s="368"/>
      <c r="G355" s="368"/>
      <c r="H355" s="368"/>
      <c r="I355" s="368"/>
      <c r="J355" s="368"/>
      <c r="K355" s="368"/>
    </row>
    <row r="356" spans="1:11">
      <c r="A356" s="368"/>
      <c r="B356" s="368"/>
      <c r="C356" s="368"/>
      <c r="D356" s="368"/>
      <c r="E356" s="368"/>
      <c r="F356" s="368"/>
      <c r="G356" s="368"/>
      <c r="H356" s="368"/>
      <c r="I356" s="368"/>
      <c r="J356" s="368"/>
      <c r="K356" s="368"/>
    </row>
    <row r="357" spans="1:11">
      <c r="A357" s="368"/>
      <c r="B357" s="368"/>
      <c r="C357" s="368"/>
      <c r="D357" s="368"/>
      <c r="E357" s="368"/>
      <c r="F357" s="368"/>
      <c r="G357" s="368"/>
      <c r="H357" s="368"/>
      <c r="I357" s="368"/>
      <c r="J357" s="368"/>
      <c r="K357" s="368"/>
    </row>
    <row r="358" spans="1:11">
      <c r="A358" s="368"/>
      <c r="B358" s="368"/>
      <c r="C358" s="368"/>
      <c r="D358" s="368"/>
      <c r="E358" s="368"/>
      <c r="F358" s="368"/>
      <c r="G358" s="368"/>
      <c r="H358" s="368"/>
      <c r="I358" s="368"/>
      <c r="J358" s="368"/>
      <c r="K358" s="368"/>
    </row>
    <row r="359" spans="1:11">
      <c r="A359" s="368"/>
      <c r="B359" s="368"/>
      <c r="C359" s="368"/>
      <c r="D359" s="368"/>
      <c r="E359" s="368"/>
      <c r="F359" s="368"/>
      <c r="G359" s="368"/>
      <c r="H359" s="368"/>
      <c r="I359" s="368"/>
      <c r="J359" s="368"/>
      <c r="K359" s="368"/>
    </row>
    <row r="360" spans="1:11">
      <c r="A360" s="368"/>
      <c r="B360" s="368"/>
      <c r="C360" s="368"/>
      <c r="D360" s="368"/>
      <c r="E360" s="368"/>
      <c r="F360" s="368"/>
      <c r="G360" s="368"/>
      <c r="H360" s="368"/>
      <c r="I360" s="368"/>
      <c r="J360" s="368"/>
      <c r="K360" s="368"/>
    </row>
    <row r="361" spans="1:11">
      <c r="A361" s="368"/>
      <c r="B361" s="368"/>
      <c r="C361" s="368"/>
      <c r="D361" s="368"/>
      <c r="E361" s="368"/>
      <c r="F361" s="368"/>
      <c r="G361" s="368"/>
      <c r="H361" s="368"/>
      <c r="I361" s="368"/>
      <c r="J361" s="368"/>
      <c r="K361" s="368"/>
    </row>
    <row r="362" spans="1:11">
      <c r="A362" s="368"/>
      <c r="B362" s="368"/>
      <c r="C362" s="368"/>
      <c r="D362" s="368"/>
      <c r="E362" s="368"/>
      <c r="F362" s="368"/>
      <c r="G362" s="368"/>
      <c r="H362" s="368"/>
      <c r="I362" s="368"/>
      <c r="J362" s="368"/>
      <c r="K362" s="368"/>
    </row>
    <row r="363" spans="1:11">
      <c r="A363" s="368"/>
      <c r="B363" s="368"/>
      <c r="C363" s="368"/>
      <c r="D363" s="368"/>
      <c r="E363" s="368"/>
      <c r="F363" s="368"/>
      <c r="G363" s="368"/>
      <c r="H363" s="368"/>
      <c r="I363" s="368"/>
      <c r="J363" s="368"/>
      <c r="K363" s="368"/>
    </row>
    <row r="364" spans="1:11">
      <c r="A364" s="368"/>
      <c r="B364" s="368"/>
      <c r="C364" s="368"/>
      <c r="D364" s="368"/>
      <c r="E364" s="368"/>
      <c r="F364" s="368"/>
      <c r="G364" s="368"/>
      <c r="H364" s="368"/>
      <c r="I364" s="368"/>
      <c r="J364" s="368"/>
      <c r="K364" s="368"/>
    </row>
    <row r="365" spans="1:11">
      <c r="A365" s="368"/>
      <c r="B365" s="368"/>
      <c r="C365" s="368"/>
      <c r="D365" s="368"/>
      <c r="E365" s="368"/>
      <c r="F365" s="368"/>
      <c r="G365" s="368"/>
      <c r="H365" s="368"/>
      <c r="I365" s="368"/>
      <c r="J365" s="368"/>
      <c r="K365" s="368"/>
    </row>
    <row r="366" spans="1:11">
      <c r="A366" s="368"/>
      <c r="B366" s="368"/>
      <c r="C366" s="368"/>
      <c r="D366" s="368"/>
      <c r="E366" s="368"/>
      <c r="F366" s="368"/>
      <c r="G366" s="368"/>
      <c r="H366" s="368"/>
      <c r="I366" s="368"/>
      <c r="J366" s="368"/>
      <c r="K366" s="368"/>
    </row>
    <row r="367" spans="1:11">
      <c r="A367" s="368"/>
      <c r="B367" s="368"/>
      <c r="C367" s="368"/>
      <c r="D367" s="368"/>
      <c r="E367" s="368"/>
      <c r="F367" s="368"/>
      <c r="G367" s="368"/>
      <c r="H367" s="368"/>
      <c r="I367" s="368"/>
      <c r="J367" s="368"/>
      <c r="K367" s="368"/>
    </row>
    <row r="368" spans="1:11">
      <c r="A368" s="368"/>
      <c r="B368" s="368"/>
      <c r="C368" s="368"/>
      <c r="D368" s="368"/>
      <c r="E368" s="368"/>
      <c r="F368" s="368"/>
      <c r="G368" s="368"/>
      <c r="H368" s="368"/>
      <c r="I368" s="368"/>
      <c r="J368" s="368"/>
      <c r="K368" s="368"/>
    </row>
    <row r="369" spans="1:11">
      <c r="A369" s="368"/>
      <c r="B369" s="368"/>
      <c r="C369" s="368"/>
      <c r="D369" s="368"/>
      <c r="E369" s="368"/>
      <c r="F369" s="368"/>
      <c r="G369" s="368"/>
      <c r="H369" s="368"/>
      <c r="I369" s="368"/>
      <c r="J369" s="368"/>
      <c r="K369" s="368"/>
    </row>
    <row r="370" spans="1:11">
      <c r="A370" s="368"/>
      <c r="B370" s="368"/>
      <c r="C370" s="368"/>
      <c r="D370" s="368"/>
      <c r="E370" s="368"/>
      <c r="F370" s="368"/>
      <c r="G370" s="368"/>
      <c r="H370" s="368"/>
      <c r="I370" s="368"/>
      <c r="J370" s="368"/>
      <c r="K370" s="368"/>
    </row>
    <row r="371" spans="1:11">
      <c r="A371" s="368"/>
      <c r="B371" s="368"/>
      <c r="C371" s="368"/>
      <c r="D371" s="368"/>
      <c r="E371" s="368"/>
      <c r="F371" s="368"/>
      <c r="G371" s="368"/>
      <c r="H371" s="368"/>
      <c r="I371" s="368"/>
      <c r="J371" s="368"/>
      <c r="K371" s="368"/>
    </row>
    <row r="372" spans="1:11">
      <c r="A372" s="368"/>
      <c r="B372" s="368"/>
      <c r="C372" s="368"/>
      <c r="D372" s="368"/>
      <c r="E372" s="368"/>
      <c r="F372" s="368"/>
      <c r="G372" s="368"/>
      <c r="H372" s="368"/>
      <c r="I372" s="368"/>
      <c r="J372" s="368"/>
      <c r="K372" s="368"/>
    </row>
    <row r="373" spans="1:11">
      <c r="A373" s="368"/>
      <c r="B373" s="368"/>
      <c r="C373" s="368"/>
      <c r="D373" s="368"/>
      <c r="E373" s="368"/>
      <c r="F373" s="368"/>
      <c r="G373" s="368"/>
      <c r="H373" s="368"/>
      <c r="I373" s="368"/>
      <c r="J373" s="368"/>
      <c r="K373" s="368"/>
    </row>
    <row r="374" spans="1:11">
      <c r="A374" s="368"/>
      <c r="B374" s="368"/>
      <c r="C374" s="368"/>
      <c r="D374" s="368"/>
      <c r="E374" s="368"/>
      <c r="F374" s="368"/>
      <c r="G374" s="368"/>
      <c r="H374" s="368"/>
      <c r="I374" s="368"/>
      <c r="J374" s="368"/>
      <c r="K374" s="368"/>
    </row>
    <row r="375" spans="1:11">
      <c r="A375" s="368"/>
      <c r="B375" s="368"/>
      <c r="C375" s="368"/>
      <c r="D375" s="368"/>
      <c r="E375" s="368"/>
      <c r="F375" s="368"/>
      <c r="G375" s="368"/>
      <c r="H375" s="368"/>
      <c r="I375" s="368"/>
      <c r="J375" s="368"/>
      <c r="K375" s="368"/>
    </row>
    <row r="376" spans="1:11">
      <c r="A376" s="368"/>
      <c r="B376" s="368"/>
      <c r="C376" s="368"/>
      <c r="D376" s="368"/>
      <c r="E376" s="368"/>
      <c r="F376" s="368"/>
      <c r="G376" s="368"/>
      <c r="H376" s="368"/>
      <c r="I376" s="368"/>
      <c r="J376" s="368"/>
      <c r="K376" s="368"/>
    </row>
    <row r="377" spans="1:11">
      <c r="A377" s="368"/>
      <c r="B377" s="368"/>
      <c r="C377" s="368"/>
      <c r="D377" s="368"/>
      <c r="E377" s="368"/>
      <c r="F377" s="368"/>
      <c r="G377" s="368"/>
      <c r="H377" s="368"/>
      <c r="I377" s="368"/>
      <c r="J377" s="368"/>
      <c r="K377" s="368"/>
    </row>
    <row r="378" spans="1:11">
      <c r="A378" s="368"/>
      <c r="B378" s="368"/>
      <c r="C378" s="368"/>
      <c r="D378" s="368"/>
      <c r="E378" s="368"/>
      <c r="F378" s="368"/>
      <c r="G378" s="368"/>
      <c r="H378" s="368"/>
      <c r="I378" s="368"/>
      <c r="J378" s="368"/>
      <c r="K378" s="368"/>
    </row>
    <row r="379" spans="1:11">
      <c r="A379" s="368"/>
      <c r="B379" s="368"/>
      <c r="C379" s="368"/>
      <c r="D379" s="368"/>
      <c r="E379" s="368"/>
      <c r="F379" s="368"/>
      <c r="G379" s="368"/>
      <c r="H379" s="368"/>
      <c r="I379" s="368"/>
      <c r="J379" s="368"/>
      <c r="K379" s="368"/>
    </row>
    <row r="380" spans="1:11">
      <c r="A380" s="368"/>
      <c r="B380" s="368"/>
      <c r="C380" s="368"/>
      <c r="D380" s="368"/>
      <c r="E380" s="368"/>
      <c r="F380" s="368"/>
      <c r="G380" s="368"/>
      <c r="H380" s="368"/>
      <c r="I380" s="368"/>
      <c r="J380" s="368"/>
      <c r="K380" s="368"/>
    </row>
    <row r="381" spans="1:11">
      <c r="A381" s="368"/>
      <c r="B381" s="368"/>
      <c r="C381" s="368"/>
      <c r="D381" s="368"/>
      <c r="E381" s="368"/>
      <c r="F381" s="368"/>
      <c r="G381" s="368"/>
      <c r="H381" s="368"/>
      <c r="I381" s="368"/>
      <c r="J381" s="368"/>
      <c r="K381" s="368"/>
    </row>
    <row r="382" spans="1:11">
      <c r="A382" s="368"/>
      <c r="B382" s="368"/>
      <c r="C382" s="368"/>
      <c r="D382" s="368"/>
      <c r="E382" s="368"/>
      <c r="F382" s="368"/>
      <c r="G382" s="368"/>
      <c r="H382" s="368"/>
      <c r="I382" s="368"/>
      <c r="J382" s="368"/>
      <c r="K382" s="368"/>
    </row>
    <row r="383" spans="1:11">
      <c r="A383" s="368"/>
      <c r="B383" s="368"/>
      <c r="C383" s="368"/>
      <c r="D383" s="368"/>
      <c r="E383" s="368"/>
      <c r="F383" s="368"/>
      <c r="G383" s="368"/>
      <c r="H383" s="368"/>
      <c r="I383" s="368"/>
      <c r="J383" s="368"/>
      <c r="K383" s="368"/>
    </row>
    <row r="384" spans="1:11">
      <c r="A384" s="368"/>
      <c r="B384" s="368"/>
      <c r="C384" s="368"/>
      <c r="D384" s="368"/>
      <c r="E384" s="368"/>
      <c r="F384" s="368"/>
      <c r="G384" s="368"/>
      <c r="H384" s="368"/>
      <c r="I384" s="368"/>
      <c r="J384" s="368"/>
      <c r="K384" s="368"/>
    </row>
    <row r="385" spans="1:11">
      <c r="A385" s="368"/>
      <c r="B385" s="368"/>
      <c r="C385" s="368"/>
      <c r="D385" s="368"/>
      <c r="E385" s="368"/>
      <c r="F385" s="368"/>
      <c r="G385" s="368"/>
      <c r="H385" s="368"/>
      <c r="I385" s="368"/>
      <c r="J385" s="368"/>
      <c r="K385" s="368"/>
    </row>
    <row r="386" spans="1:11">
      <c r="A386" s="368"/>
      <c r="B386" s="368"/>
      <c r="C386" s="368"/>
      <c r="D386" s="368"/>
      <c r="E386" s="368"/>
      <c r="F386" s="368"/>
      <c r="G386" s="368"/>
      <c r="H386" s="368"/>
      <c r="I386" s="368"/>
      <c r="J386" s="368"/>
      <c r="K386" s="368"/>
    </row>
    <row r="387" spans="1:11">
      <c r="A387" s="368"/>
      <c r="B387" s="368"/>
      <c r="C387" s="368"/>
      <c r="D387" s="368"/>
      <c r="E387" s="368"/>
      <c r="F387" s="368"/>
      <c r="G387" s="368"/>
      <c r="H387" s="368"/>
      <c r="I387" s="368"/>
      <c r="J387" s="368"/>
      <c r="K387" s="368"/>
    </row>
    <row r="388" spans="1:11">
      <c r="A388" s="368"/>
      <c r="B388" s="368"/>
      <c r="C388" s="368"/>
      <c r="D388" s="368"/>
      <c r="E388" s="368"/>
      <c r="F388" s="368"/>
      <c r="G388" s="368"/>
      <c r="H388" s="368"/>
      <c r="I388" s="368"/>
      <c r="J388" s="368"/>
      <c r="K388" s="368"/>
    </row>
    <row r="389" spans="1:11">
      <c r="A389" s="368"/>
      <c r="B389" s="368"/>
      <c r="C389" s="368"/>
      <c r="D389" s="368"/>
      <c r="E389" s="368"/>
      <c r="F389" s="368"/>
      <c r="G389" s="368"/>
      <c r="H389" s="368"/>
      <c r="I389" s="368"/>
      <c r="J389" s="368"/>
      <c r="K389" s="368"/>
    </row>
    <row r="390" spans="1:11">
      <c r="A390" s="368"/>
      <c r="B390" s="368"/>
      <c r="C390" s="368"/>
      <c r="D390" s="368"/>
      <c r="E390" s="368"/>
      <c r="F390" s="368"/>
      <c r="G390" s="368"/>
      <c r="H390" s="368"/>
      <c r="I390" s="368"/>
      <c r="J390" s="368"/>
      <c r="K390" s="368"/>
    </row>
    <row r="391" spans="1:11">
      <c r="A391" s="368"/>
      <c r="B391" s="368"/>
      <c r="C391" s="368"/>
      <c r="D391" s="368"/>
      <c r="E391" s="368"/>
      <c r="F391" s="368"/>
      <c r="G391" s="368"/>
      <c r="H391" s="368"/>
      <c r="I391" s="368"/>
      <c r="J391" s="368"/>
      <c r="K391" s="368"/>
    </row>
    <row r="392" spans="1:11">
      <c r="A392" s="368"/>
      <c r="B392" s="368"/>
      <c r="C392" s="368"/>
      <c r="D392" s="368"/>
      <c r="E392" s="368"/>
      <c r="F392" s="368"/>
      <c r="G392" s="368"/>
      <c r="H392" s="368"/>
      <c r="I392" s="368"/>
      <c r="J392" s="368"/>
      <c r="K392" s="368"/>
    </row>
    <row r="393" spans="1:11">
      <c r="A393" s="368"/>
      <c r="B393" s="368"/>
      <c r="C393" s="368"/>
      <c r="D393" s="368"/>
      <c r="E393" s="368"/>
      <c r="F393" s="368"/>
      <c r="G393" s="368"/>
      <c r="H393" s="368"/>
      <c r="I393" s="368"/>
      <c r="J393" s="368"/>
      <c r="K393" s="368"/>
    </row>
    <row r="394" spans="1:11">
      <c r="A394" s="368"/>
      <c r="B394" s="368"/>
      <c r="C394" s="368"/>
      <c r="D394" s="368"/>
      <c r="E394" s="368"/>
      <c r="F394" s="368"/>
      <c r="G394" s="368"/>
      <c r="H394" s="368"/>
      <c r="I394" s="368"/>
      <c r="J394" s="368"/>
      <c r="K394" s="368"/>
    </row>
    <row r="395" spans="1:11">
      <c r="A395" s="368"/>
      <c r="B395" s="368"/>
      <c r="C395" s="368"/>
      <c r="D395" s="368"/>
      <c r="E395" s="368"/>
      <c r="F395" s="368"/>
      <c r="G395" s="368"/>
      <c r="H395" s="368"/>
      <c r="I395" s="368"/>
      <c r="J395" s="368"/>
      <c r="K395" s="368"/>
    </row>
    <row r="396" spans="1:11">
      <c r="A396" s="368"/>
      <c r="B396" s="368"/>
      <c r="C396" s="368"/>
      <c r="D396" s="368"/>
      <c r="E396" s="368"/>
      <c r="F396" s="368"/>
      <c r="G396" s="368"/>
      <c r="H396" s="368"/>
      <c r="I396" s="368"/>
      <c r="J396" s="368"/>
      <c r="K396" s="368"/>
    </row>
    <row r="397" spans="1:11">
      <c r="A397" s="368"/>
      <c r="B397" s="368"/>
      <c r="C397" s="368"/>
      <c r="D397" s="368"/>
      <c r="E397" s="368"/>
      <c r="F397" s="368"/>
      <c r="G397" s="368"/>
      <c r="H397" s="368"/>
      <c r="I397" s="368"/>
      <c r="J397" s="368"/>
      <c r="K397" s="368"/>
    </row>
    <row r="398" spans="1:11">
      <c r="A398" s="368"/>
      <c r="B398" s="368"/>
      <c r="C398" s="368"/>
      <c r="D398" s="368"/>
      <c r="E398" s="368"/>
      <c r="F398" s="368"/>
      <c r="G398" s="368"/>
      <c r="H398" s="368"/>
      <c r="I398" s="368"/>
      <c r="J398" s="368"/>
      <c r="K398" s="368"/>
    </row>
    <row r="399" spans="1:11">
      <c r="A399" s="368"/>
      <c r="B399" s="368"/>
      <c r="C399" s="368"/>
      <c r="D399" s="368"/>
      <c r="E399" s="368"/>
      <c r="F399" s="368"/>
      <c r="G399" s="368"/>
      <c r="H399" s="368"/>
      <c r="I399" s="368"/>
      <c r="J399" s="368"/>
      <c r="K399" s="368"/>
    </row>
    <row r="400" spans="1:11">
      <c r="A400" s="368"/>
      <c r="B400" s="368"/>
      <c r="C400" s="368"/>
      <c r="D400" s="368"/>
      <c r="E400" s="368"/>
      <c r="F400" s="368"/>
      <c r="G400" s="368"/>
      <c r="H400" s="368"/>
      <c r="I400" s="368"/>
      <c r="J400" s="368"/>
      <c r="K400" s="368"/>
    </row>
    <row r="401" spans="1:11">
      <c r="A401" s="368"/>
      <c r="B401" s="368"/>
      <c r="C401" s="368"/>
      <c r="D401" s="368"/>
      <c r="E401" s="368"/>
      <c r="F401" s="368"/>
      <c r="G401" s="368"/>
      <c r="H401" s="368"/>
      <c r="I401" s="368"/>
      <c r="J401" s="368"/>
      <c r="K401" s="368"/>
    </row>
    <row r="402" spans="1:11">
      <c r="A402" s="368"/>
      <c r="B402" s="368"/>
      <c r="C402" s="368"/>
      <c r="D402" s="368"/>
      <c r="E402" s="368"/>
      <c r="F402" s="368"/>
      <c r="G402" s="368"/>
      <c r="H402" s="368"/>
      <c r="I402" s="368"/>
      <c r="J402" s="368"/>
      <c r="K402" s="368"/>
    </row>
    <row r="403" spans="1:11">
      <c r="A403" s="368"/>
      <c r="B403" s="368"/>
      <c r="C403" s="368"/>
      <c r="D403" s="368"/>
      <c r="E403" s="368"/>
      <c r="F403" s="368"/>
      <c r="G403" s="368"/>
      <c r="H403" s="368"/>
      <c r="I403" s="368"/>
      <c r="J403" s="368"/>
      <c r="K403" s="368"/>
    </row>
    <row r="404" spans="1:11">
      <c r="A404" s="368"/>
      <c r="B404" s="368"/>
      <c r="C404" s="368"/>
      <c r="D404" s="368"/>
      <c r="E404" s="368"/>
      <c r="F404" s="368"/>
      <c r="G404" s="368"/>
      <c r="H404" s="368"/>
      <c r="I404" s="368"/>
      <c r="J404" s="368"/>
      <c r="K404" s="368"/>
    </row>
    <row r="405" spans="1:11">
      <c r="A405" s="368"/>
      <c r="B405" s="368"/>
      <c r="C405" s="368"/>
      <c r="D405" s="368"/>
      <c r="E405" s="368"/>
      <c r="F405" s="368"/>
      <c r="G405" s="368"/>
      <c r="H405" s="368"/>
      <c r="I405" s="368"/>
      <c r="J405" s="368"/>
      <c r="K405" s="368"/>
    </row>
    <row r="406" spans="1:11">
      <c r="A406" s="368"/>
      <c r="B406" s="368"/>
      <c r="C406" s="368"/>
      <c r="D406" s="368"/>
      <c r="E406" s="368"/>
      <c r="F406" s="368"/>
      <c r="G406" s="368"/>
      <c r="H406" s="368"/>
      <c r="I406" s="368"/>
      <c r="J406" s="368"/>
      <c r="K406" s="368"/>
    </row>
    <row r="407" spans="1:11">
      <c r="A407" s="368"/>
      <c r="B407" s="368"/>
      <c r="C407" s="368"/>
      <c r="D407" s="368"/>
      <c r="E407" s="368"/>
      <c r="F407" s="368"/>
      <c r="G407" s="368"/>
      <c r="H407" s="368"/>
      <c r="I407" s="368"/>
      <c r="J407" s="368"/>
      <c r="K407" s="368"/>
    </row>
    <row r="408" spans="1:11">
      <c r="A408" s="368"/>
      <c r="B408" s="368"/>
      <c r="C408" s="368"/>
      <c r="D408" s="368"/>
      <c r="E408" s="368"/>
      <c r="F408" s="368"/>
      <c r="G408" s="368"/>
      <c r="H408" s="368"/>
      <c r="I408" s="368"/>
      <c r="J408" s="368"/>
      <c r="K408" s="368"/>
    </row>
    <row r="409" spans="1:11">
      <c r="A409" s="368"/>
      <c r="B409" s="368"/>
      <c r="C409" s="368"/>
      <c r="D409" s="368"/>
      <c r="E409" s="368"/>
      <c r="F409" s="368"/>
      <c r="G409" s="368"/>
      <c r="H409" s="368"/>
      <c r="I409" s="368"/>
      <c r="J409" s="368"/>
      <c r="K409" s="368"/>
    </row>
    <row r="410" spans="1:11">
      <c r="A410" s="368"/>
      <c r="B410" s="368"/>
      <c r="C410" s="368"/>
      <c r="D410" s="368"/>
      <c r="E410" s="368"/>
      <c r="F410" s="368"/>
      <c r="G410" s="368"/>
      <c r="H410" s="368"/>
      <c r="I410" s="368"/>
      <c r="J410" s="368"/>
      <c r="K410" s="368"/>
    </row>
    <row r="411" spans="1:11">
      <c r="A411" s="368"/>
      <c r="B411" s="368"/>
      <c r="C411" s="368"/>
      <c r="D411" s="368"/>
      <c r="E411" s="368"/>
      <c r="F411" s="368"/>
      <c r="G411" s="368"/>
      <c r="H411" s="368"/>
      <c r="I411" s="368"/>
      <c r="J411" s="368"/>
      <c r="K411" s="368"/>
    </row>
    <row r="412" spans="1:11">
      <c r="A412" s="368"/>
      <c r="B412" s="368"/>
      <c r="C412" s="368"/>
      <c r="D412" s="368"/>
      <c r="E412" s="368"/>
      <c r="F412" s="368"/>
      <c r="G412" s="368"/>
      <c r="H412" s="368"/>
      <c r="I412" s="368"/>
      <c r="J412" s="368"/>
      <c r="K412" s="368"/>
    </row>
    <row r="413" spans="1:11">
      <c r="A413" s="368"/>
      <c r="B413" s="368"/>
      <c r="C413" s="368"/>
      <c r="D413" s="368"/>
      <c r="E413" s="368"/>
      <c r="F413" s="368"/>
      <c r="G413" s="368"/>
      <c r="H413" s="368"/>
      <c r="I413" s="368"/>
      <c r="J413" s="368"/>
      <c r="K413" s="368"/>
    </row>
    <row r="414" spans="1:11">
      <c r="A414" s="368"/>
      <c r="B414" s="368"/>
      <c r="C414" s="368"/>
      <c r="D414" s="368"/>
      <c r="E414" s="368"/>
      <c r="F414" s="368"/>
      <c r="G414" s="368"/>
      <c r="H414" s="368"/>
      <c r="I414" s="368"/>
      <c r="J414" s="368"/>
      <c r="K414" s="368"/>
    </row>
    <row r="415" spans="1:11">
      <c r="A415" s="368"/>
      <c r="B415" s="368"/>
      <c r="C415" s="368"/>
      <c r="D415" s="368"/>
      <c r="E415" s="368"/>
      <c r="F415" s="368"/>
      <c r="G415" s="368"/>
      <c r="H415" s="368"/>
      <c r="I415" s="368"/>
      <c r="J415" s="368"/>
      <c r="K415" s="368"/>
    </row>
    <row r="416" spans="1:11">
      <c r="A416" s="368"/>
      <c r="B416" s="368"/>
      <c r="C416" s="368"/>
      <c r="D416" s="368"/>
      <c r="E416" s="368"/>
      <c r="F416" s="368"/>
      <c r="G416" s="368"/>
      <c r="H416" s="368"/>
      <c r="I416" s="368"/>
      <c r="J416" s="368"/>
      <c r="K416" s="368"/>
    </row>
    <row r="417" spans="1:11">
      <c r="A417" s="368"/>
      <c r="B417" s="368"/>
      <c r="C417" s="368"/>
      <c r="D417" s="368"/>
      <c r="E417" s="368"/>
      <c r="F417" s="368"/>
      <c r="G417" s="368"/>
      <c r="H417" s="368"/>
      <c r="I417" s="368"/>
      <c r="J417" s="368"/>
      <c r="K417" s="368"/>
    </row>
    <row r="418" spans="1:11">
      <c r="A418" s="368"/>
      <c r="B418" s="368"/>
      <c r="C418" s="368"/>
      <c r="D418" s="368"/>
      <c r="E418" s="368"/>
      <c r="F418" s="368"/>
      <c r="G418" s="368"/>
      <c r="H418" s="368"/>
      <c r="I418" s="368"/>
      <c r="J418" s="368"/>
      <c r="K418" s="368"/>
    </row>
    <row r="419" spans="1:11">
      <c r="A419" s="368"/>
      <c r="B419" s="368"/>
      <c r="C419" s="368"/>
      <c r="D419" s="368"/>
      <c r="E419" s="368"/>
      <c r="F419" s="368"/>
      <c r="G419" s="368"/>
      <c r="H419" s="368"/>
      <c r="I419" s="368"/>
      <c r="J419" s="368"/>
      <c r="K419" s="368"/>
    </row>
    <row r="420" spans="1:11">
      <c r="A420" s="368"/>
      <c r="B420" s="368"/>
      <c r="C420" s="368"/>
      <c r="D420" s="368"/>
      <c r="E420" s="368"/>
      <c r="F420" s="368"/>
      <c r="G420" s="368"/>
      <c r="H420" s="368"/>
      <c r="I420" s="368"/>
      <c r="J420" s="368"/>
      <c r="K420" s="368"/>
    </row>
    <row r="421" spans="1:11">
      <c r="A421" s="368"/>
      <c r="B421" s="368"/>
      <c r="C421" s="368"/>
      <c r="D421" s="368"/>
      <c r="E421" s="368"/>
      <c r="F421" s="368"/>
      <c r="G421" s="368"/>
      <c r="H421" s="368"/>
      <c r="I421" s="368"/>
      <c r="J421" s="368"/>
      <c r="K421" s="368"/>
    </row>
    <row r="422" spans="1:11">
      <c r="A422" s="368"/>
      <c r="B422" s="368"/>
      <c r="C422" s="368"/>
      <c r="D422" s="368"/>
      <c r="E422" s="368"/>
      <c r="F422" s="368"/>
      <c r="G422" s="368"/>
      <c r="H422" s="368"/>
      <c r="I422" s="368"/>
      <c r="J422" s="368"/>
      <c r="K422" s="368"/>
    </row>
    <row r="423" spans="1:11">
      <c r="A423" s="368"/>
      <c r="B423" s="368"/>
      <c r="C423" s="368"/>
      <c r="D423" s="368"/>
      <c r="E423" s="368"/>
      <c r="F423" s="368"/>
      <c r="G423" s="368"/>
      <c r="H423" s="368"/>
      <c r="I423" s="368"/>
      <c r="J423" s="368"/>
      <c r="K423" s="368"/>
    </row>
    <row r="424" spans="1:11">
      <c r="A424" s="368"/>
      <c r="B424" s="368"/>
      <c r="C424" s="368"/>
      <c r="D424" s="368"/>
      <c r="E424" s="368"/>
      <c r="F424" s="368"/>
      <c r="G424" s="368"/>
      <c r="H424" s="368"/>
      <c r="I424" s="368"/>
      <c r="J424" s="368"/>
      <c r="K424" s="368"/>
    </row>
    <row r="425" spans="1:11">
      <c r="A425" s="368"/>
      <c r="B425" s="368"/>
      <c r="C425" s="368"/>
      <c r="D425" s="368"/>
      <c r="E425" s="368"/>
      <c r="F425" s="368"/>
      <c r="G425" s="368"/>
      <c r="H425" s="368"/>
      <c r="I425" s="368"/>
      <c r="J425" s="368"/>
      <c r="K425" s="368"/>
    </row>
    <row r="426" spans="1:11">
      <c r="A426" s="368"/>
      <c r="B426" s="368"/>
      <c r="C426" s="368"/>
      <c r="D426" s="368"/>
      <c r="E426" s="368"/>
      <c r="F426" s="368"/>
      <c r="G426" s="368"/>
      <c r="H426" s="368"/>
      <c r="I426" s="368"/>
      <c r="J426" s="368"/>
      <c r="K426" s="368"/>
    </row>
    <row r="427" spans="1:11">
      <c r="A427" s="368"/>
      <c r="B427" s="368"/>
      <c r="C427" s="368"/>
      <c r="D427" s="368"/>
      <c r="E427" s="368"/>
      <c r="F427" s="368"/>
      <c r="G427" s="368"/>
      <c r="H427" s="368"/>
      <c r="I427" s="368"/>
      <c r="J427" s="368"/>
      <c r="K427" s="368"/>
    </row>
    <row r="428" spans="1:11">
      <c r="A428" s="368"/>
      <c r="B428" s="368"/>
      <c r="C428" s="368"/>
      <c r="D428" s="368"/>
      <c r="E428" s="368"/>
      <c r="F428" s="368"/>
      <c r="G428" s="368"/>
      <c r="H428" s="368"/>
      <c r="I428" s="368"/>
      <c r="J428" s="368"/>
      <c r="K428" s="368"/>
    </row>
    <row r="429" spans="1:11">
      <c r="A429" s="368"/>
      <c r="B429" s="368"/>
      <c r="C429" s="368"/>
      <c r="D429" s="368"/>
      <c r="E429" s="368"/>
      <c r="F429" s="368"/>
      <c r="G429" s="368"/>
      <c r="H429" s="368"/>
      <c r="I429" s="368"/>
      <c r="J429" s="368"/>
      <c r="K429" s="368"/>
    </row>
    <row r="430" spans="1:11">
      <c r="A430" s="368"/>
      <c r="B430" s="368"/>
      <c r="C430" s="368"/>
      <c r="D430" s="368"/>
      <c r="E430" s="368"/>
      <c r="F430" s="368"/>
      <c r="G430" s="368"/>
      <c r="H430" s="368"/>
      <c r="I430" s="368"/>
      <c r="J430" s="368"/>
      <c r="K430" s="368"/>
    </row>
    <row r="431" spans="1:11">
      <c r="A431" s="368"/>
      <c r="B431" s="368"/>
      <c r="C431" s="368"/>
      <c r="D431" s="368"/>
      <c r="E431" s="368"/>
      <c r="F431" s="368"/>
      <c r="G431" s="368"/>
      <c r="H431" s="368"/>
      <c r="I431" s="368"/>
      <c r="J431" s="368"/>
      <c r="K431" s="368"/>
    </row>
    <row r="432" spans="1:11">
      <c r="A432" s="368"/>
      <c r="B432" s="368"/>
      <c r="C432" s="368"/>
      <c r="D432" s="368"/>
      <c r="E432" s="368"/>
      <c r="F432" s="368"/>
      <c r="G432" s="368"/>
      <c r="H432" s="368"/>
      <c r="I432" s="368"/>
      <c r="J432" s="368"/>
      <c r="K432" s="368"/>
    </row>
    <row r="433" spans="1:11">
      <c r="A433" s="368"/>
      <c r="B433" s="368"/>
      <c r="C433" s="368"/>
      <c r="D433" s="368"/>
      <c r="E433" s="368"/>
      <c r="F433" s="368"/>
      <c r="G433" s="368"/>
      <c r="H433" s="368"/>
      <c r="I433" s="368"/>
      <c r="J433" s="368"/>
      <c r="K433" s="368"/>
    </row>
    <row r="434" spans="1:11">
      <c r="A434" s="368"/>
      <c r="B434" s="368"/>
      <c r="C434" s="368"/>
      <c r="D434" s="368"/>
      <c r="E434" s="368"/>
      <c r="F434" s="368"/>
      <c r="G434" s="368"/>
      <c r="H434" s="368"/>
      <c r="I434" s="368"/>
      <c r="J434" s="368"/>
      <c r="K434" s="368"/>
    </row>
    <row r="435" spans="1:11">
      <c r="A435" s="368"/>
      <c r="B435" s="368"/>
      <c r="C435" s="368"/>
      <c r="D435" s="368"/>
      <c r="E435" s="368"/>
      <c r="F435" s="368"/>
      <c r="G435" s="368"/>
      <c r="H435" s="368"/>
      <c r="I435" s="368"/>
      <c r="J435" s="368"/>
      <c r="K435" s="368"/>
    </row>
    <row r="436" spans="1:11">
      <c r="A436" s="368"/>
      <c r="B436" s="368"/>
      <c r="C436" s="368"/>
      <c r="D436" s="368"/>
      <c r="E436" s="368"/>
      <c r="F436" s="368"/>
      <c r="G436" s="368"/>
      <c r="H436" s="368"/>
      <c r="I436" s="368"/>
      <c r="J436" s="368"/>
      <c r="K436" s="368"/>
    </row>
    <row r="437" spans="1:11">
      <c r="A437" s="368"/>
      <c r="B437" s="368"/>
      <c r="C437" s="368"/>
      <c r="D437" s="368"/>
      <c r="E437" s="368"/>
      <c r="F437" s="368"/>
      <c r="G437" s="368"/>
      <c r="H437" s="368"/>
      <c r="I437" s="368"/>
      <c r="J437" s="368"/>
      <c r="K437" s="368"/>
    </row>
    <row r="438" spans="1:11">
      <c r="A438" s="368"/>
      <c r="B438" s="368"/>
      <c r="C438" s="368"/>
      <c r="D438" s="368"/>
      <c r="E438" s="368"/>
      <c r="F438" s="368"/>
      <c r="G438" s="368"/>
      <c r="H438" s="368"/>
      <c r="I438" s="368"/>
      <c r="J438" s="368"/>
      <c r="K438" s="368"/>
    </row>
    <row r="439" spans="1:11">
      <c r="A439" s="368"/>
      <c r="B439" s="368"/>
      <c r="C439" s="368"/>
      <c r="D439" s="368"/>
      <c r="E439" s="368"/>
      <c r="F439" s="368"/>
      <c r="G439" s="368"/>
      <c r="H439" s="368"/>
      <c r="I439" s="368"/>
      <c r="J439" s="368"/>
      <c r="K439" s="368"/>
    </row>
    <row r="440" spans="1:11">
      <c r="A440" s="368"/>
      <c r="B440" s="368"/>
      <c r="C440" s="368"/>
      <c r="D440" s="368"/>
      <c r="E440" s="368"/>
      <c r="F440" s="368"/>
      <c r="G440" s="368"/>
      <c r="H440" s="368"/>
      <c r="I440" s="368"/>
      <c r="J440" s="368"/>
      <c r="K440" s="368"/>
    </row>
    <row r="441" spans="1:11">
      <c r="A441" s="368"/>
      <c r="B441" s="368"/>
      <c r="C441" s="368"/>
      <c r="D441" s="368"/>
      <c r="E441" s="368"/>
      <c r="F441" s="368"/>
      <c r="G441" s="368"/>
      <c r="H441" s="368"/>
      <c r="I441" s="368"/>
      <c r="J441" s="368"/>
      <c r="K441" s="368"/>
    </row>
    <row r="442" spans="1:11">
      <c r="A442" s="368"/>
      <c r="B442" s="368"/>
      <c r="C442" s="368"/>
      <c r="D442" s="368"/>
      <c r="E442" s="368"/>
      <c r="F442" s="368"/>
      <c r="G442" s="368"/>
      <c r="H442" s="368"/>
      <c r="I442" s="368"/>
      <c r="J442" s="368"/>
      <c r="K442" s="368"/>
    </row>
    <row r="443" spans="1:11">
      <c r="A443" s="368"/>
      <c r="B443" s="368"/>
      <c r="C443" s="368"/>
      <c r="D443" s="368"/>
      <c r="E443" s="368"/>
      <c r="F443" s="368"/>
      <c r="G443" s="368"/>
      <c r="H443" s="368"/>
      <c r="I443" s="368"/>
      <c r="J443" s="368"/>
      <c r="K443" s="368"/>
    </row>
    <row r="444" spans="1:11">
      <c r="A444" s="368"/>
      <c r="B444" s="368"/>
      <c r="C444" s="368"/>
      <c r="D444" s="368"/>
      <c r="E444" s="368"/>
      <c r="F444" s="368"/>
      <c r="G444" s="368"/>
      <c r="H444" s="368"/>
      <c r="I444" s="368"/>
      <c r="J444" s="368"/>
      <c r="K444" s="368"/>
    </row>
    <row r="445" spans="1:11">
      <c r="A445" s="368"/>
      <c r="B445" s="368"/>
      <c r="C445" s="368"/>
      <c r="D445" s="368"/>
      <c r="E445" s="368"/>
      <c r="F445" s="368"/>
      <c r="G445" s="368"/>
      <c r="H445" s="368"/>
      <c r="I445" s="368"/>
      <c r="J445" s="368"/>
      <c r="K445" s="368"/>
    </row>
    <row r="446" spans="1:11">
      <c r="A446" s="368"/>
      <c r="B446" s="368"/>
      <c r="C446" s="368"/>
      <c r="D446" s="368"/>
      <c r="E446" s="368"/>
      <c r="F446" s="368"/>
      <c r="G446" s="368"/>
      <c r="H446" s="368"/>
      <c r="I446" s="368"/>
      <c r="J446" s="368"/>
      <c r="K446" s="368"/>
    </row>
    <row r="447" spans="1:11">
      <c r="A447" s="368"/>
      <c r="B447" s="368"/>
      <c r="C447" s="368"/>
      <c r="D447" s="368"/>
      <c r="E447" s="368"/>
      <c r="F447" s="368"/>
      <c r="G447" s="368"/>
      <c r="H447" s="368"/>
      <c r="I447" s="368"/>
      <c r="J447" s="368"/>
      <c r="K447" s="368"/>
    </row>
    <row r="448" spans="1:11">
      <c r="A448" s="368"/>
      <c r="B448" s="368"/>
      <c r="C448" s="368"/>
      <c r="D448" s="368"/>
      <c r="E448" s="368"/>
      <c r="F448" s="368"/>
      <c r="G448" s="368"/>
      <c r="H448" s="368"/>
      <c r="I448" s="368"/>
      <c r="J448" s="368"/>
      <c r="K448" s="368"/>
    </row>
    <row r="449" spans="1:11">
      <c r="A449" s="368"/>
      <c r="B449" s="368"/>
      <c r="C449" s="368"/>
      <c r="D449" s="368"/>
      <c r="E449" s="368"/>
      <c r="F449" s="368"/>
      <c r="G449" s="368"/>
      <c r="H449" s="368"/>
      <c r="I449" s="368"/>
      <c r="J449" s="368"/>
      <c r="K449" s="368"/>
    </row>
    <row r="450" spans="1:11">
      <c r="A450" s="368"/>
      <c r="B450" s="368"/>
      <c r="C450" s="368"/>
      <c r="D450" s="368"/>
      <c r="E450" s="368"/>
      <c r="F450" s="368"/>
      <c r="G450" s="368"/>
      <c r="H450" s="368"/>
      <c r="I450" s="368"/>
      <c r="J450" s="368"/>
      <c r="K450" s="368"/>
    </row>
    <row r="451" spans="1:11">
      <c r="A451" s="368"/>
      <c r="B451" s="368"/>
      <c r="C451" s="368"/>
      <c r="D451" s="368"/>
      <c r="E451" s="368"/>
      <c r="F451" s="368"/>
      <c r="G451" s="368"/>
      <c r="H451" s="368"/>
      <c r="I451" s="368"/>
      <c r="J451" s="368"/>
      <c r="K451" s="368"/>
    </row>
    <row r="452" spans="1:11">
      <c r="A452" s="368"/>
      <c r="B452" s="368"/>
      <c r="C452" s="368"/>
      <c r="D452" s="368"/>
      <c r="E452" s="368"/>
      <c r="F452" s="368"/>
      <c r="G452" s="368"/>
      <c r="H452" s="368"/>
      <c r="I452" s="368"/>
      <c r="J452" s="368"/>
      <c r="K452" s="368"/>
    </row>
    <row r="453" spans="1:11">
      <c r="A453" s="368"/>
      <c r="B453" s="368"/>
      <c r="C453" s="368"/>
      <c r="D453" s="368"/>
      <c r="E453" s="368"/>
      <c r="F453" s="368"/>
      <c r="G453" s="368"/>
      <c r="H453" s="368"/>
      <c r="I453" s="368"/>
      <c r="J453" s="368"/>
      <c r="K453" s="368"/>
    </row>
    <row r="454" spans="1:11">
      <c r="A454" s="368"/>
      <c r="B454" s="368"/>
      <c r="C454" s="368"/>
      <c r="D454" s="368"/>
      <c r="E454" s="368"/>
      <c r="F454" s="368"/>
      <c r="G454" s="368"/>
      <c r="H454" s="368"/>
      <c r="I454" s="368"/>
      <c r="J454" s="368"/>
      <c r="K454" s="368"/>
    </row>
    <row r="455" spans="1:11">
      <c r="A455" s="368"/>
      <c r="B455" s="368"/>
      <c r="C455" s="368"/>
      <c r="D455" s="368"/>
      <c r="E455" s="368"/>
      <c r="F455" s="368"/>
      <c r="G455" s="368"/>
      <c r="H455" s="368"/>
      <c r="I455" s="368"/>
      <c r="J455" s="368"/>
      <c r="K455" s="368"/>
    </row>
    <row r="456" spans="1:11">
      <c r="A456" s="368"/>
      <c r="B456" s="368"/>
      <c r="C456" s="368"/>
      <c r="D456" s="368"/>
      <c r="E456" s="368"/>
      <c r="F456" s="368"/>
      <c r="G456" s="368"/>
      <c r="H456" s="368"/>
      <c r="I456" s="368"/>
      <c r="J456" s="368"/>
      <c r="K456" s="368"/>
    </row>
    <row r="457" spans="1:11">
      <c r="A457" s="368"/>
      <c r="B457" s="368"/>
      <c r="C457" s="368"/>
      <c r="D457" s="368"/>
      <c r="E457" s="368"/>
      <c r="F457" s="368"/>
      <c r="G457" s="368"/>
      <c r="H457" s="368"/>
      <c r="I457" s="368"/>
      <c r="J457" s="368"/>
      <c r="K457" s="368"/>
    </row>
    <row r="458" spans="1:11">
      <c r="A458" s="368"/>
      <c r="B458" s="368"/>
      <c r="C458" s="368"/>
      <c r="D458" s="368"/>
      <c r="E458" s="368"/>
      <c r="F458" s="368"/>
      <c r="G458" s="368"/>
      <c r="H458" s="368"/>
      <c r="I458" s="368"/>
      <c r="J458" s="368"/>
      <c r="K458" s="368"/>
    </row>
    <row r="459" spans="1:11">
      <c r="A459" s="368"/>
      <c r="B459" s="368"/>
      <c r="C459" s="368"/>
      <c r="D459" s="368"/>
      <c r="E459" s="368"/>
      <c r="F459" s="368"/>
      <c r="G459" s="368"/>
      <c r="H459" s="368"/>
      <c r="I459" s="368"/>
      <c r="J459" s="368"/>
      <c r="K459" s="368"/>
    </row>
    <row r="460" spans="1:11">
      <c r="A460" s="368"/>
      <c r="B460" s="368"/>
      <c r="C460" s="368"/>
      <c r="D460" s="368"/>
      <c r="E460" s="368"/>
      <c r="F460" s="368"/>
      <c r="G460" s="368"/>
      <c r="H460" s="368"/>
      <c r="I460" s="368"/>
      <c r="J460" s="368"/>
      <c r="K460" s="368"/>
    </row>
    <row r="461" spans="1:11">
      <c r="A461" s="368"/>
      <c r="B461" s="368"/>
      <c r="C461" s="368"/>
      <c r="D461" s="368"/>
      <c r="E461" s="368"/>
      <c r="F461" s="368"/>
      <c r="G461" s="368"/>
      <c r="H461" s="368"/>
      <c r="I461" s="368"/>
      <c r="J461" s="368"/>
      <c r="K461" s="368"/>
    </row>
    <row r="462" spans="1:11">
      <c r="A462" s="368"/>
      <c r="B462" s="368"/>
      <c r="C462" s="368"/>
      <c r="D462" s="368"/>
      <c r="E462" s="368"/>
      <c r="F462" s="368"/>
      <c r="G462" s="368"/>
      <c r="H462" s="368"/>
      <c r="I462" s="368"/>
      <c r="J462" s="368"/>
      <c r="K462" s="368"/>
    </row>
    <row r="463" spans="1:11">
      <c r="A463" s="368"/>
      <c r="B463" s="368"/>
      <c r="C463" s="368"/>
      <c r="D463" s="368"/>
      <c r="E463" s="368"/>
      <c r="F463" s="368"/>
      <c r="G463" s="368"/>
      <c r="H463" s="368"/>
      <c r="I463" s="368"/>
      <c r="J463" s="368"/>
      <c r="K463" s="368"/>
    </row>
    <row r="464" spans="1:11">
      <c r="A464" s="368"/>
      <c r="B464" s="368"/>
      <c r="C464" s="368"/>
      <c r="D464" s="368"/>
      <c r="E464" s="368"/>
      <c r="F464" s="368"/>
      <c r="G464" s="368"/>
      <c r="H464" s="368"/>
      <c r="I464" s="368"/>
      <c r="J464" s="368"/>
      <c r="K464" s="368"/>
    </row>
    <row r="465" spans="1:11">
      <c r="A465" s="368"/>
      <c r="B465" s="368"/>
      <c r="C465" s="368"/>
      <c r="D465" s="368"/>
      <c r="E465" s="368"/>
      <c r="F465" s="368"/>
      <c r="G465" s="368"/>
      <c r="H465" s="368"/>
      <c r="I465" s="368"/>
      <c r="J465" s="368"/>
      <c r="K465" s="368"/>
    </row>
    <row r="466" spans="1:11">
      <c r="A466" s="368"/>
      <c r="B466" s="368"/>
      <c r="C466" s="368"/>
      <c r="D466" s="368"/>
      <c r="E466" s="368"/>
      <c r="F466" s="368"/>
      <c r="G466" s="368"/>
      <c r="H466" s="368"/>
      <c r="I466" s="368"/>
      <c r="J466" s="368"/>
      <c r="K466" s="368"/>
    </row>
    <row r="467" spans="1:11">
      <c r="A467" s="368"/>
      <c r="B467" s="368"/>
      <c r="C467" s="368"/>
      <c r="D467" s="368"/>
      <c r="E467" s="368"/>
      <c r="F467" s="368"/>
      <c r="G467" s="368"/>
      <c r="H467" s="368"/>
      <c r="I467" s="368"/>
      <c r="J467" s="368"/>
      <c r="K467" s="368"/>
    </row>
    <row r="468" spans="1:11">
      <c r="A468" s="368"/>
      <c r="B468" s="368"/>
      <c r="C468" s="368"/>
      <c r="D468" s="368"/>
      <c r="E468" s="368"/>
      <c r="F468" s="368"/>
      <c r="G468" s="368"/>
      <c r="H468" s="368"/>
      <c r="I468" s="368"/>
      <c r="J468" s="368"/>
      <c r="K468" s="368"/>
    </row>
    <row r="469" spans="1:11">
      <c r="A469" s="368"/>
      <c r="B469" s="368"/>
      <c r="C469" s="368"/>
      <c r="D469" s="368"/>
      <c r="E469" s="368"/>
      <c r="F469" s="368"/>
      <c r="G469" s="368"/>
      <c r="H469" s="368"/>
      <c r="I469" s="368"/>
      <c r="J469" s="368"/>
      <c r="K469" s="368"/>
    </row>
    <row r="470" spans="1:11">
      <c r="A470" s="368"/>
      <c r="B470" s="368"/>
      <c r="C470" s="368"/>
      <c r="D470" s="368"/>
      <c r="E470" s="368"/>
      <c r="F470" s="368"/>
      <c r="G470" s="368"/>
      <c r="H470" s="368"/>
      <c r="I470" s="368"/>
      <c r="J470" s="368"/>
      <c r="K470" s="368"/>
    </row>
    <row r="471" spans="1:11">
      <c r="A471" s="368"/>
      <c r="B471" s="368"/>
      <c r="C471" s="368"/>
      <c r="D471" s="368"/>
      <c r="E471" s="368"/>
      <c r="F471" s="368"/>
      <c r="G471" s="368"/>
      <c r="H471" s="368"/>
      <c r="I471" s="368"/>
      <c r="J471" s="368"/>
      <c r="K471" s="368"/>
    </row>
    <row r="472" spans="1:11">
      <c r="A472" s="368"/>
      <c r="B472" s="368"/>
      <c r="C472" s="368"/>
      <c r="D472" s="368"/>
      <c r="E472" s="368"/>
      <c r="F472" s="368"/>
      <c r="G472" s="368"/>
      <c r="H472" s="368"/>
      <c r="I472" s="368"/>
      <c r="J472" s="368"/>
      <c r="K472" s="368"/>
    </row>
    <row r="473" spans="1:11">
      <c r="A473" s="368"/>
      <c r="B473" s="368"/>
      <c r="C473" s="368"/>
      <c r="D473" s="368"/>
      <c r="E473" s="368"/>
      <c r="F473" s="368"/>
      <c r="G473" s="368"/>
      <c r="H473" s="368"/>
      <c r="I473" s="368"/>
      <c r="J473" s="368"/>
      <c r="K473" s="368"/>
    </row>
    <row r="474" spans="1:11">
      <c r="A474" s="368"/>
      <c r="B474" s="368"/>
      <c r="C474" s="368"/>
      <c r="D474" s="368"/>
      <c r="E474" s="368"/>
      <c r="F474" s="368"/>
      <c r="G474" s="368"/>
      <c r="H474" s="368"/>
      <c r="I474" s="368"/>
      <c r="J474" s="368"/>
      <c r="K474" s="368"/>
    </row>
    <row r="475" spans="1:11">
      <c r="A475" s="368"/>
      <c r="B475" s="368"/>
      <c r="C475" s="368"/>
      <c r="D475" s="368"/>
      <c r="E475" s="368"/>
      <c r="F475" s="368"/>
      <c r="G475" s="368"/>
      <c r="H475" s="368"/>
      <c r="I475" s="368"/>
      <c r="J475" s="368"/>
      <c r="K475" s="368"/>
    </row>
    <row r="476" spans="1:11">
      <c r="A476" s="368"/>
      <c r="B476" s="368"/>
      <c r="C476" s="368"/>
      <c r="D476" s="368"/>
      <c r="E476" s="368"/>
      <c r="F476" s="368"/>
      <c r="G476" s="368"/>
      <c r="H476" s="368"/>
      <c r="I476" s="368"/>
      <c r="J476" s="368"/>
      <c r="K476" s="368"/>
    </row>
    <row r="477" spans="1:11">
      <c r="A477" s="368"/>
      <c r="B477" s="368"/>
      <c r="C477" s="368"/>
      <c r="D477" s="368"/>
      <c r="E477" s="368"/>
      <c r="F477" s="368"/>
      <c r="G477" s="368"/>
      <c r="H477" s="368"/>
      <c r="I477" s="368"/>
      <c r="J477" s="368"/>
      <c r="K477" s="368"/>
    </row>
    <row r="478" spans="1:11">
      <c r="A478" s="368"/>
      <c r="B478" s="368"/>
      <c r="C478" s="368"/>
      <c r="D478" s="368"/>
      <c r="E478" s="368"/>
      <c r="F478" s="368"/>
      <c r="G478" s="368"/>
      <c r="H478" s="368"/>
      <c r="I478" s="368"/>
      <c r="J478" s="368"/>
      <c r="K478" s="368"/>
    </row>
    <row r="479" spans="1:11">
      <c r="A479" s="368"/>
      <c r="B479" s="368"/>
      <c r="C479" s="368"/>
      <c r="D479" s="368"/>
      <c r="E479" s="368"/>
      <c r="F479" s="368"/>
      <c r="G479" s="368"/>
      <c r="H479" s="368"/>
      <c r="I479" s="368"/>
      <c r="J479" s="368"/>
      <c r="K479" s="368"/>
    </row>
    <row r="480" spans="1:11">
      <c r="A480" s="368"/>
      <c r="B480" s="368"/>
      <c r="C480" s="368"/>
      <c r="D480" s="368"/>
      <c r="E480" s="368"/>
      <c r="F480" s="368"/>
      <c r="G480" s="368"/>
      <c r="H480" s="368"/>
      <c r="I480" s="368"/>
      <c r="J480" s="368"/>
      <c r="K480" s="368"/>
    </row>
    <row r="481" spans="1:11">
      <c r="A481" s="368"/>
      <c r="B481" s="368"/>
      <c r="C481" s="368"/>
      <c r="D481" s="368"/>
      <c r="E481" s="368"/>
      <c r="F481" s="368"/>
      <c r="G481" s="368"/>
      <c r="H481" s="368"/>
      <c r="I481" s="368"/>
      <c r="J481" s="368"/>
      <c r="K481" s="368"/>
    </row>
    <row r="482" spans="1:11">
      <c r="A482" s="368"/>
      <c r="B482" s="368"/>
      <c r="C482" s="368"/>
      <c r="D482" s="368"/>
      <c r="E482" s="368"/>
      <c r="F482" s="368"/>
      <c r="G482" s="368"/>
      <c r="H482" s="368"/>
      <c r="I482" s="368"/>
      <c r="J482" s="368"/>
      <c r="K482" s="368"/>
    </row>
    <row r="483" spans="1:11">
      <c r="A483" s="368"/>
      <c r="B483" s="368"/>
      <c r="C483" s="368"/>
      <c r="D483" s="368"/>
      <c r="E483" s="368"/>
      <c r="F483" s="368"/>
      <c r="G483" s="368"/>
      <c r="H483" s="368"/>
      <c r="I483" s="368"/>
      <c r="J483" s="368"/>
      <c r="K483" s="368"/>
    </row>
    <row r="484" spans="1:11">
      <c r="A484" s="368"/>
      <c r="B484" s="368"/>
      <c r="C484" s="368"/>
      <c r="D484" s="368"/>
      <c r="E484" s="368"/>
      <c r="F484" s="368"/>
      <c r="G484" s="368"/>
      <c r="H484" s="368"/>
      <c r="I484" s="368"/>
      <c r="J484" s="368"/>
      <c r="K484" s="368"/>
    </row>
    <row r="485" spans="1:11">
      <c r="A485" s="368"/>
      <c r="B485" s="368"/>
      <c r="C485" s="368"/>
      <c r="D485" s="368"/>
      <c r="E485" s="368"/>
      <c r="F485" s="368"/>
      <c r="G485" s="368"/>
      <c r="H485" s="368"/>
      <c r="I485" s="368"/>
      <c r="J485" s="368"/>
      <c r="K485" s="368"/>
    </row>
    <row r="486" spans="1:11">
      <c r="A486" s="368"/>
      <c r="B486" s="368"/>
      <c r="C486" s="368"/>
      <c r="D486" s="368"/>
      <c r="E486" s="368"/>
      <c r="F486" s="368"/>
      <c r="G486" s="368"/>
      <c r="H486" s="368"/>
      <c r="I486" s="368"/>
      <c r="J486" s="368"/>
      <c r="K486" s="368"/>
    </row>
    <row r="487" spans="1:11">
      <c r="A487" s="368"/>
      <c r="B487" s="368"/>
      <c r="C487" s="368"/>
      <c r="D487" s="368"/>
      <c r="E487" s="368"/>
      <c r="F487" s="368"/>
      <c r="G487" s="368"/>
      <c r="H487" s="368"/>
      <c r="I487" s="368"/>
      <c r="J487" s="368"/>
      <c r="K487" s="368"/>
    </row>
    <row r="488" spans="1:11">
      <c r="A488" s="368"/>
      <c r="B488" s="368"/>
      <c r="C488" s="368"/>
      <c r="D488" s="368"/>
      <c r="E488" s="368"/>
      <c r="F488" s="368"/>
      <c r="G488" s="368"/>
      <c r="H488" s="368"/>
      <c r="I488" s="368"/>
      <c r="J488" s="368"/>
      <c r="K488" s="368"/>
    </row>
    <row r="489" spans="1:11">
      <c r="A489" s="368"/>
      <c r="B489" s="368"/>
      <c r="C489" s="368"/>
      <c r="D489" s="368"/>
      <c r="E489" s="368"/>
      <c r="F489" s="368"/>
      <c r="G489" s="368"/>
      <c r="H489" s="368"/>
      <c r="I489" s="368"/>
      <c r="J489" s="368"/>
      <c r="K489" s="368"/>
    </row>
    <row r="490" spans="1:11">
      <c r="A490" s="368"/>
      <c r="B490" s="368"/>
      <c r="C490" s="368"/>
      <c r="D490" s="368"/>
      <c r="E490" s="368"/>
      <c r="F490" s="368"/>
      <c r="G490" s="368"/>
      <c r="H490" s="368"/>
      <c r="I490" s="368"/>
      <c r="J490" s="368"/>
      <c r="K490" s="368"/>
    </row>
    <row r="491" spans="1:11">
      <c r="A491" s="368"/>
      <c r="B491" s="368"/>
      <c r="C491" s="368"/>
      <c r="D491" s="368"/>
      <c r="E491" s="368"/>
      <c r="F491" s="368"/>
      <c r="G491" s="368"/>
      <c r="H491" s="368"/>
      <c r="I491" s="368"/>
      <c r="J491" s="368"/>
      <c r="K491" s="368"/>
    </row>
    <row r="492" spans="1:11">
      <c r="A492" s="368"/>
      <c r="B492" s="368"/>
      <c r="C492" s="368"/>
      <c r="D492" s="368"/>
      <c r="E492" s="368"/>
      <c r="F492" s="368"/>
      <c r="G492" s="368"/>
      <c r="H492" s="368"/>
      <c r="I492" s="368"/>
      <c r="J492" s="368"/>
      <c r="K492" s="368"/>
    </row>
    <row r="493" spans="1:11">
      <c r="A493" s="368"/>
      <c r="B493" s="368"/>
      <c r="C493" s="368"/>
      <c r="D493" s="368"/>
      <c r="E493" s="368"/>
      <c r="F493" s="368"/>
      <c r="G493" s="368"/>
      <c r="H493" s="368"/>
      <c r="I493" s="368"/>
      <c r="J493" s="368"/>
      <c r="K493" s="368"/>
    </row>
    <row r="494" spans="1:11">
      <c r="A494" s="368"/>
      <c r="B494" s="368"/>
      <c r="C494" s="368"/>
      <c r="D494" s="368"/>
      <c r="E494" s="368"/>
      <c r="F494" s="368"/>
      <c r="G494" s="368"/>
      <c r="H494" s="368"/>
      <c r="I494" s="368"/>
      <c r="J494" s="368"/>
      <c r="K494" s="368"/>
    </row>
    <row r="495" spans="1:11">
      <c r="A495" s="368"/>
      <c r="B495" s="368"/>
      <c r="C495" s="368"/>
      <c r="D495" s="368"/>
      <c r="E495" s="368"/>
      <c r="F495" s="368"/>
      <c r="G495" s="368"/>
      <c r="H495" s="368"/>
      <c r="I495" s="368"/>
      <c r="J495" s="368"/>
      <c r="K495" s="368"/>
    </row>
    <row r="496" spans="1:11">
      <c r="A496" s="368"/>
      <c r="B496" s="368"/>
      <c r="C496" s="368"/>
      <c r="D496" s="368"/>
      <c r="E496" s="368"/>
      <c r="F496" s="368"/>
      <c r="G496" s="368"/>
      <c r="H496" s="368"/>
      <c r="I496" s="368"/>
      <c r="J496" s="368"/>
      <c r="K496" s="368"/>
    </row>
    <row r="497" spans="1:11">
      <c r="A497" s="368"/>
      <c r="B497" s="368"/>
      <c r="C497" s="368"/>
      <c r="D497" s="368"/>
      <c r="E497" s="368"/>
      <c r="F497" s="368"/>
      <c r="G497" s="368"/>
      <c r="H497" s="368"/>
      <c r="I497" s="368"/>
      <c r="J497" s="368"/>
      <c r="K497" s="368"/>
    </row>
    <row r="498" spans="1:11">
      <c r="A498" s="368"/>
      <c r="B498" s="368"/>
      <c r="C498" s="368"/>
      <c r="D498" s="368"/>
      <c r="E498" s="368"/>
      <c r="F498" s="368"/>
      <c r="G498" s="368"/>
      <c r="H498" s="368"/>
      <c r="I498" s="368"/>
      <c r="J498" s="368"/>
      <c r="K498" s="368"/>
    </row>
    <row r="499" spans="1:11">
      <c r="A499" s="368"/>
      <c r="B499" s="368"/>
      <c r="C499" s="368"/>
      <c r="D499" s="368"/>
      <c r="E499" s="368"/>
      <c r="F499" s="368"/>
      <c r="G499" s="368"/>
      <c r="H499" s="368"/>
      <c r="I499" s="368"/>
      <c r="J499" s="368"/>
      <c r="K499" s="368"/>
    </row>
    <row r="500" spans="1:11">
      <c r="A500" s="368"/>
      <c r="B500" s="368"/>
      <c r="C500" s="368"/>
      <c r="D500" s="368"/>
      <c r="E500" s="368"/>
      <c r="F500" s="368"/>
      <c r="G500" s="368"/>
      <c r="H500" s="368"/>
      <c r="I500" s="368"/>
      <c r="J500" s="368"/>
      <c r="K500" s="368"/>
    </row>
    <row r="501" spans="1:11">
      <c r="A501" s="368"/>
      <c r="B501" s="368"/>
      <c r="C501" s="368"/>
      <c r="D501" s="368"/>
      <c r="E501" s="368"/>
      <c r="F501" s="368"/>
      <c r="G501" s="368"/>
      <c r="H501" s="368"/>
      <c r="I501" s="368"/>
      <c r="J501" s="368"/>
      <c r="K501" s="368"/>
    </row>
    <row r="502" spans="1:11">
      <c r="A502" s="368"/>
      <c r="B502" s="368"/>
      <c r="C502" s="368"/>
      <c r="D502" s="368"/>
      <c r="E502" s="368"/>
      <c r="F502" s="368"/>
      <c r="G502" s="368"/>
      <c r="H502" s="368"/>
      <c r="I502" s="368"/>
      <c r="J502" s="368"/>
      <c r="K502" s="368"/>
    </row>
    <row r="503" spans="1:11">
      <c r="A503" s="368"/>
      <c r="B503" s="368"/>
      <c r="C503" s="368"/>
      <c r="D503" s="368"/>
      <c r="E503" s="368"/>
      <c r="F503" s="368"/>
      <c r="G503" s="368"/>
      <c r="H503" s="368"/>
      <c r="I503" s="368"/>
      <c r="J503" s="368"/>
      <c r="K503" s="368"/>
    </row>
    <row r="504" spans="1:11">
      <c r="A504" s="368"/>
      <c r="B504" s="368"/>
      <c r="C504" s="368"/>
      <c r="D504" s="368"/>
      <c r="E504" s="368"/>
      <c r="F504" s="368"/>
      <c r="G504" s="368"/>
      <c r="H504" s="368"/>
      <c r="I504" s="368"/>
      <c r="J504" s="368"/>
      <c r="K504" s="368"/>
    </row>
    <row r="505" spans="1:11">
      <c r="A505" s="368"/>
      <c r="B505" s="368"/>
      <c r="C505" s="368"/>
      <c r="D505" s="368"/>
      <c r="E505" s="368"/>
      <c r="F505" s="368"/>
      <c r="G505" s="368"/>
      <c r="H505" s="368"/>
      <c r="I505" s="368"/>
      <c r="J505" s="368"/>
      <c r="K505" s="368"/>
    </row>
    <row r="506" spans="1:11">
      <c r="A506" s="368"/>
      <c r="B506" s="368"/>
      <c r="C506" s="368"/>
      <c r="D506" s="368"/>
      <c r="E506" s="368"/>
      <c r="F506" s="368"/>
      <c r="G506" s="368"/>
      <c r="H506" s="368"/>
      <c r="I506" s="368"/>
      <c r="J506" s="368"/>
      <c r="K506" s="368"/>
    </row>
    <row r="507" spans="1:11">
      <c r="A507" s="368"/>
      <c r="B507" s="368"/>
      <c r="C507" s="368"/>
      <c r="D507" s="368"/>
      <c r="E507" s="368"/>
      <c r="F507" s="368"/>
      <c r="G507" s="368"/>
      <c r="H507" s="368"/>
      <c r="I507" s="368"/>
      <c r="J507" s="368"/>
      <c r="K507" s="368"/>
    </row>
    <row r="508" spans="1:11">
      <c r="A508" s="368"/>
      <c r="B508" s="368"/>
      <c r="C508" s="368"/>
      <c r="D508" s="368"/>
      <c r="E508" s="368"/>
      <c r="F508" s="368"/>
      <c r="G508" s="368"/>
      <c r="H508" s="368"/>
      <c r="I508" s="368"/>
      <c r="J508" s="368"/>
      <c r="K508" s="368"/>
    </row>
    <row r="509" spans="1:11">
      <c r="A509" s="368"/>
      <c r="B509" s="368"/>
      <c r="C509" s="368"/>
      <c r="D509" s="368"/>
      <c r="E509" s="368"/>
      <c r="F509" s="368"/>
      <c r="G509" s="368"/>
      <c r="H509" s="368"/>
      <c r="I509" s="368"/>
      <c r="J509" s="368"/>
      <c r="K509" s="368"/>
    </row>
    <row r="510" spans="1:11">
      <c r="A510" s="368"/>
      <c r="B510" s="368"/>
      <c r="C510" s="368"/>
      <c r="D510" s="368"/>
      <c r="E510" s="368"/>
      <c r="F510" s="368"/>
      <c r="G510" s="368"/>
      <c r="H510" s="368"/>
      <c r="I510" s="368"/>
      <c r="J510" s="368"/>
      <c r="K510" s="368"/>
    </row>
    <row r="511" spans="1:11">
      <c r="A511" s="368"/>
      <c r="B511" s="368"/>
      <c r="C511" s="368"/>
      <c r="D511" s="368"/>
      <c r="E511" s="368"/>
      <c r="F511" s="368"/>
      <c r="G511" s="368"/>
      <c r="H511" s="368"/>
      <c r="I511" s="368"/>
      <c r="J511" s="368"/>
      <c r="K511" s="368"/>
    </row>
    <row r="512" spans="1:11">
      <c r="A512" s="368"/>
      <c r="B512" s="368"/>
      <c r="C512" s="368"/>
      <c r="D512" s="368"/>
      <c r="E512" s="368"/>
      <c r="F512" s="368"/>
      <c r="G512" s="368"/>
      <c r="H512" s="368"/>
      <c r="I512" s="368"/>
      <c r="J512" s="368"/>
      <c r="K512" s="368"/>
    </row>
    <row r="513" spans="1:11">
      <c r="A513" s="368"/>
      <c r="B513" s="368"/>
      <c r="C513" s="368"/>
      <c r="D513" s="368"/>
      <c r="E513" s="368"/>
      <c r="F513" s="368"/>
      <c r="G513" s="368"/>
      <c r="H513" s="368"/>
      <c r="I513" s="368"/>
      <c r="J513" s="368"/>
      <c r="K513" s="368"/>
    </row>
    <row r="514" spans="1:11">
      <c r="A514" s="368"/>
      <c r="B514" s="368"/>
      <c r="C514" s="368"/>
      <c r="D514" s="368"/>
      <c r="E514" s="368"/>
      <c r="F514" s="368"/>
      <c r="G514" s="368"/>
      <c r="H514" s="368"/>
      <c r="I514" s="368"/>
      <c r="J514" s="368"/>
      <c r="K514" s="368"/>
    </row>
    <row r="515" spans="1:11">
      <c r="A515" s="368"/>
      <c r="B515" s="368"/>
      <c r="C515" s="368"/>
      <c r="D515" s="368"/>
      <c r="E515" s="368"/>
      <c r="F515" s="368"/>
      <c r="G515" s="368"/>
      <c r="H515" s="368"/>
      <c r="I515" s="368"/>
      <c r="J515" s="368"/>
      <c r="K515" s="368"/>
    </row>
    <row r="516" spans="1:11">
      <c r="A516" s="368"/>
      <c r="B516" s="368"/>
      <c r="C516" s="368"/>
      <c r="D516" s="368"/>
      <c r="E516" s="368"/>
      <c r="F516" s="368"/>
      <c r="G516" s="368"/>
      <c r="H516" s="368"/>
      <c r="I516" s="368"/>
      <c r="J516" s="368"/>
      <c r="K516" s="368"/>
    </row>
    <row r="517" spans="1:11">
      <c r="A517" s="368"/>
      <c r="B517" s="368"/>
      <c r="C517" s="368"/>
      <c r="D517" s="368"/>
      <c r="E517" s="368"/>
      <c r="F517" s="368"/>
      <c r="G517" s="368"/>
      <c r="H517" s="368"/>
      <c r="I517" s="368"/>
      <c r="J517" s="368"/>
      <c r="K517" s="368"/>
    </row>
    <row r="518" spans="1:11">
      <c r="A518" s="368"/>
      <c r="B518" s="368"/>
      <c r="C518" s="368"/>
      <c r="D518" s="368"/>
      <c r="E518" s="368"/>
      <c r="F518" s="368"/>
      <c r="G518" s="368"/>
      <c r="H518" s="368"/>
      <c r="I518" s="368"/>
      <c r="J518" s="368"/>
      <c r="K518" s="368"/>
    </row>
    <row r="519" spans="1:11">
      <c r="A519" s="368"/>
      <c r="B519" s="368"/>
      <c r="C519" s="368"/>
      <c r="D519" s="368"/>
      <c r="E519" s="368"/>
      <c r="F519" s="368"/>
      <c r="G519" s="368"/>
      <c r="H519" s="368"/>
      <c r="I519" s="368"/>
      <c r="J519" s="368"/>
      <c r="K519" s="368"/>
    </row>
    <row r="520" spans="1:11">
      <c r="A520" s="368"/>
      <c r="B520" s="368"/>
      <c r="C520" s="368"/>
      <c r="D520" s="368"/>
      <c r="E520" s="368"/>
      <c r="F520" s="368"/>
      <c r="G520" s="368"/>
      <c r="H520" s="368"/>
      <c r="I520" s="368"/>
      <c r="J520" s="368"/>
      <c r="K520" s="368"/>
    </row>
    <row r="521" spans="1:11">
      <c r="A521" s="368"/>
      <c r="B521" s="368"/>
      <c r="C521" s="368"/>
      <c r="D521" s="368"/>
      <c r="E521" s="368"/>
      <c r="F521" s="368"/>
      <c r="G521" s="368"/>
      <c r="H521" s="368"/>
      <c r="I521" s="368"/>
      <c r="J521" s="368"/>
      <c r="K521" s="368"/>
    </row>
    <row r="522" spans="1:11">
      <c r="A522" s="368"/>
      <c r="B522" s="368"/>
      <c r="C522" s="368"/>
      <c r="D522" s="368"/>
      <c r="E522" s="368"/>
      <c r="F522" s="368"/>
      <c r="G522" s="368"/>
      <c r="H522" s="368"/>
      <c r="I522" s="368"/>
      <c r="J522" s="368"/>
      <c r="K522" s="368"/>
    </row>
    <row r="523" spans="1:11">
      <c r="A523" s="368"/>
      <c r="B523" s="368"/>
      <c r="C523" s="368"/>
      <c r="D523" s="368"/>
      <c r="E523" s="368"/>
      <c r="F523" s="368"/>
      <c r="G523" s="368"/>
      <c r="H523" s="368"/>
      <c r="I523" s="368"/>
      <c r="J523" s="368"/>
      <c r="K523" s="368"/>
    </row>
    <row r="524" spans="1:11">
      <c r="A524" s="368"/>
      <c r="B524" s="368"/>
      <c r="C524" s="368"/>
      <c r="D524" s="368"/>
      <c r="E524" s="368"/>
      <c r="F524" s="368"/>
      <c r="G524" s="368"/>
      <c r="H524" s="368"/>
      <c r="I524" s="368"/>
      <c r="J524" s="368"/>
      <c r="K524" s="368"/>
    </row>
    <row r="525" spans="1:11">
      <c r="A525" s="368"/>
      <c r="B525" s="368"/>
      <c r="C525" s="368"/>
      <c r="D525" s="368"/>
      <c r="E525" s="368"/>
      <c r="F525" s="368"/>
      <c r="G525" s="368"/>
      <c r="H525" s="368"/>
      <c r="I525" s="368"/>
      <c r="J525" s="368"/>
      <c r="K525" s="368"/>
    </row>
    <row r="526" spans="1:11">
      <c r="A526" s="368"/>
      <c r="B526" s="368"/>
      <c r="C526" s="368"/>
      <c r="D526" s="368"/>
      <c r="E526" s="368"/>
      <c r="F526" s="368"/>
      <c r="G526" s="368"/>
      <c r="H526" s="368"/>
      <c r="I526" s="368"/>
      <c r="J526" s="368"/>
      <c r="K526" s="368"/>
    </row>
    <row r="527" spans="1:11">
      <c r="A527" s="368"/>
      <c r="B527" s="368"/>
      <c r="C527" s="368"/>
      <c r="D527" s="368"/>
      <c r="E527" s="368"/>
      <c r="F527" s="368"/>
      <c r="G527" s="368"/>
      <c r="H527" s="368"/>
      <c r="I527" s="368"/>
      <c r="J527" s="368"/>
      <c r="K527" s="368"/>
    </row>
    <row r="528" spans="1:11">
      <c r="A528" s="368"/>
      <c r="B528" s="368"/>
      <c r="C528" s="368"/>
      <c r="D528" s="368"/>
      <c r="E528" s="368"/>
      <c r="F528" s="368"/>
      <c r="G528" s="368"/>
      <c r="H528" s="368"/>
      <c r="I528" s="368"/>
      <c r="J528" s="368"/>
      <c r="K528" s="368"/>
    </row>
    <row r="529" spans="1:11">
      <c r="A529" s="368"/>
      <c r="B529" s="368"/>
      <c r="C529" s="368"/>
      <c r="D529" s="368"/>
      <c r="E529" s="368"/>
      <c r="F529" s="368"/>
      <c r="G529" s="368"/>
      <c r="H529" s="368"/>
      <c r="I529" s="368"/>
      <c r="J529" s="368"/>
      <c r="K529" s="368"/>
    </row>
    <row r="530" spans="1:11">
      <c r="A530" s="368"/>
      <c r="B530" s="368"/>
      <c r="C530" s="368"/>
      <c r="D530" s="368"/>
      <c r="E530" s="368"/>
      <c r="F530" s="368"/>
      <c r="G530" s="368"/>
      <c r="H530" s="368"/>
      <c r="I530" s="368"/>
      <c r="J530" s="368"/>
      <c r="K530" s="368"/>
    </row>
    <row r="531" spans="1:11">
      <c r="A531" s="368"/>
      <c r="B531" s="368"/>
      <c r="C531" s="368"/>
      <c r="D531" s="368"/>
      <c r="E531" s="368"/>
      <c r="F531" s="368"/>
      <c r="G531" s="368"/>
      <c r="H531" s="368"/>
      <c r="I531" s="368"/>
      <c r="J531" s="368"/>
      <c r="K531" s="368"/>
    </row>
    <row r="532" spans="1:11">
      <c r="A532" s="368"/>
      <c r="B532" s="368"/>
      <c r="C532" s="368"/>
      <c r="D532" s="368"/>
      <c r="E532" s="368"/>
      <c r="F532" s="368"/>
      <c r="G532" s="368"/>
      <c r="H532" s="368"/>
      <c r="I532" s="368"/>
      <c r="J532" s="368"/>
      <c r="K532" s="368"/>
    </row>
    <row r="533" spans="1:11">
      <c r="A533" s="368"/>
      <c r="B533" s="368"/>
      <c r="C533" s="368"/>
      <c r="D533" s="368"/>
      <c r="E533" s="368"/>
      <c r="F533" s="368"/>
      <c r="G533" s="368"/>
      <c r="H533" s="368"/>
      <c r="I533" s="368"/>
      <c r="J533" s="368"/>
      <c r="K533" s="368"/>
    </row>
    <row r="534" spans="1:11">
      <c r="A534" s="368"/>
      <c r="B534" s="368"/>
      <c r="C534" s="368"/>
      <c r="D534" s="368"/>
      <c r="E534" s="368"/>
      <c r="F534" s="368"/>
      <c r="G534" s="368"/>
      <c r="H534" s="368"/>
      <c r="I534" s="368"/>
      <c r="J534" s="368"/>
      <c r="K534" s="368"/>
    </row>
    <row r="535" spans="1:11">
      <c r="A535" s="368"/>
      <c r="B535" s="368"/>
      <c r="C535" s="368"/>
      <c r="D535" s="368"/>
      <c r="E535" s="368"/>
      <c r="F535" s="368"/>
      <c r="G535" s="368"/>
      <c r="H535" s="368"/>
      <c r="I535" s="368"/>
      <c r="J535" s="368"/>
      <c r="K535" s="368"/>
    </row>
    <row r="536" spans="1:11">
      <c r="A536" s="368"/>
      <c r="B536" s="368"/>
      <c r="C536" s="368"/>
      <c r="D536" s="368"/>
      <c r="E536" s="368"/>
      <c r="F536" s="368"/>
      <c r="G536" s="368"/>
      <c r="H536" s="368"/>
      <c r="I536" s="368"/>
      <c r="J536" s="368"/>
      <c r="K536" s="368"/>
    </row>
    <row r="537" spans="1:11">
      <c r="A537" s="368"/>
      <c r="B537" s="368"/>
      <c r="C537" s="368"/>
      <c r="D537" s="368"/>
      <c r="E537" s="368"/>
      <c r="F537" s="368"/>
      <c r="G537" s="368"/>
      <c r="H537" s="368"/>
      <c r="I537" s="368"/>
      <c r="J537" s="368"/>
      <c r="K537" s="368"/>
    </row>
  </sheetData>
  <sheetProtection selectLockedCells="1" selectUnlockedCells="1"/>
  <autoFilter ref="A1:K1"/>
  <phoneticPr fontId="3"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filterMode="1" enableFormatConditionsCalculation="0">
    <tabColor theme="6" tint="0.39997558519241921"/>
  </sheetPr>
  <dimension ref="A1:G570"/>
  <sheetViews>
    <sheetView zoomScaleNormal="100" workbookViewId="0">
      <selection activeCell="A2" sqref="A2"/>
    </sheetView>
  </sheetViews>
  <sheetFormatPr defaultRowHeight="12.75"/>
  <cols>
    <col min="1" max="1" width="34.28515625" customWidth="1"/>
    <col min="2" max="5" width="30.28515625" customWidth="1"/>
    <col min="6" max="6" width="15.7109375" customWidth="1"/>
    <col min="7" max="7" width="14.5703125" customWidth="1"/>
    <col min="8" max="8" width="12.28515625" customWidth="1"/>
  </cols>
  <sheetData>
    <row r="1" spans="1:7" ht="29.45" customHeight="1">
      <c r="A1" s="368" t="s">
        <v>242</v>
      </c>
      <c r="B1" s="368" t="s">
        <v>325</v>
      </c>
      <c r="C1" s="368" t="s">
        <v>270</v>
      </c>
      <c r="D1" s="368" t="s">
        <v>243</v>
      </c>
      <c r="E1" s="368" t="s">
        <v>172</v>
      </c>
      <c r="F1" s="368" t="s">
        <v>240</v>
      </c>
      <c r="G1" s="368" t="s">
        <v>241</v>
      </c>
    </row>
    <row r="2" spans="1:7">
      <c r="A2" s="368"/>
      <c r="B2" s="368"/>
      <c r="C2" s="368"/>
      <c r="D2" s="368"/>
      <c r="E2" s="368"/>
      <c r="F2" s="368"/>
      <c r="G2" s="368"/>
    </row>
    <row r="3" spans="1:7" hidden="1">
      <c r="A3" s="368" t="s">
        <v>2630</v>
      </c>
      <c r="B3" s="368" t="s">
        <v>166</v>
      </c>
      <c r="C3" s="368" t="s">
        <v>93</v>
      </c>
      <c r="D3" s="368">
        <v>14</v>
      </c>
      <c r="E3" s="368">
        <v>9</v>
      </c>
      <c r="F3" s="368">
        <v>5</v>
      </c>
      <c r="G3" s="368">
        <v>0</v>
      </c>
    </row>
    <row r="4" spans="1:7" hidden="1">
      <c r="A4" s="368" t="s">
        <v>2882</v>
      </c>
      <c r="B4" s="368" t="s">
        <v>166</v>
      </c>
      <c r="C4" s="368" t="s">
        <v>94</v>
      </c>
      <c r="D4" s="368">
        <v>38</v>
      </c>
      <c r="E4" s="368">
        <v>31</v>
      </c>
      <c r="F4" s="368">
        <v>7</v>
      </c>
      <c r="G4" s="368">
        <v>0</v>
      </c>
    </row>
    <row r="5" spans="1:7" hidden="1">
      <c r="A5" s="368" t="s">
        <v>2883</v>
      </c>
      <c r="B5" s="368" t="s">
        <v>166</v>
      </c>
      <c r="C5" s="368" t="s">
        <v>224</v>
      </c>
      <c r="D5" s="368">
        <v>11</v>
      </c>
      <c r="E5" s="368">
        <v>10</v>
      </c>
      <c r="F5" s="368">
        <v>1</v>
      </c>
      <c r="G5" s="368">
        <v>0</v>
      </c>
    </row>
    <row r="6" spans="1:7" hidden="1">
      <c r="A6" s="368" t="s">
        <v>2884</v>
      </c>
      <c r="B6" s="368" t="s">
        <v>166</v>
      </c>
      <c r="C6" s="368" t="s">
        <v>194</v>
      </c>
      <c r="D6" s="368">
        <v>12</v>
      </c>
      <c r="E6" s="368">
        <v>12</v>
      </c>
      <c r="F6" s="368">
        <v>0</v>
      </c>
      <c r="G6" s="368">
        <v>0</v>
      </c>
    </row>
    <row r="7" spans="1:7" hidden="1">
      <c r="A7" s="368" t="s">
        <v>2710</v>
      </c>
      <c r="B7" s="368" t="s">
        <v>166</v>
      </c>
      <c r="C7" s="368" t="s">
        <v>82</v>
      </c>
      <c r="D7" s="368">
        <v>13</v>
      </c>
      <c r="E7" s="368">
        <v>11</v>
      </c>
      <c r="F7" s="368">
        <v>2</v>
      </c>
      <c r="G7" s="368">
        <v>0</v>
      </c>
    </row>
    <row r="8" spans="1:7" hidden="1">
      <c r="A8" s="368" t="s">
        <v>2976</v>
      </c>
      <c r="B8" s="368" t="s">
        <v>166</v>
      </c>
      <c r="C8" s="368" t="s">
        <v>95</v>
      </c>
      <c r="D8" s="368">
        <v>21</v>
      </c>
      <c r="E8" s="368">
        <v>14</v>
      </c>
      <c r="F8" s="368">
        <v>7</v>
      </c>
      <c r="G8" s="368">
        <v>0</v>
      </c>
    </row>
    <row r="9" spans="1:7" hidden="1">
      <c r="A9" s="368" t="s">
        <v>2631</v>
      </c>
      <c r="B9" s="368" t="s">
        <v>166</v>
      </c>
      <c r="C9" s="368" t="s">
        <v>210</v>
      </c>
      <c r="D9" s="368">
        <v>73</v>
      </c>
      <c r="E9" s="368">
        <v>59</v>
      </c>
      <c r="F9" s="368">
        <v>14</v>
      </c>
      <c r="G9" s="368">
        <v>0</v>
      </c>
    </row>
    <row r="10" spans="1:7" hidden="1">
      <c r="A10" s="368" t="s">
        <v>2839</v>
      </c>
      <c r="B10" s="368" t="s">
        <v>166</v>
      </c>
      <c r="C10" s="368" t="s">
        <v>20</v>
      </c>
      <c r="D10" s="368">
        <v>6</v>
      </c>
      <c r="E10" s="368">
        <v>6</v>
      </c>
      <c r="F10" s="368">
        <v>0</v>
      </c>
      <c r="G10" s="368">
        <v>0</v>
      </c>
    </row>
    <row r="11" spans="1:7" hidden="1">
      <c r="A11" s="368" t="s">
        <v>2807</v>
      </c>
      <c r="B11" s="368" t="s">
        <v>166</v>
      </c>
      <c r="C11" s="368" t="s">
        <v>21</v>
      </c>
      <c r="D11" s="368">
        <v>6</v>
      </c>
      <c r="E11" s="368">
        <v>6</v>
      </c>
      <c r="F11" s="368">
        <v>0</v>
      </c>
      <c r="G11" s="368">
        <v>0</v>
      </c>
    </row>
    <row r="12" spans="1:7" hidden="1">
      <c r="A12" s="368" t="s">
        <v>2555</v>
      </c>
      <c r="B12" s="368" t="s">
        <v>166</v>
      </c>
      <c r="C12" s="368" t="s">
        <v>22</v>
      </c>
      <c r="D12" s="368">
        <v>7</v>
      </c>
      <c r="E12" s="368">
        <v>5</v>
      </c>
      <c r="F12" s="368">
        <v>2</v>
      </c>
      <c r="G12" s="368">
        <v>0</v>
      </c>
    </row>
    <row r="13" spans="1:7" hidden="1">
      <c r="A13" s="368" t="s">
        <v>2711</v>
      </c>
      <c r="B13" s="368" t="s">
        <v>166</v>
      </c>
      <c r="C13" s="368" t="s">
        <v>195</v>
      </c>
      <c r="D13" s="368">
        <v>11</v>
      </c>
      <c r="E13" s="368">
        <v>8</v>
      </c>
      <c r="F13" s="368">
        <v>3</v>
      </c>
      <c r="G13" s="368">
        <v>0</v>
      </c>
    </row>
    <row r="14" spans="1:7" hidden="1">
      <c r="A14" s="368" t="s">
        <v>2921</v>
      </c>
      <c r="B14" s="368" t="s">
        <v>166</v>
      </c>
      <c r="C14" s="368" t="s">
        <v>175</v>
      </c>
      <c r="D14" s="368">
        <v>11</v>
      </c>
      <c r="E14" s="368">
        <v>11</v>
      </c>
      <c r="F14" s="368">
        <v>0</v>
      </c>
      <c r="G14" s="368">
        <v>0</v>
      </c>
    </row>
    <row r="15" spans="1:7" hidden="1">
      <c r="A15" s="368" t="s">
        <v>2774</v>
      </c>
      <c r="B15" s="368" t="s">
        <v>166</v>
      </c>
      <c r="C15" s="368" t="s">
        <v>225</v>
      </c>
      <c r="D15" s="368">
        <v>36</v>
      </c>
      <c r="E15" s="368">
        <v>26</v>
      </c>
      <c r="F15" s="368">
        <v>10</v>
      </c>
      <c r="G15" s="368">
        <v>0</v>
      </c>
    </row>
    <row r="16" spans="1:7" hidden="1">
      <c r="A16" s="368" t="s">
        <v>2885</v>
      </c>
      <c r="B16" s="368" t="s">
        <v>166</v>
      </c>
      <c r="C16" s="368" t="s">
        <v>96</v>
      </c>
      <c r="D16" s="368">
        <v>9</v>
      </c>
      <c r="E16" s="368">
        <v>5</v>
      </c>
      <c r="F16" s="368">
        <v>4</v>
      </c>
      <c r="G16" s="368">
        <v>0</v>
      </c>
    </row>
    <row r="17" spans="1:7" hidden="1">
      <c r="A17" s="368" t="s">
        <v>2591</v>
      </c>
      <c r="B17" s="368" t="s">
        <v>166</v>
      </c>
      <c r="C17" s="368" t="s">
        <v>176</v>
      </c>
      <c r="D17" s="368">
        <v>25</v>
      </c>
      <c r="E17" s="368">
        <v>20</v>
      </c>
      <c r="F17" s="368">
        <v>5</v>
      </c>
      <c r="G17" s="368">
        <v>0</v>
      </c>
    </row>
    <row r="18" spans="1:7" hidden="1">
      <c r="A18" s="368" t="s">
        <v>2740</v>
      </c>
      <c r="B18" s="368" t="s">
        <v>166</v>
      </c>
      <c r="C18" s="368" t="s">
        <v>196</v>
      </c>
      <c r="D18" s="368">
        <v>44</v>
      </c>
      <c r="E18" s="368">
        <v>35</v>
      </c>
      <c r="F18" s="368">
        <v>9</v>
      </c>
      <c r="G18" s="368">
        <v>0</v>
      </c>
    </row>
    <row r="19" spans="1:7" hidden="1">
      <c r="A19" s="368" t="s">
        <v>2886</v>
      </c>
      <c r="B19" s="368" t="s">
        <v>166</v>
      </c>
      <c r="C19" s="368" t="s">
        <v>97</v>
      </c>
      <c r="D19" s="368">
        <v>44</v>
      </c>
      <c r="E19" s="368">
        <v>28</v>
      </c>
      <c r="F19" s="368">
        <v>16</v>
      </c>
      <c r="G19" s="368">
        <v>0</v>
      </c>
    </row>
    <row r="20" spans="1:7" hidden="1">
      <c r="A20" s="368" t="s">
        <v>2592</v>
      </c>
      <c r="B20" s="368" t="s">
        <v>166</v>
      </c>
      <c r="C20" s="368" t="s">
        <v>177</v>
      </c>
      <c r="D20" s="368">
        <v>85</v>
      </c>
      <c r="E20" s="368">
        <v>68</v>
      </c>
      <c r="F20" s="368">
        <v>17</v>
      </c>
      <c r="G20" s="368">
        <v>0</v>
      </c>
    </row>
    <row r="21" spans="1:7" hidden="1">
      <c r="A21" s="368" t="s">
        <v>2632</v>
      </c>
      <c r="B21" s="368" t="s">
        <v>166</v>
      </c>
      <c r="C21" s="368" t="s">
        <v>23</v>
      </c>
      <c r="D21" s="368">
        <v>9</v>
      </c>
      <c r="E21" s="368">
        <v>6</v>
      </c>
      <c r="F21" s="368">
        <v>3</v>
      </c>
      <c r="G21" s="368">
        <v>0</v>
      </c>
    </row>
    <row r="22" spans="1:7" hidden="1">
      <c r="A22" s="368" t="s">
        <v>2840</v>
      </c>
      <c r="B22" s="368" t="s">
        <v>166</v>
      </c>
      <c r="C22" s="368" t="s">
        <v>226</v>
      </c>
      <c r="D22" s="368">
        <v>14</v>
      </c>
      <c r="E22" s="368">
        <v>13</v>
      </c>
      <c r="F22" s="368">
        <v>1</v>
      </c>
      <c r="G22" s="368">
        <v>0</v>
      </c>
    </row>
    <row r="23" spans="1:7" hidden="1">
      <c r="A23" s="368" t="s">
        <v>2775</v>
      </c>
      <c r="B23" s="368" t="s">
        <v>166</v>
      </c>
      <c r="C23" s="368" t="s">
        <v>83</v>
      </c>
      <c r="D23" s="368">
        <v>107</v>
      </c>
      <c r="E23" s="368">
        <v>94</v>
      </c>
      <c r="F23" s="368">
        <v>13</v>
      </c>
      <c r="G23" s="368">
        <v>0</v>
      </c>
    </row>
    <row r="24" spans="1:7" hidden="1">
      <c r="A24" s="368" t="s">
        <v>2633</v>
      </c>
      <c r="B24" s="368" t="s">
        <v>166</v>
      </c>
      <c r="C24" s="368" t="s">
        <v>98</v>
      </c>
      <c r="D24" s="368">
        <v>31</v>
      </c>
      <c r="E24" s="368">
        <v>20</v>
      </c>
      <c r="F24" s="368">
        <v>11</v>
      </c>
      <c r="G24" s="368">
        <v>0</v>
      </c>
    </row>
    <row r="25" spans="1:7" hidden="1">
      <c r="A25" s="368" t="s">
        <v>2922</v>
      </c>
      <c r="B25" s="368" t="s">
        <v>166</v>
      </c>
      <c r="C25" s="368" t="s">
        <v>84</v>
      </c>
      <c r="D25" s="368">
        <v>41</v>
      </c>
      <c r="E25" s="368">
        <v>38</v>
      </c>
      <c r="F25" s="368">
        <v>3</v>
      </c>
      <c r="G25" s="368">
        <v>0</v>
      </c>
    </row>
    <row r="26" spans="1:7" hidden="1">
      <c r="A26" s="368" t="s">
        <v>2841</v>
      </c>
      <c r="B26" s="368" t="s">
        <v>166</v>
      </c>
      <c r="C26" s="368" t="s">
        <v>24</v>
      </c>
      <c r="D26" s="368">
        <v>44</v>
      </c>
      <c r="E26" s="368">
        <v>34</v>
      </c>
      <c r="F26" s="368">
        <v>10</v>
      </c>
      <c r="G26" s="368">
        <v>0</v>
      </c>
    </row>
    <row r="27" spans="1:7" hidden="1">
      <c r="A27" s="368" t="s">
        <v>2808</v>
      </c>
      <c r="B27" s="368" t="s">
        <v>166</v>
      </c>
      <c r="C27" s="368" t="s">
        <v>25</v>
      </c>
      <c r="D27" s="368">
        <v>25</v>
      </c>
      <c r="E27" s="368">
        <v>18</v>
      </c>
      <c r="F27" s="368">
        <v>7</v>
      </c>
      <c r="G27" s="368">
        <v>0</v>
      </c>
    </row>
    <row r="28" spans="1:7" hidden="1">
      <c r="A28" s="368" t="s">
        <v>2923</v>
      </c>
      <c r="B28" s="368" t="s">
        <v>166</v>
      </c>
      <c r="C28" s="368" t="s">
        <v>197</v>
      </c>
      <c r="D28" s="368">
        <v>34</v>
      </c>
      <c r="E28" s="368">
        <v>30</v>
      </c>
      <c r="F28" s="368">
        <v>4</v>
      </c>
      <c r="G28" s="368">
        <v>0</v>
      </c>
    </row>
    <row r="29" spans="1:7" hidden="1">
      <c r="A29" s="368" t="s">
        <v>2666</v>
      </c>
      <c r="B29" s="368" t="s">
        <v>166</v>
      </c>
      <c r="C29" s="368" t="s">
        <v>211</v>
      </c>
      <c r="D29" s="368">
        <v>33</v>
      </c>
      <c r="E29" s="368">
        <v>25</v>
      </c>
      <c r="F29" s="368">
        <v>8</v>
      </c>
      <c r="G29" s="368">
        <v>0</v>
      </c>
    </row>
    <row r="30" spans="1:7" hidden="1">
      <c r="A30" s="368" t="s">
        <v>2712</v>
      </c>
      <c r="B30" s="368" t="s">
        <v>166</v>
      </c>
      <c r="C30" s="368" t="s">
        <v>100</v>
      </c>
      <c r="D30" s="368">
        <v>34</v>
      </c>
      <c r="E30" s="368">
        <v>27</v>
      </c>
      <c r="F30" s="368">
        <v>7</v>
      </c>
      <c r="G30" s="368">
        <v>0</v>
      </c>
    </row>
    <row r="31" spans="1:7" hidden="1">
      <c r="A31" s="368" t="s">
        <v>2556</v>
      </c>
      <c r="B31" s="368" t="s">
        <v>166</v>
      </c>
      <c r="C31" s="368" t="s">
        <v>26</v>
      </c>
      <c r="D31" s="368">
        <v>28</v>
      </c>
      <c r="E31" s="368">
        <v>27</v>
      </c>
      <c r="F31" s="368">
        <v>1</v>
      </c>
      <c r="G31" s="368">
        <v>0</v>
      </c>
    </row>
    <row r="32" spans="1:7" hidden="1">
      <c r="A32" s="368" t="s">
        <v>2842</v>
      </c>
      <c r="B32" s="368" t="s">
        <v>166</v>
      </c>
      <c r="C32" s="368" t="s">
        <v>154</v>
      </c>
      <c r="D32" s="368">
        <v>14</v>
      </c>
      <c r="E32" s="368">
        <v>13</v>
      </c>
      <c r="F32" s="368">
        <v>1</v>
      </c>
      <c r="G32" s="368">
        <v>0</v>
      </c>
    </row>
    <row r="33" spans="1:7" hidden="1">
      <c r="A33" s="368" t="s">
        <v>2809</v>
      </c>
      <c r="B33" s="368" t="s">
        <v>166</v>
      </c>
      <c r="C33" s="368" t="s">
        <v>73</v>
      </c>
      <c r="D33" s="368">
        <v>17</v>
      </c>
      <c r="E33" s="368">
        <v>7</v>
      </c>
      <c r="F33" s="368">
        <v>10</v>
      </c>
      <c r="G33" s="368">
        <v>0</v>
      </c>
    </row>
    <row r="34" spans="1:7" hidden="1">
      <c r="A34" s="368" t="s">
        <v>2924</v>
      </c>
      <c r="B34" s="368" t="s">
        <v>166</v>
      </c>
      <c r="C34" s="368" t="s">
        <v>74</v>
      </c>
      <c r="D34" s="368">
        <v>47</v>
      </c>
      <c r="E34" s="368">
        <v>33</v>
      </c>
      <c r="F34" s="368">
        <v>14</v>
      </c>
      <c r="G34" s="368">
        <v>0</v>
      </c>
    </row>
    <row r="35" spans="1:7" hidden="1">
      <c r="A35" s="368" t="s">
        <v>2634</v>
      </c>
      <c r="B35" s="368" t="s">
        <v>166</v>
      </c>
      <c r="C35" s="368" t="s">
        <v>198</v>
      </c>
      <c r="D35" s="368">
        <v>50</v>
      </c>
      <c r="E35" s="368">
        <v>39</v>
      </c>
      <c r="F35" s="368">
        <v>11</v>
      </c>
      <c r="G35" s="368">
        <v>0</v>
      </c>
    </row>
    <row r="36" spans="1:7" hidden="1">
      <c r="A36" s="368" t="s">
        <v>2741</v>
      </c>
      <c r="B36" s="368" t="s">
        <v>166</v>
      </c>
      <c r="C36" s="368" t="s">
        <v>227</v>
      </c>
      <c r="D36" s="368">
        <v>8</v>
      </c>
      <c r="E36" s="368">
        <v>8</v>
      </c>
      <c r="F36" s="368">
        <v>0</v>
      </c>
      <c r="G36" s="368">
        <v>0</v>
      </c>
    </row>
    <row r="37" spans="1:7" hidden="1">
      <c r="A37" s="368" t="s">
        <v>2593</v>
      </c>
      <c r="B37" s="368" t="s">
        <v>166</v>
      </c>
      <c r="C37" s="368" t="s">
        <v>199</v>
      </c>
      <c r="D37" s="368">
        <v>32</v>
      </c>
      <c r="E37" s="368">
        <v>21</v>
      </c>
      <c r="F37" s="368">
        <v>11</v>
      </c>
      <c r="G37" s="368">
        <v>0</v>
      </c>
    </row>
    <row r="38" spans="1:7" hidden="1">
      <c r="A38" s="368" t="s">
        <v>2810</v>
      </c>
      <c r="B38" s="368" t="s">
        <v>166</v>
      </c>
      <c r="C38" s="368" t="s">
        <v>212</v>
      </c>
      <c r="D38" s="368">
        <v>7</v>
      </c>
      <c r="E38" s="368">
        <v>4</v>
      </c>
      <c r="F38" s="368">
        <v>3</v>
      </c>
      <c r="G38" s="368">
        <v>0</v>
      </c>
    </row>
    <row r="39" spans="1:7" hidden="1">
      <c r="A39" s="368" t="s">
        <v>2977</v>
      </c>
      <c r="B39" s="368" t="s">
        <v>166</v>
      </c>
      <c r="C39" s="368" t="s">
        <v>155</v>
      </c>
      <c r="D39" s="368">
        <v>30</v>
      </c>
      <c r="E39" s="368">
        <v>27</v>
      </c>
      <c r="F39" s="368">
        <v>3</v>
      </c>
      <c r="G39" s="368">
        <v>0</v>
      </c>
    </row>
    <row r="40" spans="1:7" hidden="1">
      <c r="A40" s="368" t="s">
        <v>2635</v>
      </c>
      <c r="B40" s="368" t="s">
        <v>166</v>
      </c>
      <c r="C40" s="368" t="s">
        <v>101</v>
      </c>
      <c r="D40" s="368">
        <v>40</v>
      </c>
      <c r="E40" s="368">
        <v>24</v>
      </c>
      <c r="F40" s="368">
        <v>16</v>
      </c>
      <c r="G40" s="368">
        <v>0</v>
      </c>
    </row>
    <row r="41" spans="1:7" hidden="1">
      <c r="A41" s="368" t="s">
        <v>2594</v>
      </c>
      <c r="B41" s="368" t="s">
        <v>166</v>
      </c>
      <c r="C41" s="368" t="s">
        <v>228</v>
      </c>
      <c r="D41" s="368">
        <v>23</v>
      </c>
      <c r="E41" s="368">
        <v>18</v>
      </c>
      <c r="F41" s="368">
        <v>5</v>
      </c>
      <c r="G41" s="368">
        <v>0</v>
      </c>
    </row>
    <row r="42" spans="1:7" hidden="1">
      <c r="A42" s="368" t="s">
        <v>2557</v>
      </c>
      <c r="B42" s="368" t="s">
        <v>166</v>
      </c>
      <c r="C42" s="368" t="s">
        <v>178</v>
      </c>
      <c r="D42" s="368">
        <v>24</v>
      </c>
      <c r="E42" s="368">
        <v>18</v>
      </c>
      <c r="F42" s="368">
        <v>6</v>
      </c>
      <c r="G42" s="368">
        <v>0</v>
      </c>
    </row>
    <row r="43" spans="1:7" hidden="1">
      <c r="A43" s="368" t="s">
        <v>2776</v>
      </c>
      <c r="B43" s="368" t="s">
        <v>166</v>
      </c>
      <c r="C43" s="368" t="s">
        <v>102</v>
      </c>
      <c r="D43" s="368">
        <v>13</v>
      </c>
      <c r="E43" s="368">
        <v>11</v>
      </c>
      <c r="F43" s="368">
        <v>2</v>
      </c>
      <c r="G43" s="368">
        <v>0</v>
      </c>
    </row>
    <row r="44" spans="1:7" hidden="1">
      <c r="A44" s="368" t="s">
        <v>2811</v>
      </c>
      <c r="B44" s="368" t="s">
        <v>166</v>
      </c>
      <c r="C44" s="368" t="s">
        <v>85</v>
      </c>
      <c r="D44" s="368">
        <v>122</v>
      </c>
      <c r="E44" s="368">
        <v>94</v>
      </c>
      <c r="F44" s="368">
        <v>28</v>
      </c>
      <c r="G44" s="368">
        <v>0</v>
      </c>
    </row>
    <row r="45" spans="1:7" hidden="1">
      <c r="A45" s="368" t="s">
        <v>2925</v>
      </c>
      <c r="B45" s="368" t="s">
        <v>166</v>
      </c>
      <c r="C45" s="368" t="s">
        <v>156</v>
      </c>
      <c r="D45" s="368">
        <v>8</v>
      </c>
      <c r="E45" s="368">
        <v>7</v>
      </c>
      <c r="F45" s="368">
        <v>1</v>
      </c>
      <c r="G45" s="368">
        <v>0</v>
      </c>
    </row>
    <row r="46" spans="1:7" hidden="1">
      <c r="A46" s="368" t="s">
        <v>2926</v>
      </c>
      <c r="B46" s="368" t="s">
        <v>166</v>
      </c>
      <c r="C46" s="368" t="s">
        <v>200</v>
      </c>
      <c r="D46" s="368">
        <v>46</v>
      </c>
      <c r="E46" s="368">
        <v>39</v>
      </c>
      <c r="F46" s="368">
        <v>7</v>
      </c>
      <c r="G46" s="368">
        <v>0</v>
      </c>
    </row>
    <row r="47" spans="1:7" hidden="1">
      <c r="A47" s="368" t="s">
        <v>2843</v>
      </c>
      <c r="B47" s="368" t="s">
        <v>166</v>
      </c>
      <c r="C47" s="368" t="s">
        <v>103</v>
      </c>
      <c r="D47" s="368">
        <v>28</v>
      </c>
      <c r="E47" s="368">
        <v>22</v>
      </c>
      <c r="F47" s="368">
        <v>6</v>
      </c>
      <c r="G47" s="368">
        <v>0</v>
      </c>
    </row>
    <row r="48" spans="1:7" hidden="1">
      <c r="A48" s="368" t="s">
        <v>2812</v>
      </c>
      <c r="B48" s="368" t="s">
        <v>166</v>
      </c>
      <c r="C48" s="368" t="s">
        <v>104</v>
      </c>
      <c r="D48" s="368">
        <v>14</v>
      </c>
      <c r="E48" s="368">
        <v>8</v>
      </c>
      <c r="F48" s="368">
        <v>6</v>
      </c>
      <c r="G48" s="368">
        <v>0</v>
      </c>
    </row>
    <row r="49" spans="1:7" hidden="1">
      <c r="A49" s="368" t="s">
        <v>2813</v>
      </c>
      <c r="B49" s="368" t="s">
        <v>166</v>
      </c>
      <c r="C49" s="368" t="s">
        <v>27</v>
      </c>
      <c r="D49" s="368">
        <v>8</v>
      </c>
      <c r="E49" s="368">
        <v>7</v>
      </c>
      <c r="F49" s="368">
        <v>1</v>
      </c>
      <c r="G49" s="368">
        <v>0</v>
      </c>
    </row>
    <row r="50" spans="1:7" hidden="1">
      <c r="A50" s="368" t="s">
        <v>2713</v>
      </c>
      <c r="B50" s="368" t="s">
        <v>166</v>
      </c>
      <c r="C50" s="368" t="s">
        <v>105</v>
      </c>
      <c r="D50" s="368">
        <v>28</v>
      </c>
      <c r="E50" s="368">
        <v>17</v>
      </c>
      <c r="F50" s="368">
        <v>11</v>
      </c>
      <c r="G50" s="368">
        <v>0</v>
      </c>
    </row>
    <row r="51" spans="1:7" hidden="1">
      <c r="A51" s="368" t="s">
        <v>2814</v>
      </c>
      <c r="B51" s="368" t="s">
        <v>166</v>
      </c>
      <c r="C51" s="368" t="s">
        <v>179</v>
      </c>
      <c r="D51" s="368">
        <v>162</v>
      </c>
      <c r="E51" s="368">
        <v>140</v>
      </c>
      <c r="F51" s="368">
        <v>22</v>
      </c>
      <c r="G51" s="368">
        <v>0</v>
      </c>
    </row>
    <row r="52" spans="1:7" hidden="1">
      <c r="A52" s="368" t="s">
        <v>2742</v>
      </c>
      <c r="B52" s="368" t="s">
        <v>166</v>
      </c>
      <c r="C52" s="368" t="s">
        <v>106</v>
      </c>
      <c r="D52" s="368">
        <v>29</v>
      </c>
      <c r="E52" s="368">
        <v>23</v>
      </c>
      <c r="F52" s="368">
        <v>6</v>
      </c>
      <c r="G52" s="368">
        <v>0</v>
      </c>
    </row>
    <row r="53" spans="1:7" hidden="1">
      <c r="A53" s="368" t="s">
        <v>2978</v>
      </c>
      <c r="B53" s="368" t="s">
        <v>166</v>
      </c>
      <c r="C53" s="368" t="s">
        <v>107</v>
      </c>
      <c r="D53" s="368">
        <v>8</v>
      </c>
      <c r="E53" s="368">
        <v>6</v>
      </c>
      <c r="F53" s="368">
        <v>2</v>
      </c>
      <c r="G53" s="368">
        <v>0</v>
      </c>
    </row>
    <row r="54" spans="1:7" hidden="1">
      <c r="A54" s="368" t="s">
        <v>2844</v>
      </c>
      <c r="B54" s="368" t="s">
        <v>166</v>
      </c>
      <c r="C54" s="368" t="s">
        <v>157</v>
      </c>
      <c r="D54" s="368">
        <v>3</v>
      </c>
      <c r="E54" s="368">
        <v>3</v>
      </c>
      <c r="F54" s="368">
        <v>0</v>
      </c>
      <c r="G54" s="368">
        <v>0</v>
      </c>
    </row>
    <row r="55" spans="1:7" hidden="1">
      <c r="A55" s="368" t="s">
        <v>2558</v>
      </c>
      <c r="B55" s="368" t="s">
        <v>166</v>
      </c>
      <c r="C55" s="368" t="s">
        <v>108</v>
      </c>
      <c r="D55" s="368">
        <v>9</v>
      </c>
      <c r="E55" s="368">
        <v>8</v>
      </c>
      <c r="F55" s="368">
        <v>1</v>
      </c>
      <c r="G55" s="368">
        <v>0</v>
      </c>
    </row>
    <row r="56" spans="1:7" hidden="1">
      <c r="A56" s="368" t="s">
        <v>2559</v>
      </c>
      <c r="B56" s="368" t="s">
        <v>166</v>
      </c>
      <c r="C56" s="368" t="s">
        <v>213</v>
      </c>
      <c r="D56" s="368">
        <v>3</v>
      </c>
      <c r="E56" s="368">
        <v>2</v>
      </c>
      <c r="F56" s="368">
        <v>1</v>
      </c>
      <c r="G56" s="368">
        <v>0</v>
      </c>
    </row>
    <row r="57" spans="1:7" hidden="1">
      <c r="A57" s="368" t="s">
        <v>2845</v>
      </c>
      <c r="B57" s="368" t="s">
        <v>166</v>
      </c>
      <c r="C57" s="368" t="s">
        <v>86</v>
      </c>
      <c r="D57" s="368">
        <v>255</v>
      </c>
      <c r="E57" s="368">
        <v>201</v>
      </c>
      <c r="F57" s="368">
        <v>54</v>
      </c>
      <c r="G57" s="368">
        <v>0</v>
      </c>
    </row>
    <row r="58" spans="1:7" hidden="1">
      <c r="A58" s="368" t="s">
        <v>2636</v>
      </c>
      <c r="B58" s="368" t="s">
        <v>166</v>
      </c>
      <c r="C58" s="368" t="s">
        <v>109</v>
      </c>
      <c r="D58" s="368">
        <v>10</v>
      </c>
      <c r="E58" s="368">
        <v>9</v>
      </c>
      <c r="F58" s="368">
        <v>1</v>
      </c>
      <c r="G58" s="368">
        <v>0</v>
      </c>
    </row>
    <row r="59" spans="1:7" hidden="1">
      <c r="A59" s="368" t="s">
        <v>2637</v>
      </c>
      <c r="B59" s="368" t="s">
        <v>166</v>
      </c>
      <c r="C59" s="368" t="s">
        <v>110</v>
      </c>
      <c r="D59" s="368">
        <v>26</v>
      </c>
      <c r="E59" s="368">
        <v>15</v>
      </c>
      <c r="F59" s="368">
        <v>11</v>
      </c>
      <c r="G59" s="368">
        <v>0</v>
      </c>
    </row>
    <row r="60" spans="1:7" hidden="1">
      <c r="A60" s="368" t="s">
        <v>2979</v>
      </c>
      <c r="B60" s="368" t="s">
        <v>166</v>
      </c>
      <c r="C60" s="368" t="s">
        <v>180</v>
      </c>
      <c r="D60" s="368">
        <v>7</v>
      </c>
      <c r="E60" s="368">
        <v>3</v>
      </c>
      <c r="F60" s="368">
        <v>4</v>
      </c>
      <c r="G60" s="368">
        <v>0</v>
      </c>
    </row>
    <row r="61" spans="1:7" hidden="1">
      <c r="A61" s="368" t="s">
        <v>2927</v>
      </c>
      <c r="B61" s="368" t="s">
        <v>166</v>
      </c>
      <c r="C61" s="368" t="s">
        <v>111</v>
      </c>
      <c r="D61" s="368">
        <v>35</v>
      </c>
      <c r="E61" s="368">
        <v>21</v>
      </c>
      <c r="F61" s="368">
        <v>14</v>
      </c>
      <c r="G61" s="368">
        <v>0</v>
      </c>
    </row>
    <row r="62" spans="1:7" hidden="1">
      <c r="A62" s="368" t="s">
        <v>2887</v>
      </c>
      <c r="B62" s="368" t="s">
        <v>166</v>
      </c>
      <c r="C62" s="368" t="s">
        <v>140</v>
      </c>
      <c r="D62" s="368">
        <v>15</v>
      </c>
      <c r="E62" s="368">
        <v>11</v>
      </c>
      <c r="F62" s="368">
        <v>4</v>
      </c>
      <c r="G62" s="368">
        <v>0</v>
      </c>
    </row>
    <row r="63" spans="1:7" hidden="1">
      <c r="A63" s="368" t="s">
        <v>2928</v>
      </c>
      <c r="B63" s="368" t="s">
        <v>166</v>
      </c>
      <c r="C63" s="368" t="s">
        <v>181</v>
      </c>
      <c r="D63" s="368">
        <v>92</v>
      </c>
      <c r="E63" s="368">
        <v>69</v>
      </c>
      <c r="F63" s="368">
        <v>23</v>
      </c>
      <c r="G63" s="368">
        <v>0</v>
      </c>
    </row>
    <row r="64" spans="1:7" hidden="1">
      <c r="A64" s="368" t="s">
        <v>2980</v>
      </c>
      <c r="B64" s="368" t="s">
        <v>166</v>
      </c>
      <c r="C64" s="368" t="s">
        <v>229</v>
      </c>
      <c r="D64" s="368">
        <v>8</v>
      </c>
      <c r="E64" s="368">
        <v>8</v>
      </c>
      <c r="F64" s="368">
        <v>0</v>
      </c>
      <c r="G64" s="368">
        <v>0</v>
      </c>
    </row>
    <row r="65" spans="1:7" hidden="1">
      <c r="A65" s="368" t="s">
        <v>2929</v>
      </c>
      <c r="B65" s="368" t="s">
        <v>166</v>
      </c>
      <c r="C65" s="368" t="s">
        <v>141</v>
      </c>
      <c r="D65" s="368">
        <v>19</v>
      </c>
      <c r="E65" s="368">
        <v>15</v>
      </c>
      <c r="F65" s="368">
        <v>4</v>
      </c>
      <c r="G65" s="368">
        <v>0</v>
      </c>
    </row>
    <row r="66" spans="1:7" hidden="1">
      <c r="A66" s="368" t="s">
        <v>2930</v>
      </c>
      <c r="B66" s="368" t="s">
        <v>166</v>
      </c>
      <c r="C66" s="368" t="s">
        <v>114</v>
      </c>
      <c r="D66" s="368">
        <v>36</v>
      </c>
      <c r="E66" s="368">
        <v>32</v>
      </c>
      <c r="F66" s="368">
        <v>4</v>
      </c>
      <c r="G66" s="368">
        <v>0</v>
      </c>
    </row>
    <row r="67" spans="1:7" hidden="1">
      <c r="A67" s="368" t="s">
        <v>2815</v>
      </c>
      <c r="B67" s="368" t="s">
        <v>166</v>
      </c>
      <c r="C67" s="368" t="s">
        <v>28</v>
      </c>
      <c r="D67" s="368">
        <v>1</v>
      </c>
      <c r="E67" s="368">
        <v>1</v>
      </c>
      <c r="F67" s="368">
        <v>0</v>
      </c>
      <c r="G67" s="368">
        <v>0</v>
      </c>
    </row>
    <row r="68" spans="1:7" hidden="1">
      <c r="A68" s="368" t="s">
        <v>2667</v>
      </c>
      <c r="B68" s="368" t="s">
        <v>166</v>
      </c>
      <c r="C68" s="368" t="s">
        <v>142</v>
      </c>
      <c r="D68" s="368">
        <v>34</v>
      </c>
      <c r="E68" s="368">
        <v>25</v>
      </c>
      <c r="F68" s="368">
        <v>9</v>
      </c>
      <c r="G68" s="368">
        <v>0</v>
      </c>
    </row>
    <row r="69" spans="1:7" hidden="1">
      <c r="A69" s="368" t="s">
        <v>2816</v>
      </c>
      <c r="B69" s="368" t="s">
        <v>166</v>
      </c>
      <c r="C69" s="368" t="s">
        <v>29</v>
      </c>
      <c r="D69" s="368">
        <v>30</v>
      </c>
      <c r="E69" s="368">
        <v>26</v>
      </c>
      <c r="F69" s="368">
        <v>4</v>
      </c>
      <c r="G69" s="368">
        <v>0</v>
      </c>
    </row>
    <row r="70" spans="1:7" hidden="1">
      <c r="A70" s="368" t="s">
        <v>2888</v>
      </c>
      <c r="B70" s="368" t="s">
        <v>166</v>
      </c>
      <c r="C70" s="368" t="s">
        <v>115</v>
      </c>
      <c r="D70" s="368">
        <v>50</v>
      </c>
      <c r="E70" s="368">
        <v>41</v>
      </c>
      <c r="F70" s="368">
        <v>9</v>
      </c>
      <c r="G70" s="368">
        <v>0</v>
      </c>
    </row>
    <row r="71" spans="1:7" hidden="1">
      <c r="A71" s="368" t="s">
        <v>2981</v>
      </c>
      <c r="B71" s="368" t="s">
        <v>166</v>
      </c>
      <c r="C71" s="368" t="s">
        <v>75</v>
      </c>
      <c r="D71" s="368">
        <v>18</v>
      </c>
      <c r="E71" s="368">
        <v>13</v>
      </c>
      <c r="F71" s="368">
        <v>5</v>
      </c>
      <c r="G71" s="368">
        <v>0</v>
      </c>
    </row>
    <row r="72" spans="1:7" hidden="1">
      <c r="A72" s="368" t="s">
        <v>2714</v>
      </c>
      <c r="B72" s="368" t="s">
        <v>166</v>
      </c>
      <c r="C72" s="368" t="s">
        <v>76</v>
      </c>
      <c r="D72" s="368">
        <v>37</v>
      </c>
      <c r="E72" s="368">
        <v>28</v>
      </c>
      <c r="F72" s="368">
        <v>9</v>
      </c>
      <c r="G72" s="368">
        <v>0</v>
      </c>
    </row>
    <row r="73" spans="1:7" hidden="1">
      <c r="A73" s="368" t="s">
        <v>2743</v>
      </c>
      <c r="B73" s="368" t="s">
        <v>166</v>
      </c>
      <c r="C73" s="368" t="s">
        <v>143</v>
      </c>
      <c r="D73" s="368">
        <v>24</v>
      </c>
      <c r="E73" s="368">
        <v>15</v>
      </c>
      <c r="F73" s="368">
        <v>9</v>
      </c>
      <c r="G73" s="368">
        <v>0</v>
      </c>
    </row>
    <row r="74" spans="1:7" hidden="1">
      <c r="A74" s="368" t="s">
        <v>2638</v>
      </c>
      <c r="B74" s="368" t="s">
        <v>166</v>
      </c>
      <c r="C74" s="368" t="s">
        <v>77</v>
      </c>
      <c r="D74" s="368">
        <v>13</v>
      </c>
      <c r="E74" s="368">
        <v>10</v>
      </c>
      <c r="F74" s="368">
        <v>3</v>
      </c>
      <c r="G74" s="368">
        <v>0</v>
      </c>
    </row>
    <row r="75" spans="1:7" hidden="1">
      <c r="A75" s="368" t="s">
        <v>2889</v>
      </c>
      <c r="B75" s="368" t="s">
        <v>166</v>
      </c>
      <c r="C75" s="368" t="s">
        <v>30</v>
      </c>
      <c r="D75" s="368">
        <v>24</v>
      </c>
      <c r="E75" s="368">
        <v>20</v>
      </c>
      <c r="F75" s="368">
        <v>4</v>
      </c>
      <c r="G75" s="368">
        <v>0</v>
      </c>
    </row>
    <row r="76" spans="1:7" hidden="1">
      <c r="A76" s="368" t="s">
        <v>2744</v>
      </c>
      <c r="B76" s="368" t="s">
        <v>166</v>
      </c>
      <c r="C76" s="368" t="s">
        <v>173</v>
      </c>
      <c r="D76" s="368">
        <v>14</v>
      </c>
      <c r="E76" s="368">
        <v>14</v>
      </c>
      <c r="F76" s="368">
        <v>0</v>
      </c>
      <c r="G76" s="368">
        <v>0</v>
      </c>
    </row>
    <row r="77" spans="1:7" hidden="1">
      <c r="A77" s="368" t="s">
        <v>2560</v>
      </c>
      <c r="B77" s="368" t="s">
        <v>166</v>
      </c>
      <c r="C77" s="368" t="s">
        <v>87</v>
      </c>
      <c r="D77" s="368">
        <v>19</v>
      </c>
      <c r="E77" s="368">
        <v>15</v>
      </c>
      <c r="F77" s="368">
        <v>4</v>
      </c>
      <c r="G77" s="368">
        <v>0</v>
      </c>
    </row>
    <row r="78" spans="1:7" hidden="1">
      <c r="A78" s="368" t="s">
        <v>2982</v>
      </c>
      <c r="B78" s="368" t="s">
        <v>166</v>
      </c>
      <c r="C78" s="368" t="s">
        <v>31</v>
      </c>
      <c r="D78" s="368">
        <v>25</v>
      </c>
      <c r="E78" s="368">
        <v>17</v>
      </c>
      <c r="F78" s="368">
        <v>8</v>
      </c>
      <c r="G78" s="368">
        <v>0</v>
      </c>
    </row>
    <row r="79" spans="1:7" hidden="1">
      <c r="A79" s="368" t="s">
        <v>2931</v>
      </c>
      <c r="B79" s="368" t="s">
        <v>166</v>
      </c>
      <c r="C79" s="368" t="s">
        <v>182</v>
      </c>
      <c r="D79" s="368">
        <v>6</v>
      </c>
      <c r="E79" s="368">
        <v>5</v>
      </c>
      <c r="F79" s="368">
        <v>1</v>
      </c>
      <c r="G79" s="368">
        <v>0</v>
      </c>
    </row>
    <row r="80" spans="1:7" hidden="1">
      <c r="A80" s="368" t="s">
        <v>2745</v>
      </c>
      <c r="B80" s="368" t="s">
        <v>166</v>
      </c>
      <c r="C80" s="368" t="s">
        <v>144</v>
      </c>
      <c r="D80" s="368">
        <v>40</v>
      </c>
      <c r="E80" s="368">
        <v>27</v>
      </c>
      <c r="F80" s="368">
        <v>13</v>
      </c>
      <c r="G80" s="368">
        <v>0</v>
      </c>
    </row>
    <row r="81" spans="1:7" hidden="1">
      <c r="A81" s="368" t="s">
        <v>2668</v>
      </c>
      <c r="B81" s="368" t="s">
        <v>166</v>
      </c>
      <c r="C81" s="368" t="s">
        <v>158</v>
      </c>
      <c r="D81" s="368">
        <v>12</v>
      </c>
      <c r="E81" s="368">
        <v>10</v>
      </c>
      <c r="F81" s="368">
        <v>2</v>
      </c>
      <c r="G81" s="368">
        <v>0</v>
      </c>
    </row>
    <row r="82" spans="1:7" hidden="1">
      <c r="A82" s="368" t="s">
        <v>2669</v>
      </c>
      <c r="B82" s="368" t="s">
        <v>166</v>
      </c>
      <c r="C82" s="368" t="s">
        <v>183</v>
      </c>
      <c r="D82" s="368">
        <v>34</v>
      </c>
      <c r="E82" s="368">
        <v>26</v>
      </c>
      <c r="F82" s="368">
        <v>8</v>
      </c>
      <c r="G82" s="368">
        <v>0</v>
      </c>
    </row>
    <row r="83" spans="1:7" hidden="1">
      <c r="A83" s="368" t="s">
        <v>2595</v>
      </c>
      <c r="B83" s="368" t="s">
        <v>166</v>
      </c>
      <c r="C83" s="368" t="s">
        <v>159</v>
      </c>
      <c r="D83" s="368">
        <v>40</v>
      </c>
      <c r="E83" s="368">
        <v>33</v>
      </c>
      <c r="F83" s="368">
        <v>7</v>
      </c>
      <c r="G83" s="368">
        <v>0</v>
      </c>
    </row>
    <row r="84" spans="1:7" hidden="1">
      <c r="A84" s="368" t="s">
        <v>2983</v>
      </c>
      <c r="B84" s="368" t="s">
        <v>166</v>
      </c>
      <c r="C84" s="368" t="s">
        <v>145</v>
      </c>
      <c r="D84" s="368">
        <v>18</v>
      </c>
      <c r="E84" s="368">
        <v>12</v>
      </c>
      <c r="F84" s="368">
        <v>6</v>
      </c>
      <c r="G84" s="368">
        <v>0</v>
      </c>
    </row>
    <row r="85" spans="1:7" hidden="1">
      <c r="A85" s="368" t="s">
        <v>2932</v>
      </c>
      <c r="B85" s="368" t="s">
        <v>166</v>
      </c>
      <c r="C85" s="368" t="s">
        <v>88</v>
      </c>
      <c r="D85" s="368">
        <v>42</v>
      </c>
      <c r="E85" s="368">
        <v>35</v>
      </c>
      <c r="F85" s="368">
        <v>7</v>
      </c>
      <c r="G85" s="368">
        <v>0</v>
      </c>
    </row>
    <row r="86" spans="1:7" hidden="1">
      <c r="A86" s="368" t="s">
        <v>2596</v>
      </c>
      <c r="B86" s="368" t="s">
        <v>166</v>
      </c>
      <c r="C86" s="368" t="s">
        <v>56</v>
      </c>
      <c r="D86" s="368">
        <v>4</v>
      </c>
      <c r="E86" s="368">
        <v>4</v>
      </c>
      <c r="F86" s="368">
        <v>0</v>
      </c>
      <c r="G86" s="368">
        <v>0</v>
      </c>
    </row>
    <row r="87" spans="1:7" hidden="1">
      <c r="A87" s="368" t="s">
        <v>2777</v>
      </c>
      <c r="B87" s="368" t="s">
        <v>166</v>
      </c>
      <c r="C87" s="368" t="s">
        <v>57</v>
      </c>
      <c r="D87" s="368">
        <v>7</v>
      </c>
      <c r="E87" s="368">
        <v>6</v>
      </c>
      <c r="F87" s="368">
        <v>1</v>
      </c>
      <c r="G87" s="368">
        <v>0</v>
      </c>
    </row>
    <row r="88" spans="1:7" hidden="1">
      <c r="A88" s="368" t="s">
        <v>2846</v>
      </c>
      <c r="B88" s="368" t="s">
        <v>166</v>
      </c>
      <c r="C88" s="368" t="s">
        <v>202</v>
      </c>
      <c r="D88" s="368">
        <v>6</v>
      </c>
      <c r="E88" s="368">
        <v>4</v>
      </c>
      <c r="F88" s="368">
        <v>2</v>
      </c>
      <c r="G88" s="368">
        <v>0</v>
      </c>
    </row>
    <row r="89" spans="1:7" hidden="1">
      <c r="A89" s="368" t="s">
        <v>2746</v>
      </c>
      <c r="B89" s="368" t="s">
        <v>166</v>
      </c>
      <c r="C89" s="368" t="s">
        <v>160</v>
      </c>
      <c r="D89" s="368">
        <v>19</v>
      </c>
      <c r="E89" s="368">
        <v>15</v>
      </c>
      <c r="F89" s="368">
        <v>4</v>
      </c>
      <c r="G89" s="368">
        <v>0</v>
      </c>
    </row>
    <row r="90" spans="1:7" hidden="1">
      <c r="A90" s="368" t="s">
        <v>2639</v>
      </c>
      <c r="B90" s="368" t="s">
        <v>166</v>
      </c>
      <c r="C90" s="368" t="s">
        <v>58</v>
      </c>
      <c r="D90" s="368">
        <v>38</v>
      </c>
      <c r="E90" s="368">
        <v>34</v>
      </c>
      <c r="F90" s="368">
        <v>4</v>
      </c>
      <c r="G90" s="368">
        <v>0</v>
      </c>
    </row>
    <row r="91" spans="1:7" hidden="1">
      <c r="A91" s="368" t="s">
        <v>2747</v>
      </c>
      <c r="B91" s="368" t="s">
        <v>166</v>
      </c>
      <c r="C91" s="368" t="s">
        <v>78</v>
      </c>
      <c r="D91" s="368">
        <v>62</v>
      </c>
      <c r="E91" s="368">
        <v>49</v>
      </c>
      <c r="F91" s="368">
        <v>13</v>
      </c>
      <c r="G91" s="368">
        <v>0</v>
      </c>
    </row>
    <row r="92" spans="1:7" hidden="1">
      <c r="A92" s="368" t="s">
        <v>2640</v>
      </c>
      <c r="B92" s="368" t="s">
        <v>166</v>
      </c>
      <c r="C92" s="368" t="s">
        <v>161</v>
      </c>
      <c r="D92" s="368">
        <v>50</v>
      </c>
      <c r="E92" s="368">
        <v>46</v>
      </c>
      <c r="F92" s="368">
        <v>4</v>
      </c>
      <c r="G92" s="368">
        <v>0</v>
      </c>
    </row>
    <row r="93" spans="1:7" hidden="1">
      <c r="A93" s="368" t="s">
        <v>2778</v>
      </c>
      <c r="B93" s="368" t="s">
        <v>166</v>
      </c>
      <c r="C93" s="368" t="s">
        <v>79</v>
      </c>
      <c r="D93" s="368">
        <v>15</v>
      </c>
      <c r="E93" s="368">
        <v>13</v>
      </c>
      <c r="F93" s="368">
        <v>2</v>
      </c>
      <c r="G93" s="368">
        <v>0</v>
      </c>
    </row>
    <row r="94" spans="1:7" hidden="1">
      <c r="A94" s="368" t="s">
        <v>2933</v>
      </c>
      <c r="B94" s="368" t="s">
        <v>166</v>
      </c>
      <c r="C94" s="368" t="s">
        <v>80</v>
      </c>
      <c r="D94" s="368">
        <v>51</v>
      </c>
      <c r="E94" s="368">
        <v>42</v>
      </c>
      <c r="F94" s="368">
        <v>9</v>
      </c>
      <c r="G94" s="368">
        <v>0</v>
      </c>
    </row>
    <row r="95" spans="1:7" hidden="1">
      <c r="A95" s="368" t="s">
        <v>2934</v>
      </c>
      <c r="B95" s="368" t="s">
        <v>166</v>
      </c>
      <c r="C95" s="368" t="s">
        <v>32</v>
      </c>
      <c r="D95" s="368">
        <v>14</v>
      </c>
      <c r="E95" s="368">
        <v>11</v>
      </c>
      <c r="F95" s="368">
        <v>3</v>
      </c>
      <c r="G95" s="368">
        <v>0</v>
      </c>
    </row>
    <row r="96" spans="1:7" hidden="1">
      <c r="A96" s="368" t="s">
        <v>2847</v>
      </c>
      <c r="B96" s="368" t="s">
        <v>166</v>
      </c>
      <c r="C96" s="368" t="s">
        <v>184</v>
      </c>
      <c r="D96" s="368">
        <v>100</v>
      </c>
      <c r="E96" s="368">
        <v>83</v>
      </c>
      <c r="F96" s="368">
        <v>17</v>
      </c>
      <c r="G96" s="368">
        <v>0</v>
      </c>
    </row>
    <row r="97" spans="1:7" hidden="1">
      <c r="A97" s="368" t="s">
        <v>2890</v>
      </c>
      <c r="B97" s="368" t="s">
        <v>166</v>
      </c>
      <c r="C97" s="368" t="s">
        <v>89</v>
      </c>
      <c r="D97" s="368">
        <v>8</v>
      </c>
      <c r="E97" s="368">
        <v>8</v>
      </c>
      <c r="F97" s="368">
        <v>0</v>
      </c>
      <c r="G97" s="368">
        <v>0</v>
      </c>
    </row>
    <row r="98" spans="1:7" hidden="1">
      <c r="A98" s="368" t="s">
        <v>2891</v>
      </c>
      <c r="B98" s="368" t="s">
        <v>166</v>
      </c>
      <c r="C98" s="368" t="s">
        <v>203</v>
      </c>
      <c r="D98" s="368">
        <v>9</v>
      </c>
      <c r="E98" s="368">
        <v>7</v>
      </c>
      <c r="F98" s="368">
        <v>2</v>
      </c>
      <c r="G98" s="368">
        <v>0</v>
      </c>
    </row>
    <row r="99" spans="1:7" hidden="1">
      <c r="A99" s="368" t="s">
        <v>2561</v>
      </c>
      <c r="B99" s="368" t="s">
        <v>166</v>
      </c>
      <c r="C99" s="368" t="s">
        <v>204</v>
      </c>
      <c r="D99" s="368">
        <v>16</v>
      </c>
      <c r="E99" s="368">
        <v>13</v>
      </c>
      <c r="F99" s="368">
        <v>3</v>
      </c>
      <c r="G99" s="368">
        <v>0</v>
      </c>
    </row>
    <row r="100" spans="1:7" hidden="1">
      <c r="A100" s="368" t="s">
        <v>2748</v>
      </c>
      <c r="B100" s="368" t="s">
        <v>166</v>
      </c>
      <c r="C100" s="368" t="s">
        <v>185</v>
      </c>
      <c r="D100" s="368">
        <v>6</v>
      </c>
      <c r="E100" s="368">
        <v>5</v>
      </c>
      <c r="F100" s="368">
        <v>1</v>
      </c>
      <c r="G100" s="368">
        <v>0</v>
      </c>
    </row>
    <row r="101" spans="1:7" hidden="1">
      <c r="A101" s="368" t="s">
        <v>2848</v>
      </c>
      <c r="B101" s="368" t="s">
        <v>166</v>
      </c>
      <c r="C101" s="368" t="s">
        <v>186</v>
      </c>
      <c r="D101" s="368">
        <v>14</v>
      </c>
      <c r="E101" s="368">
        <v>11</v>
      </c>
      <c r="F101" s="368">
        <v>3</v>
      </c>
      <c r="G101" s="368">
        <v>0</v>
      </c>
    </row>
    <row r="102" spans="1:7" hidden="1">
      <c r="A102" s="368" t="s">
        <v>2817</v>
      </c>
      <c r="B102" s="368" t="s">
        <v>166</v>
      </c>
      <c r="C102" s="368" t="s">
        <v>146</v>
      </c>
      <c r="D102" s="368">
        <v>19</v>
      </c>
      <c r="E102" s="368">
        <v>13</v>
      </c>
      <c r="F102" s="368">
        <v>6</v>
      </c>
      <c r="G102" s="368">
        <v>0</v>
      </c>
    </row>
    <row r="103" spans="1:7" hidden="1">
      <c r="A103" s="368" t="s">
        <v>2935</v>
      </c>
      <c r="B103" s="368" t="s">
        <v>166</v>
      </c>
      <c r="C103" s="368" t="s">
        <v>162</v>
      </c>
      <c r="D103" s="368">
        <v>4</v>
      </c>
      <c r="E103" s="368">
        <v>3</v>
      </c>
      <c r="F103" s="368">
        <v>1</v>
      </c>
      <c r="G103" s="368">
        <v>0</v>
      </c>
    </row>
    <row r="104" spans="1:7" hidden="1">
      <c r="A104" s="368" t="s">
        <v>2715</v>
      </c>
      <c r="B104" s="368" t="s">
        <v>166</v>
      </c>
      <c r="C104" s="368" t="s">
        <v>147</v>
      </c>
      <c r="D104" s="368">
        <v>62</v>
      </c>
      <c r="E104" s="368">
        <v>44</v>
      </c>
      <c r="F104" s="368">
        <v>18</v>
      </c>
      <c r="G104" s="368">
        <v>0</v>
      </c>
    </row>
    <row r="105" spans="1:7" hidden="1">
      <c r="A105" s="368" t="s">
        <v>2849</v>
      </c>
      <c r="B105" s="368" t="s">
        <v>166</v>
      </c>
      <c r="C105" s="368" t="s">
        <v>33</v>
      </c>
      <c r="D105" s="368">
        <v>6</v>
      </c>
      <c r="E105" s="368">
        <v>3</v>
      </c>
      <c r="F105" s="368">
        <v>3</v>
      </c>
      <c r="G105" s="368">
        <v>0</v>
      </c>
    </row>
    <row r="106" spans="1:7" hidden="1">
      <c r="A106" s="368" t="s">
        <v>2850</v>
      </c>
      <c r="B106" s="368" t="s">
        <v>166</v>
      </c>
      <c r="C106" s="368" t="s">
        <v>59</v>
      </c>
      <c r="D106" s="368">
        <v>12</v>
      </c>
      <c r="E106" s="368">
        <v>10</v>
      </c>
      <c r="F106" s="368">
        <v>2</v>
      </c>
      <c r="G106" s="368">
        <v>0</v>
      </c>
    </row>
    <row r="107" spans="1:7" hidden="1">
      <c r="A107" s="368" t="s">
        <v>2892</v>
      </c>
      <c r="B107" s="368" t="s">
        <v>166</v>
      </c>
      <c r="C107" s="368" t="s">
        <v>81</v>
      </c>
      <c r="D107" s="368">
        <v>3</v>
      </c>
      <c r="E107" s="368">
        <v>2</v>
      </c>
      <c r="F107" s="368">
        <v>1</v>
      </c>
      <c r="G107" s="368">
        <v>0</v>
      </c>
    </row>
    <row r="108" spans="1:7" hidden="1">
      <c r="A108" s="368" t="s">
        <v>2984</v>
      </c>
      <c r="B108" s="368" t="s">
        <v>166</v>
      </c>
      <c r="C108" s="368" t="s">
        <v>34</v>
      </c>
      <c r="D108" s="368">
        <v>3</v>
      </c>
      <c r="E108" s="368">
        <v>1</v>
      </c>
      <c r="F108" s="368">
        <v>2</v>
      </c>
      <c r="G108" s="368">
        <v>0</v>
      </c>
    </row>
    <row r="109" spans="1:7" hidden="1">
      <c r="A109" s="368" t="s">
        <v>2562</v>
      </c>
      <c r="B109" s="368" t="s">
        <v>166</v>
      </c>
      <c r="C109" s="368" t="s">
        <v>214</v>
      </c>
      <c r="D109" s="368">
        <v>13</v>
      </c>
      <c r="E109" s="368">
        <v>11</v>
      </c>
      <c r="F109" s="368">
        <v>2</v>
      </c>
      <c r="G109" s="368">
        <v>0</v>
      </c>
    </row>
    <row r="110" spans="1:7" hidden="1">
      <c r="A110" s="368" t="s">
        <v>2893</v>
      </c>
      <c r="B110" s="368" t="s">
        <v>166</v>
      </c>
      <c r="C110" s="368" t="s">
        <v>35</v>
      </c>
      <c r="D110" s="368">
        <v>16</v>
      </c>
      <c r="E110" s="368">
        <v>16</v>
      </c>
      <c r="F110" s="368">
        <v>0</v>
      </c>
      <c r="G110" s="368">
        <v>0</v>
      </c>
    </row>
    <row r="111" spans="1:7" hidden="1">
      <c r="A111" s="368" t="s">
        <v>2936</v>
      </c>
      <c r="B111" s="368" t="s">
        <v>166</v>
      </c>
      <c r="C111" s="368" t="s">
        <v>60</v>
      </c>
      <c r="D111" s="368">
        <v>43</v>
      </c>
      <c r="E111" s="368">
        <v>35</v>
      </c>
      <c r="F111" s="368">
        <v>8</v>
      </c>
      <c r="G111" s="368">
        <v>0</v>
      </c>
    </row>
    <row r="112" spans="1:7" hidden="1">
      <c r="A112" s="368" t="s">
        <v>2749</v>
      </c>
      <c r="B112" s="368" t="s">
        <v>166</v>
      </c>
      <c r="C112" s="368" t="s">
        <v>215</v>
      </c>
      <c r="D112" s="368">
        <v>18</v>
      </c>
      <c r="E112" s="368">
        <v>14</v>
      </c>
      <c r="F112" s="368">
        <v>4</v>
      </c>
      <c r="G112" s="368">
        <v>0</v>
      </c>
    </row>
    <row r="113" spans="1:7" hidden="1">
      <c r="A113" s="368" t="s">
        <v>2597</v>
      </c>
      <c r="B113" s="368" t="s">
        <v>166</v>
      </c>
      <c r="C113" s="368" t="s">
        <v>187</v>
      </c>
      <c r="D113" s="368">
        <v>5</v>
      </c>
      <c r="E113" s="368">
        <v>5</v>
      </c>
      <c r="F113" s="368">
        <v>0</v>
      </c>
      <c r="G113" s="368">
        <v>0</v>
      </c>
    </row>
    <row r="114" spans="1:7" hidden="1">
      <c r="A114" s="368" t="s">
        <v>2641</v>
      </c>
      <c r="B114" s="368" t="s">
        <v>166</v>
      </c>
      <c r="C114" s="368" t="s">
        <v>216</v>
      </c>
      <c r="D114" s="368">
        <v>30</v>
      </c>
      <c r="E114" s="368">
        <v>22</v>
      </c>
      <c r="F114" s="368">
        <v>8</v>
      </c>
      <c r="G114" s="368">
        <v>0</v>
      </c>
    </row>
    <row r="115" spans="1:7" hidden="1">
      <c r="A115" s="368" t="s">
        <v>2670</v>
      </c>
      <c r="B115" s="368" t="s">
        <v>166</v>
      </c>
      <c r="C115" s="368" t="s">
        <v>205</v>
      </c>
      <c r="D115" s="368">
        <v>33</v>
      </c>
      <c r="E115" s="368">
        <v>21</v>
      </c>
      <c r="F115" s="368">
        <v>12</v>
      </c>
      <c r="G115" s="368">
        <v>0</v>
      </c>
    </row>
    <row r="116" spans="1:7" hidden="1">
      <c r="A116" s="368" t="s">
        <v>2851</v>
      </c>
      <c r="B116" s="368" t="s">
        <v>166</v>
      </c>
      <c r="C116" s="368" t="s">
        <v>206</v>
      </c>
      <c r="D116" s="368">
        <v>17</v>
      </c>
      <c r="E116" s="368">
        <v>13</v>
      </c>
      <c r="F116" s="368">
        <v>4</v>
      </c>
      <c r="G116" s="368">
        <v>0</v>
      </c>
    </row>
    <row r="117" spans="1:7" hidden="1">
      <c r="A117" s="368" t="s">
        <v>2937</v>
      </c>
      <c r="B117" s="368" t="s">
        <v>166</v>
      </c>
      <c r="C117" s="368" t="s">
        <v>163</v>
      </c>
      <c r="D117" s="368">
        <v>6</v>
      </c>
      <c r="E117" s="368">
        <v>4</v>
      </c>
      <c r="F117" s="368">
        <v>2</v>
      </c>
      <c r="G117" s="368">
        <v>0</v>
      </c>
    </row>
    <row r="118" spans="1:7" hidden="1">
      <c r="A118" s="368" t="s">
        <v>2894</v>
      </c>
      <c r="B118" s="368" t="s">
        <v>166</v>
      </c>
      <c r="C118" s="368" t="s">
        <v>188</v>
      </c>
      <c r="D118" s="368">
        <v>32</v>
      </c>
      <c r="E118" s="368">
        <v>30</v>
      </c>
      <c r="F118" s="368">
        <v>2</v>
      </c>
      <c r="G118" s="368">
        <v>0</v>
      </c>
    </row>
    <row r="119" spans="1:7" hidden="1">
      <c r="A119" s="368" t="s">
        <v>2563</v>
      </c>
      <c r="B119" s="368" t="s">
        <v>166</v>
      </c>
      <c r="C119" s="368" t="s">
        <v>90</v>
      </c>
      <c r="D119" s="368">
        <v>5</v>
      </c>
      <c r="E119" s="368">
        <v>4</v>
      </c>
      <c r="F119" s="368">
        <v>1</v>
      </c>
      <c r="G119" s="368">
        <v>0</v>
      </c>
    </row>
    <row r="120" spans="1:7" hidden="1">
      <c r="A120" s="368" t="s">
        <v>2671</v>
      </c>
      <c r="B120" s="368" t="s">
        <v>166</v>
      </c>
      <c r="C120" s="368" t="s">
        <v>148</v>
      </c>
      <c r="D120" s="368">
        <v>53</v>
      </c>
      <c r="E120" s="368">
        <v>41</v>
      </c>
      <c r="F120" s="368">
        <v>12</v>
      </c>
      <c r="G120" s="368">
        <v>0</v>
      </c>
    </row>
    <row r="121" spans="1:7" hidden="1">
      <c r="A121" s="368" t="s">
        <v>2852</v>
      </c>
      <c r="B121" s="368" t="s">
        <v>166</v>
      </c>
      <c r="C121" s="368" t="s">
        <v>36</v>
      </c>
      <c r="D121" s="368">
        <v>1</v>
      </c>
      <c r="E121" s="368">
        <v>0</v>
      </c>
      <c r="F121" s="368">
        <v>1</v>
      </c>
      <c r="G121" s="368">
        <v>0</v>
      </c>
    </row>
    <row r="122" spans="1:7" hidden="1">
      <c r="A122" s="368" t="s">
        <v>2716</v>
      </c>
      <c r="B122" s="368" t="s">
        <v>166</v>
      </c>
      <c r="C122" s="368" t="s">
        <v>217</v>
      </c>
      <c r="D122" s="368">
        <v>31</v>
      </c>
      <c r="E122" s="368">
        <v>23</v>
      </c>
      <c r="F122" s="368">
        <v>8</v>
      </c>
      <c r="G122" s="368">
        <v>0</v>
      </c>
    </row>
    <row r="123" spans="1:7" hidden="1">
      <c r="A123" s="368" t="s">
        <v>2818</v>
      </c>
      <c r="B123" s="368" t="s">
        <v>166</v>
      </c>
      <c r="C123" s="368" t="s">
        <v>37</v>
      </c>
      <c r="D123" s="368">
        <v>12</v>
      </c>
      <c r="E123" s="368">
        <v>10</v>
      </c>
      <c r="F123" s="368">
        <v>2</v>
      </c>
      <c r="G123" s="368">
        <v>0</v>
      </c>
    </row>
    <row r="124" spans="1:7" hidden="1">
      <c r="A124" s="368" t="s">
        <v>2779</v>
      </c>
      <c r="B124" s="368" t="s">
        <v>166</v>
      </c>
      <c r="C124" s="368" t="s">
        <v>18</v>
      </c>
      <c r="D124" s="368">
        <v>10</v>
      </c>
      <c r="E124" s="368">
        <v>10</v>
      </c>
      <c r="F124" s="368">
        <v>0</v>
      </c>
      <c r="G124" s="368">
        <v>0</v>
      </c>
    </row>
    <row r="125" spans="1:7" hidden="1">
      <c r="A125" s="368" t="s">
        <v>2780</v>
      </c>
      <c r="B125" s="368" t="s">
        <v>166</v>
      </c>
      <c r="C125" s="368" t="s">
        <v>218</v>
      </c>
      <c r="D125" s="368">
        <v>17</v>
      </c>
      <c r="E125" s="368">
        <v>17</v>
      </c>
      <c r="F125" s="368">
        <v>0</v>
      </c>
      <c r="G125" s="368">
        <v>0</v>
      </c>
    </row>
    <row r="126" spans="1:7" hidden="1">
      <c r="A126" s="368" t="s">
        <v>2598</v>
      </c>
      <c r="B126" s="368" t="s">
        <v>166</v>
      </c>
      <c r="C126" s="368" t="s">
        <v>91</v>
      </c>
      <c r="D126" s="368">
        <v>41</v>
      </c>
      <c r="E126" s="368">
        <v>37</v>
      </c>
      <c r="F126" s="368">
        <v>4</v>
      </c>
      <c r="G126" s="368">
        <v>0</v>
      </c>
    </row>
    <row r="127" spans="1:7" hidden="1">
      <c r="A127" s="368" t="s">
        <v>2819</v>
      </c>
      <c r="B127" s="368" t="s">
        <v>166</v>
      </c>
      <c r="C127" s="368" t="s">
        <v>19</v>
      </c>
      <c r="D127" s="368">
        <v>9</v>
      </c>
      <c r="E127" s="368">
        <v>8</v>
      </c>
      <c r="F127" s="368">
        <v>1</v>
      </c>
      <c r="G127" s="368">
        <v>0</v>
      </c>
    </row>
    <row r="128" spans="1:7" hidden="1">
      <c r="A128" s="368" t="s">
        <v>2938</v>
      </c>
      <c r="B128" s="368" t="s">
        <v>166</v>
      </c>
      <c r="C128" s="368" t="s">
        <v>189</v>
      </c>
      <c r="D128" s="368">
        <v>145</v>
      </c>
      <c r="E128" s="368">
        <v>113</v>
      </c>
      <c r="F128" s="368">
        <v>32</v>
      </c>
      <c r="G128" s="368">
        <v>0</v>
      </c>
    </row>
    <row r="129" spans="1:7" hidden="1">
      <c r="A129" s="368" t="s">
        <v>2750</v>
      </c>
      <c r="B129" s="368" t="s">
        <v>166</v>
      </c>
      <c r="C129" s="368" t="s">
        <v>149</v>
      </c>
      <c r="D129" s="368">
        <v>15</v>
      </c>
      <c r="E129" s="368">
        <v>11</v>
      </c>
      <c r="F129" s="368">
        <v>4</v>
      </c>
      <c r="G129" s="368">
        <v>0</v>
      </c>
    </row>
    <row r="130" spans="1:7" hidden="1">
      <c r="A130" s="368" t="s">
        <v>2642</v>
      </c>
      <c r="B130" s="368" t="s">
        <v>166</v>
      </c>
      <c r="C130" s="368" t="s">
        <v>207</v>
      </c>
      <c r="D130" s="368">
        <v>11</v>
      </c>
      <c r="E130" s="368">
        <v>9</v>
      </c>
      <c r="F130" s="368">
        <v>2</v>
      </c>
      <c r="G130" s="368">
        <v>0</v>
      </c>
    </row>
    <row r="131" spans="1:7" hidden="1">
      <c r="A131" s="368" t="s">
        <v>2599</v>
      </c>
      <c r="B131" s="368" t="s">
        <v>166</v>
      </c>
      <c r="C131" s="368" t="s">
        <v>38</v>
      </c>
      <c r="D131" s="368">
        <v>3</v>
      </c>
      <c r="E131" s="368">
        <v>2</v>
      </c>
      <c r="F131" s="368">
        <v>1</v>
      </c>
      <c r="G131" s="368">
        <v>0</v>
      </c>
    </row>
    <row r="132" spans="1:7" hidden="1">
      <c r="A132" s="368" t="s">
        <v>2600</v>
      </c>
      <c r="B132" s="368" t="s">
        <v>166</v>
      </c>
      <c r="C132" s="368" t="s">
        <v>219</v>
      </c>
      <c r="D132" s="368">
        <v>4</v>
      </c>
      <c r="E132" s="368">
        <v>4</v>
      </c>
      <c r="F132" s="368">
        <v>0</v>
      </c>
      <c r="G132" s="368">
        <v>0</v>
      </c>
    </row>
    <row r="133" spans="1:7" hidden="1">
      <c r="A133" s="368" t="s">
        <v>2717</v>
      </c>
      <c r="B133" s="368" t="s">
        <v>166</v>
      </c>
      <c r="C133" s="368" t="s">
        <v>92</v>
      </c>
      <c r="D133" s="368">
        <v>5</v>
      </c>
      <c r="E133" s="368">
        <v>4</v>
      </c>
      <c r="F133" s="368">
        <v>1</v>
      </c>
      <c r="G133" s="368">
        <v>0</v>
      </c>
    </row>
    <row r="134" spans="1:7" hidden="1">
      <c r="A134" s="368" t="s">
        <v>2820</v>
      </c>
      <c r="B134" s="368" t="s">
        <v>166</v>
      </c>
      <c r="C134" s="368" t="s">
        <v>208</v>
      </c>
      <c r="D134" s="368">
        <v>4</v>
      </c>
      <c r="E134" s="368">
        <v>3</v>
      </c>
      <c r="F134" s="368">
        <v>1</v>
      </c>
      <c r="G134" s="368">
        <v>0</v>
      </c>
    </row>
    <row r="135" spans="1:7" hidden="1">
      <c r="A135" s="368" t="s">
        <v>2718</v>
      </c>
      <c r="B135" s="368" t="s">
        <v>166</v>
      </c>
      <c r="C135" s="368" t="s">
        <v>150</v>
      </c>
      <c r="D135" s="368">
        <v>9</v>
      </c>
      <c r="E135" s="368">
        <v>3</v>
      </c>
      <c r="F135" s="368">
        <v>6</v>
      </c>
      <c r="G135" s="368">
        <v>0</v>
      </c>
    </row>
    <row r="136" spans="1:7" hidden="1">
      <c r="A136" s="368" t="s">
        <v>2564</v>
      </c>
      <c r="B136" s="368" t="s">
        <v>166</v>
      </c>
      <c r="C136" s="368" t="s">
        <v>39</v>
      </c>
      <c r="D136" s="368">
        <v>18</v>
      </c>
      <c r="E136" s="368">
        <v>17</v>
      </c>
      <c r="F136" s="368">
        <v>1</v>
      </c>
      <c r="G136" s="368">
        <v>0</v>
      </c>
    </row>
    <row r="137" spans="1:7" hidden="1">
      <c r="A137" s="368" t="s">
        <v>2719</v>
      </c>
      <c r="B137" s="368" t="s">
        <v>166</v>
      </c>
      <c r="C137" s="368" t="s">
        <v>61</v>
      </c>
      <c r="D137" s="368">
        <v>14</v>
      </c>
      <c r="E137" s="368">
        <v>13</v>
      </c>
      <c r="F137" s="368">
        <v>1</v>
      </c>
      <c r="G137" s="368">
        <v>0</v>
      </c>
    </row>
    <row r="138" spans="1:7" hidden="1">
      <c r="A138" s="368" t="s">
        <v>2751</v>
      </c>
      <c r="B138" s="368" t="s">
        <v>166</v>
      </c>
      <c r="C138" s="368" t="s">
        <v>220</v>
      </c>
      <c r="D138" s="368">
        <v>5</v>
      </c>
      <c r="E138" s="368">
        <v>4</v>
      </c>
      <c r="F138" s="368">
        <v>1</v>
      </c>
      <c r="G138" s="368">
        <v>0</v>
      </c>
    </row>
    <row r="139" spans="1:7" hidden="1">
      <c r="A139" s="368" t="s">
        <v>2601</v>
      </c>
      <c r="B139" s="368" t="s">
        <v>166</v>
      </c>
      <c r="C139" s="368" t="s">
        <v>151</v>
      </c>
      <c r="D139" s="368">
        <v>7</v>
      </c>
      <c r="E139" s="368">
        <v>6</v>
      </c>
      <c r="F139" s="368">
        <v>1</v>
      </c>
      <c r="G139" s="368">
        <v>0</v>
      </c>
    </row>
    <row r="140" spans="1:7" hidden="1">
      <c r="A140" s="368" t="s">
        <v>2720</v>
      </c>
      <c r="B140" s="368" t="s">
        <v>166</v>
      </c>
      <c r="C140" s="368" t="s">
        <v>152</v>
      </c>
      <c r="D140" s="368">
        <v>76</v>
      </c>
      <c r="E140" s="368">
        <v>49</v>
      </c>
      <c r="F140" s="368">
        <v>27</v>
      </c>
      <c r="G140" s="368">
        <v>0</v>
      </c>
    </row>
    <row r="141" spans="1:7" hidden="1">
      <c r="A141" s="368" t="s">
        <v>2672</v>
      </c>
      <c r="B141" s="368" t="s">
        <v>166</v>
      </c>
      <c r="C141" s="368" t="s">
        <v>40</v>
      </c>
      <c r="D141" s="368">
        <v>24</v>
      </c>
      <c r="E141" s="368">
        <v>19</v>
      </c>
      <c r="F141" s="368">
        <v>5</v>
      </c>
      <c r="G141" s="368">
        <v>0</v>
      </c>
    </row>
    <row r="142" spans="1:7" hidden="1">
      <c r="A142" s="368" t="s">
        <v>2821</v>
      </c>
      <c r="B142" s="368" t="s">
        <v>166</v>
      </c>
      <c r="C142" s="368" t="s">
        <v>221</v>
      </c>
      <c r="D142" s="368">
        <v>49</v>
      </c>
      <c r="E142" s="368">
        <v>41</v>
      </c>
      <c r="F142" s="368">
        <v>8</v>
      </c>
      <c r="G142" s="368">
        <v>0</v>
      </c>
    </row>
    <row r="143" spans="1:7" hidden="1">
      <c r="A143" s="368" t="s">
        <v>2895</v>
      </c>
      <c r="B143" s="368" t="s">
        <v>166</v>
      </c>
      <c r="C143" s="368" t="s">
        <v>190</v>
      </c>
      <c r="D143" s="368">
        <v>18</v>
      </c>
      <c r="E143" s="368">
        <v>16</v>
      </c>
      <c r="F143" s="368">
        <v>2</v>
      </c>
      <c r="G143" s="368">
        <v>0</v>
      </c>
    </row>
    <row r="144" spans="1:7" hidden="1">
      <c r="A144" s="368" t="s">
        <v>2752</v>
      </c>
      <c r="B144" s="368" t="s">
        <v>166</v>
      </c>
      <c r="C144" s="368" t="s">
        <v>191</v>
      </c>
      <c r="D144" s="368">
        <v>61</v>
      </c>
      <c r="E144" s="368">
        <v>44</v>
      </c>
      <c r="F144" s="368">
        <v>17</v>
      </c>
      <c r="G144" s="368">
        <v>0</v>
      </c>
    </row>
    <row r="145" spans="1:7" hidden="1">
      <c r="A145" s="368" t="s">
        <v>2673</v>
      </c>
      <c r="B145" s="368" t="s">
        <v>166</v>
      </c>
      <c r="C145" s="368" t="s">
        <v>153</v>
      </c>
      <c r="D145" s="368">
        <v>19</v>
      </c>
      <c r="E145" s="368">
        <v>12</v>
      </c>
      <c r="F145" s="368">
        <v>7</v>
      </c>
      <c r="G145" s="368">
        <v>0</v>
      </c>
    </row>
    <row r="146" spans="1:7" hidden="1">
      <c r="A146" s="368" t="s">
        <v>2853</v>
      </c>
      <c r="B146" s="368" t="s">
        <v>166</v>
      </c>
      <c r="C146" s="368" t="s">
        <v>41</v>
      </c>
      <c r="D146" s="368">
        <v>5</v>
      </c>
      <c r="E146" s="368">
        <v>4</v>
      </c>
      <c r="F146" s="368">
        <v>1</v>
      </c>
      <c r="G146" s="368">
        <v>0</v>
      </c>
    </row>
    <row r="147" spans="1:7" hidden="1">
      <c r="A147" s="368" t="s">
        <v>2674</v>
      </c>
      <c r="B147" s="368" t="s">
        <v>166</v>
      </c>
      <c r="C147" s="368" t="s">
        <v>209</v>
      </c>
      <c r="D147" s="368">
        <v>50</v>
      </c>
      <c r="E147" s="368">
        <v>33</v>
      </c>
      <c r="F147" s="368">
        <v>17</v>
      </c>
      <c r="G147" s="368">
        <v>0</v>
      </c>
    </row>
    <row r="148" spans="1:7" hidden="1">
      <c r="A148" s="368" t="s">
        <v>2602</v>
      </c>
      <c r="B148" s="368" t="s">
        <v>166</v>
      </c>
      <c r="C148" s="368" t="s">
        <v>192</v>
      </c>
      <c r="D148" s="368">
        <v>34</v>
      </c>
      <c r="E148" s="368">
        <v>22</v>
      </c>
      <c r="F148" s="368">
        <v>12</v>
      </c>
      <c r="G148" s="368">
        <v>0</v>
      </c>
    </row>
    <row r="149" spans="1:7" hidden="1">
      <c r="A149" s="368" t="s">
        <v>2565</v>
      </c>
      <c r="B149" s="368" t="s">
        <v>166</v>
      </c>
      <c r="C149" s="368" t="s">
        <v>174</v>
      </c>
      <c r="D149" s="368">
        <v>21</v>
      </c>
      <c r="E149" s="368">
        <v>15</v>
      </c>
      <c r="F149" s="368">
        <v>6</v>
      </c>
      <c r="G149" s="368">
        <v>0</v>
      </c>
    </row>
    <row r="150" spans="1:7" hidden="1">
      <c r="A150" s="368" t="s">
        <v>2985</v>
      </c>
      <c r="B150" s="368" t="s">
        <v>166</v>
      </c>
      <c r="C150" s="368" t="s">
        <v>193</v>
      </c>
      <c r="D150" s="368">
        <v>28</v>
      </c>
      <c r="E150" s="368">
        <v>23</v>
      </c>
      <c r="F150" s="368">
        <v>5</v>
      </c>
      <c r="G150" s="368">
        <v>0</v>
      </c>
    </row>
    <row r="151" spans="1:7" hidden="1">
      <c r="A151" s="368" t="s">
        <v>2753</v>
      </c>
      <c r="B151" s="368" t="s">
        <v>166</v>
      </c>
      <c r="C151" s="368" t="s">
        <v>222</v>
      </c>
      <c r="D151" s="368">
        <v>5</v>
      </c>
      <c r="E151" s="368">
        <v>3</v>
      </c>
      <c r="F151" s="368">
        <v>2</v>
      </c>
      <c r="G151" s="368">
        <v>0</v>
      </c>
    </row>
    <row r="152" spans="1:7" hidden="1">
      <c r="A152" s="368" t="s">
        <v>2603</v>
      </c>
      <c r="B152" s="368" t="s">
        <v>166</v>
      </c>
      <c r="C152" s="368" t="s">
        <v>223</v>
      </c>
      <c r="D152" s="368">
        <v>35</v>
      </c>
      <c r="E152" s="368">
        <v>29</v>
      </c>
      <c r="F152" s="368">
        <v>6</v>
      </c>
      <c r="G152" s="368">
        <v>0</v>
      </c>
    </row>
    <row r="153" spans="1:7" hidden="1">
      <c r="A153" s="368" t="s">
        <v>2854</v>
      </c>
      <c r="B153" s="368" t="s">
        <v>166</v>
      </c>
      <c r="C153" s="368" t="s">
        <v>62</v>
      </c>
      <c r="D153" s="368">
        <v>24</v>
      </c>
      <c r="E153" s="368">
        <v>22</v>
      </c>
      <c r="F153" s="368">
        <v>2</v>
      </c>
      <c r="G153" s="368">
        <v>0</v>
      </c>
    </row>
    <row r="154" spans="1:7">
      <c r="A154" s="368"/>
      <c r="B154" s="368"/>
      <c r="C154" s="368"/>
      <c r="D154" s="368"/>
      <c r="E154" s="368"/>
      <c r="F154" s="368"/>
      <c r="G154" s="368"/>
    </row>
    <row r="155" spans="1:7" hidden="1">
      <c r="A155" s="368" t="s">
        <v>2986</v>
      </c>
      <c r="B155" s="368" t="s">
        <v>168</v>
      </c>
      <c r="C155" s="368" t="s">
        <v>85</v>
      </c>
      <c r="D155" s="368">
        <v>1</v>
      </c>
      <c r="E155" s="368">
        <v>1</v>
      </c>
      <c r="F155" s="368">
        <v>0</v>
      </c>
      <c r="G155" s="368">
        <v>0</v>
      </c>
    </row>
    <row r="156" spans="1:7" hidden="1">
      <c r="A156" s="368" t="s">
        <v>2987</v>
      </c>
      <c r="B156" s="368" t="s">
        <v>168</v>
      </c>
      <c r="C156" s="368" t="s">
        <v>88</v>
      </c>
      <c r="D156" s="368">
        <v>1</v>
      </c>
      <c r="E156" s="368">
        <v>1</v>
      </c>
      <c r="F156" s="368">
        <v>0</v>
      </c>
      <c r="G156" s="368">
        <v>0</v>
      </c>
    </row>
    <row r="157" spans="1:7">
      <c r="A157" s="368"/>
      <c r="B157" s="368"/>
      <c r="C157" s="368"/>
      <c r="D157" s="368"/>
      <c r="E157" s="368"/>
      <c r="F157" s="368"/>
      <c r="G157" s="368"/>
    </row>
    <row r="158" spans="1:7" hidden="1">
      <c r="A158" s="368" t="s">
        <v>2644</v>
      </c>
      <c r="B158" s="368" t="s">
        <v>169</v>
      </c>
      <c r="C158" s="368" t="s">
        <v>93</v>
      </c>
      <c r="D158" s="368">
        <v>7</v>
      </c>
      <c r="E158" s="368">
        <v>7</v>
      </c>
      <c r="F158" s="368">
        <v>0</v>
      </c>
      <c r="G158" s="368">
        <v>0</v>
      </c>
    </row>
    <row r="159" spans="1:7" hidden="1">
      <c r="A159" s="368" t="s">
        <v>2856</v>
      </c>
      <c r="B159" s="368" t="s">
        <v>169</v>
      </c>
      <c r="C159" s="368" t="s">
        <v>94</v>
      </c>
      <c r="D159" s="368">
        <v>9</v>
      </c>
      <c r="E159" s="368">
        <v>8</v>
      </c>
      <c r="F159" s="368">
        <v>1</v>
      </c>
      <c r="G159" s="368">
        <v>0</v>
      </c>
    </row>
    <row r="160" spans="1:7" hidden="1">
      <c r="A160" s="368" t="s">
        <v>2939</v>
      </c>
      <c r="B160" s="368" t="s">
        <v>169</v>
      </c>
      <c r="C160" s="368" t="s">
        <v>224</v>
      </c>
      <c r="D160" s="368">
        <v>4</v>
      </c>
      <c r="E160" s="368">
        <v>4</v>
      </c>
      <c r="F160" s="368">
        <v>0</v>
      </c>
      <c r="G160" s="368">
        <v>0</v>
      </c>
    </row>
    <row r="161" spans="1:7" hidden="1">
      <c r="A161" s="368" t="s">
        <v>2988</v>
      </c>
      <c r="B161" s="368" t="s">
        <v>169</v>
      </c>
      <c r="C161" s="368" t="s">
        <v>194</v>
      </c>
      <c r="D161" s="368">
        <v>5</v>
      </c>
      <c r="E161" s="368">
        <v>5</v>
      </c>
      <c r="F161" s="368">
        <v>0</v>
      </c>
      <c r="G161" s="368">
        <v>0</v>
      </c>
    </row>
    <row r="162" spans="1:7" hidden="1">
      <c r="A162" s="368" t="s">
        <v>2645</v>
      </c>
      <c r="B162" s="368" t="s">
        <v>169</v>
      </c>
      <c r="C162" s="368" t="s">
        <v>82</v>
      </c>
      <c r="D162" s="368">
        <v>7</v>
      </c>
      <c r="E162" s="368">
        <v>6</v>
      </c>
      <c r="F162" s="368">
        <v>1</v>
      </c>
      <c r="G162" s="368">
        <v>0</v>
      </c>
    </row>
    <row r="163" spans="1:7" hidden="1">
      <c r="A163" s="368" t="s">
        <v>2676</v>
      </c>
      <c r="B163" s="368" t="s">
        <v>169</v>
      </c>
      <c r="C163" s="368" t="s">
        <v>95</v>
      </c>
      <c r="D163" s="368">
        <v>5</v>
      </c>
      <c r="E163" s="368">
        <v>5</v>
      </c>
      <c r="F163" s="368">
        <v>0</v>
      </c>
      <c r="G163" s="368">
        <v>0</v>
      </c>
    </row>
    <row r="164" spans="1:7" hidden="1">
      <c r="A164" s="368" t="s">
        <v>2677</v>
      </c>
      <c r="B164" s="368" t="s">
        <v>169</v>
      </c>
      <c r="C164" s="368" t="s">
        <v>210</v>
      </c>
      <c r="D164" s="368">
        <v>35</v>
      </c>
      <c r="E164" s="368">
        <v>27</v>
      </c>
      <c r="F164" s="368">
        <v>8</v>
      </c>
      <c r="G164" s="368">
        <v>0</v>
      </c>
    </row>
    <row r="165" spans="1:7" hidden="1">
      <c r="A165" s="368" t="s">
        <v>2755</v>
      </c>
      <c r="B165" s="368" t="s">
        <v>169</v>
      </c>
      <c r="C165" s="368" t="s">
        <v>20</v>
      </c>
      <c r="D165" s="368">
        <v>2</v>
      </c>
      <c r="E165" s="368">
        <v>2</v>
      </c>
      <c r="F165" s="368">
        <v>0</v>
      </c>
      <c r="G165" s="368">
        <v>0</v>
      </c>
    </row>
    <row r="166" spans="1:7" hidden="1">
      <c r="A166" s="368" t="s">
        <v>2646</v>
      </c>
      <c r="B166" s="368" t="s">
        <v>169</v>
      </c>
      <c r="C166" s="368" t="s">
        <v>21</v>
      </c>
      <c r="D166" s="368">
        <v>5</v>
      </c>
      <c r="E166" s="368">
        <v>5</v>
      </c>
      <c r="F166" s="368">
        <v>0</v>
      </c>
      <c r="G166" s="368">
        <v>0</v>
      </c>
    </row>
    <row r="167" spans="1:7" hidden="1">
      <c r="A167" s="368" t="s">
        <v>2822</v>
      </c>
      <c r="B167" s="368" t="s">
        <v>169</v>
      </c>
      <c r="C167" s="368" t="s">
        <v>22</v>
      </c>
      <c r="D167" s="368">
        <v>4</v>
      </c>
      <c r="E167" s="368">
        <v>4</v>
      </c>
      <c r="F167" s="368">
        <v>0</v>
      </c>
      <c r="G167" s="368">
        <v>0</v>
      </c>
    </row>
    <row r="168" spans="1:7" hidden="1">
      <c r="A168" s="368" t="s">
        <v>2756</v>
      </c>
      <c r="B168" s="368" t="s">
        <v>169</v>
      </c>
      <c r="C168" s="368" t="s">
        <v>195</v>
      </c>
      <c r="D168" s="368">
        <v>5</v>
      </c>
      <c r="E168" s="368">
        <v>4</v>
      </c>
      <c r="F168" s="368">
        <v>1</v>
      </c>
      <c r="G168" s="368">
        <v>0</v>
      </c>
    </row>
    <row r="169" spans="1:7" hidden="1">
      <c r="A169" s="368" t="s">
        <v>2940</v>
      </c>
      <c r="B169" s="368" t="s">
        <v>169</v>
      </c>
      <c r="C169" s="368" t="s">
        <v>175</v>
      </c>
      <c r="D169" s="368">
        <v>4</v>
      </c>
      <c r="E169" s="368">
        <v>4</v>
      </c>
      <c r="F169" s="368">
        <v>0</v>
      </c>
      <c r="G169" s="368">
        <v>0</v>
      </c>
    </row>
    <row r="170" spans="1:7" hidden="1">
      <c r="A170" s="368" t="s">
        <v>2678</v>
      </c>
      <c r="B170" s="368" t="s">
        <v>169</v>
      </c>
      <c r="C170" s="368" t="s">
        <v>225</v>
      </c>
      <c r="D170" s="368">
        <v>21</v>
      </c>
      <c r="E170" s="368">
        <v>17</v>
      </c>
      <c r="F170" s="368">
        <v>4</v>
      </c>
      <c r="G170" s="368">
        <v>0</v>
      </c>
    </row>
    <row r="171" spans="1:7" hidden="1">
      <c r="A171" s="368" t="s">
        <v>2679</v>
      </c>
      <c r="B171" s="368" t="s">
        <v>169</v>
      </c>
      <c r="C171" s="368" t="s">
        <v>96</v>
      </c>
      <c r="D171" s="368">
        <v>5</v>
      </c>
      <c r="E171" s="368">
        <v>3</v>
      </c>
      <c r="F171" s="368">
        <v>2</v>
      </c>
      <c r="G171" s="368">
        <v>0</v>
      </c>
    </row>
    <row r="172" spans="1:7" hidden="1">
      <c r="A172" s="368" t="s">
        <v>2604</v>
      </c>
      <c r="B172" s="368" t="s">
        <v>169</v>
      </c>
      <c r="C172" s="368" t="s">
        <v>176</v>
      </c>
      <c r="D172" s="368">
        <v>5</v>
      </c>
      <c r="E172" s="368">
        <v>4</v>
      </c>
      <c r="F172" s="368">
        <v>1</v>
      </c>
      <c r="G172" s="368">
        <v>0</v>
      </c>
    </row>
    <row r="173" spans="1:7" hidden="1">
      <c r="A173" s="368" t="s">
        <v>2605</v>
      </c>
      <c r="B173" s="368" t="s">
        <v>169</v>
      </c>
      <c r="C173" s="368" t="s">
        <v>196</v>
      </c>
      <c r="D173" s="368">
        <v>14</v>
      </c>
      <c r="E173" s="368">
        <v>11</v>
      </c>
      <c r="F173" s="368">
        <v>3</v>
      </c>
      <c r="G173" s="368">
        <v>0</v>
      </c>
    </row>
    <row r="174" spans="1:7" hidden="1">
      <c r="A174" s="368" t="s">
        <v>2857</v>
      </c>
      <c r="B174" s="368" t="s">
        <v>169</v>
      </c>
      <c r="C174" s="368" t="s">
        <v>97</v>
      </c>
      <c r="D174" s="368">
        <v>3</v>
      </c>
      <c r="E174" s="368">
        <v>2</v>
      </c>
      <c r="F174" s="368">
        <v>1</v>
      </c>
      <c r="G174" s="368">
        <v>0</v>
      </c>
    </row>
    <row r="175" spans="1:7" hidden="1">
      <c r="A175" s="368" t="s">
        <v>2897</v>
      </c>
      <c r="B175" s="368" t="s">
        <v>169</v>
      </c>
      <c r="C175" s="368" t="s">
        <v>177</v>
      </c>
      <c r="D175" s="368">
        <v>6</v>
      </c>
      <c r="E175" s="368">
        <v>6</v>
      </c>
      <c r="F175" s="368">
        <v>0</v>
      </c>
      <c r="G175" s="368">
        <v>0</v>
      </c>
    </row>
    <row r="176" spans="1:7" hidden="1">
      <c r="A176" s="368" t="s">
        <v>2898</v>
      </c>
      <c r="B176" s="368" t="s">
        <v>169</v>
      </c>
      <c r="C176" s="368" t="s">
        <v>23</v>
      </c>
      <c r="D176" s="368">
        <v>5</v>
      </c>
      <c r="E176" s="368">
        <v>4</v>
      </c>
      <c r="F176" s="368">
        <v>1</v>
      </c>
      <c r="G176" s="368">
        <v>0</v>
      </c>
    </row>
    <row r="177" spans="1:7" hidden="1">
      <c r="A177" s="368" t="s">
        <v>2647</v>
      </c>
      <c r="B177" s="368" t="s">
        <v>169</v>
      </c>
      <c r="C177" s="368" t="s">
        <v>226</v>
      </c>
      <c r="D177" s="368">
        <v>7</v>
      </c>
      <c r="E177" s="368">
        <v>7</v>
      </c>
      <c r="F177" s="368">
        <v>0</v>
      </c>
      <c r="G177" s="368">
        <v>0</v>
      </c>
    </row>
    <row r="178" spans="1:7" hidden="1">
      <c r="A178" s="368" t="s">
        <v>2606</v>
      </c>
      <c r="B178" s="368" t="s">
        <v>169</v>
      </c>
      <c r="C178" s="368" t="s">
        <v>83</v>
      </c>
      <c r="D178" s="368">
        <v>14</v>
      </c>
      <c r="E178" s="368">
        <v>14</v>
      </c>
      <c r="F178" s="368">
        <v>0</v>
      </c>
      <c r="G178" s="368">
        <v>0</v>
      </c>
    </row>
    <row r="179" spans="1:7" hidden="1">
      <c r="A179" s="368" t="s">
        <v>2858</v>
      </c>
      <c r="B179" s="368" t="s">
        <v>169</v>
      </c>
      <c r="C179" s="368" t="s">
        <v>98</v>
      </c>
      <c r="D179" s="368">
        <v>12</v>
      </c>
      <c r="E179" s="368">
        <v>9</v>
      </c>
      <c r="F179" s="368">
        <v>3</v>
      </c>
      <c r="G179" s="368">
        <v>0</v>
      </c>
    </row>
    <row r="180" spans="1:7" hidden="1">
      <c r="A180" s="368" t="s">
        <v>2823</v>
      </c>
      <c r="B180" s="368" t="s">
        <v>169</v>
      </c>
      <c r="C180" s="368" t="s">
        <v>84</v>
      </c>
      <c r="D180" s="368">
        <v>4</v>
      </c>
      <c r="E180" s="368">
        <v>3</v>
      </c>
      <c r="F180" s="368">
        <v>1</v>
      </c>
      <c r="G180" s="368">
        <v>0</v>
      </c>
    </row>
    <row r="181" spans="1:7" hidden="1">
      <c r="A181" s="368" t="s">
        <v>2899</v>
      </c>
      <c r="B181" s="368" t="s">
        <v>169</v>
      </c>
      <c r="C181" s="368" t="s">
        <v>24</v>
      </c>
      <c r="D181" s="368">
        <v>8</v>
      </c>
      <c r="E181" s="368">
        <v>7</v>
      </c>
      <c r="F181" s="368">
        <v>1</v>
      </c>
      <c r="G181" s="368">
        <v>0</v>
      </c>
    </row>
    <row r="182" spans="1:7" hidden="1">
      <c r="A182" s="368" t="s">
        <v>2989</v>
      </c>
      <c r="B182" s="368" t="s">
        <v>169</v>
      </c>
      <c r="C182" s="368" t="s">
        <v>25</v>
      </c>
      <c r="D182" s="368">
        <v>5</v>
      </c>
      <c r="E182" s="368">
        <v>4</v>
      </c>
      <c r="F182" s="368">
        <v>1</v>
      </c>
      <c r="G182" s="368">
        <v>0</v>
      </c>
    </row>
    <row r="183" spans="1:7" hidden="1">
      <c r="A183" s="368" t="s">
        <v>2900</v>
      </c>
      <c r="B183" s="368" t="s">
        <v>169</v>
      </c>
      <c r="C183" s="368" t="s">
        <v>197</v>
      </c>
      <c r="D183" s="368">
        <v>9</v>
      </c>
      <c r="E183" s="368">
        <v>8</v>
      </c>
      <c r="F183" s="368">
        <v>1</v>
      </c>
      <c r="G183" s="368">
        <v>0</v>
      </c>
    </row>
    <row r="184" spans="1:7" hidden="1">
      <c r="A184" s="368" t="s">
        <v>2941</v>
      </c>
      <c r="B184" s="368" t="s">
        <v>169</v>
      </c>
      <c r="C184" s="368" t="s">
        <v>211</v>
      </c>
      <c r="D184" s="368">
        <v>24</v>
      </c>
      <c r="E184" s="368">
        <v>18</v>
      </c>
      <c r="F184" s="368">
        <v>6</v>
      </c>
      <c r="G184" s="368">
        <v>0</v>
      </c>
    </row>
    <row r="185" spans="1:7" hidden="1">
      <c r="A185" s="368" t="s">
        <v>2942</v>
      </c>
      <c r="B185" s="368" t="s">
        <v>169</v>
      </c>
      <c r="C185" s="368" t="s">
        <v>100</v>
      </c>
      <c r="D185" s="368">
        <v>6</v>
      </c>
      <c r="E185" s="368">
        <v>5</v>
      </c>
      <c r="F185" s="368">
        <v>1</v>
      </c>
      <c r="G185" s="368">
        <v>0</v>
      </c>
    </row>
    <row r="186" spans="1:7" hidden="1">
      <c r="A186" s="368" t="s">
        <v>2901</v>
      </c>
      <c r="B186" s="368" t="s">
        <v>169</v>
      </c>
      <c r="C186" s="368" t="s">
        <v>26</v>
      </c>
      <c r="D186" s="368">
        <v>13</v>
      </c>
      <c r="E186" s="368">
        <v>13</v>
      </c>
      <c r="F186" s="368">
        <v>0</v>
      </c>
      <c r="G186" s="368">
        <v>0</v>
      </c>
    </row>
    <row r="187" spans="1:7" hidden="1">
      <c r="A187" s="368" t="s">
        <v>2566</v>
      </c>
      <c r="B187" s="368" t="s">
        <v>169</v>
      </c>
      <c r="C187" s="368" t="s">
        <v>154</v>
      </c>
      <c r="D187" s="368">
        <v>7</v>
      </c>
      <c r="E187" s="368">
        <v>7</v>
      </c>
      <c r="F187" s="368">
        <v>0</v>
      </c>
      <c r="G187" s="368">
        <v>0</v>
      </c>
    </row>
    <row r="188" spans="1:7" hidden="1">
      <c r="A188" s="368" t="s">
        <v>2607</v>
      </c>
      <c r="B188" s="368" t="s">
        <v>169</v>
      </c>
      <c r="C188" s="368" t="s">
        <v>73</v>
      </c>
      <c r="D188" s="368">
        <v>11</v>
      </c>
      <c r="E188" s="368">
        <v>4</v>
      </c>
      <c r="F188" s="368">
        <v>7</v>
      </c>
      <c r="G188" s="368">
        <v>0</v>
      </c>
    </row>
    <row r="189" spans="1:7" hidden="1">
      <c r="A189" s="368" t="s">
        <v>2902</v>
      </c>
      <c r="B189" s="368" t="s">
        <v>169</v>
      </c>
      <c r="C189" s="368" t="s">
        <v>74</v>
      </c>
      <c r="D189" s="368">
        <v>17</v>
      </c>
      <c r="E189" s="368">
        <v>14</v>
      </c>
      <c r="F189" s="368">
        <v>3</v>
      </c>
      <c r="G189" s="368">
        <v>0</v>
      </c>
    </row>
    <row r="190" spans="1:7" hidden="1">
      <c r="A190" s="368" t="s">
        <v>2648</v>
      </c>
      <c r="B190" s="368" t="s">
        <v>169</v>
      </c>
      <c r="C190" s="368" t="s">
        <v>198</v>
      </c>
      <c r="D190" s="368">
        <v>12</v>
      </c>
      <c r="E190" s="368">
        <v>10</v>
      </c>
      <c r="F190" s="368">
        <v>2</v>
      </c>
      <c r="G190" s="368">
        <v>0</v>
      </c>
    </row>
    <row r="191" spans="1:7" hidden="1">
      <c r="A191" s="368" t="s">
        <v>2903</v>
      </c>
      <c r="B191" s="368" t="s">
        <v>169</v>
      </c>
      <c r="C191" s="368" t="s">
        <v>227</v>
      </c>
      <c r="D191" s="368">
        <v>2</v>
      </c>
      <c r="E191" s="368">
        <v>2</v>
      </c>
      <c r="F191" s="368">
        <v>0</v>
      </c>
      <c r="G191" s="368">
        <v>0</v>
      </c>
    </row>
    <row r="192" spans="1:7" hidden="1">
      <c r="A192" s="368" t="s">
        <v>2680</v>
      </c>
      <c r="B192" s="368" t="s">
        <v>169</v>
      </c>
      <c r="C192" s="368" t="s">
        <v>199</v>
      </c>
      <c r="D192" s="368">
        <v>8</v>
      </c>
      <c r="E192" s="368">
        <v>5</v>
      </c>
      <c r="F192" s="368">
        <v>3</v>
      </c>
      <c r="G192" s="368">
        <v>0</v>
      </c>
    </row>
    <row r="193" spans="1:7" hidden="1">
      <c r="A193" s="368" t="s">
        <v>2782</v>
      </c>
      <c r="B193" s="368" t="s">
        <v>169</v>
      </c>
      <c r="C193" s="368" t="s">
        <v>155</v>
      </c>
      <c r="D193" s="368">
        <v>6</v>
      </c>
      <c r="E193" s="368">
        <v>6</v>
      </c>
      <c r="F193" s="368">
        <v>0</v>
      </c>
      <c r="G193" s="368">
        <v>0</v>
      </c>
    </row>
    <row r="194" spans="1:7" hidden="1">
      <c r="A194" s="368" t="s">
        <v>2990</v>
      </c>
      <c r="B194" s="368" t="s">
        <v>169</v>
      </c>
      <c r="C194" s="368" t="s">
        <v>101</v>
      </c>
      <c r="D194" s="368">
        <v>9</v>
      </c>
      <c r="E194" s="368">
        <v>5</v>
      </c>
      <c r="F194" s="368">
        <v>4</v>
      </c>
      <c r="G194" s="368">
        <v>0</v>
      </c>
    </row>
    <row r="195" spans="1:7" hidden="1">
      <c r="A195" s="368" t="s">
        <v>2681</v>
      </c>
      <c r="B195" s="368" t="s">
        <v>169</v>
      </c>
      <c r="C195" s="368" t="s">
        <v>228</v>
      </c>
      <c r="D195" s="368">
        <v>6</v>
      </c>
      <c r="E195" s="368">
        <v>5</v>
      </c>
      <c r="F195" s="368">
        <v>1</v>
      </c>
      <c r="G195" s="368">
        <v>0</v>
      </c>
    </row>
    <row r="196" spans="1:7" hidden="1">
      <c r="A196" s="368" t="s">
        <v>2682</v>
      </c>
      <c r="B196" s="368" t="s">
        <v>169</v>
      </c>
      <c r="C196" s="368" t="s">
        <v>178</v>
      </c>
      <c r="D196" s="368">
        <v>8</v>
      </c>
      <c r="E196" s="368">
        <v>5</v>
      </c>
      <c r="F196" s="368">
        <v>3</v>
      </c>
      <c r="G196" s="368">
        <v>0</v>
      </c>
    </row>
    <row r="197" spans="1:7" hidden="1">
      <c r="A197" s="368" t="s">
        <v>2904</v>
      </c>
      <c r="B197" s="368" t="s">
        <v>169</v>
      </c>
      <c r="C197" s="368" t="s">
        <v>102</v>
      </c>
      <c r="D197" s="368">
        <v>3</v>
      </c>
      <c r="E197" s="368">
        <v>2</v>
      </c>
      <c r="F197" s="368">
        <v>1</v>
      </c>
      <c r="G197" s="368">
        <v>0</v>
      </c>
    </row>
    <row r="198" spans="1:7" hidden="1">
      <c r="A198" s="368" t="s">
        <v>2567</v>
      </c>
      <c r="B198" s="368" t="s">
        <v>169</v>
      </c>
      <c r="C198" s="368" t="s">
        <v>85</v>
      </c>
      <c r="D198" s="368">
        <v>26</v>
      </c>
      <c r="E198" s="368">
        <v>21</v>
      </c>
      <c r="F198" s="368">
        <v>5</v>
      </c>
      <c r="G198" s="368">
        <v>0</v>
      </c>
    </row>
    <row r="199" spans="1:7" hidden="1">
      <c r="A199" s="368" t="s">
        <v>2609</v>
      </c>
      <c r="B199" s="368" t="s">
        <v>169</v>
      </c>
      <c r="C199" s="368" t="s">
        <v>156</v>
      </c>
      <c r="D199" s="368">
        <v>3</v>
      </c>
      <c r="E199" s="368">
        <v>3</v>
      </c>
      <c r="F199" s="368">
        <v>0</v>
      </c>
      <c r="G199" s="368">
        <v>0</v>
      </c>
    </row>
    <row r="200" spans="1:7" hidden="1">
      <c r="A200" s="368" t="s">
        <v>2991</v>
      </c>
      <c r="B200" s="368" t="s">
        <v>169</v>
      </c>
      <c r="C200" s="368" t="s">
        <v>200</v>
      </c>
      <c r="D200" s="368">
        <v>12</v>
      </c>
      <c r="E200" s="368">
        <v>12</v>
      </c>
      <c r="F200" s="368">
        <v>0</v>
      </c>
      <c r="G200" s="368">
        <v>0</v>
      </c>
    </row>
    <row r="201" spans="1:7" hidden="1">
      <c r="A201" s="368" t="s">
        <v>2757</v>
      </c>
      <c r="B201" s="368" t="s">
        <v>169</v>
      </c>
      <c r="C201" s="368" t="s">
        <v>103</v>
      </c>
      <c r="D201" s="368">
        <v>9</v>
      </c>
      <c r="E201" s="368">
        <v>9</v>
      </c>
      <c r="F201" s="368">
        <v>0</v>
      </c>
      <c r="G201" s="368">
        <v>0</v>
      </c>
    </row>
    <row r="202" spans="1:7" hidden="1">
      <c r="A202" s="368" t="s">
        <v>2610</v>
      </c>
      <c r="B202" s="368" t="s">
        <v>169</v>
      </c>
      <c r="C202" s="368" t="s">
        <v>104</v>
      </c>
      <c r="D202" s="368">
        <v>5</v>
      </c>
      <c r="E202" s="368">
        <v>2</v>
      </c>
      <c r="F202" s="368">
        <v>3</v>
      </c>
      <c r="G202" s="368">
        <v>0</v>
      </c>
    </row>
    <row r="203" spans="1:7" hidden="1">
      <c r="A203" s="368" t="s">
        <v>2824</v>
      </c>
      <c r="B203" s="368" t="s">
        <v>169</v>
      </c>
      <c r="C203" s="368" t="s">
        <v>27</v>
      </c>
      <c r="D203" s="368">
        <v>6</v>
      </c>
      <c r="E203" s="368">
        <v>5</v>
      </c>
      <c r="F203" s="368">
        <v>1</v>
      </c>
      <c r="G203" s="368">
        <v>0</v>
      </c>
    </row>
    <row r="204" spans="1:7" hidden="1">
      <c r="A204" s="368" t="s">
        <v>2825</v>
      </c>
      <c r="B204" s="368" t="s">
        <v>169</v>
      </c>
      <c r="C204" s="368" t="s">
        <v>105</v>
      </c>
      <c r="D204" s="368">
        <v>5</v>
      </c>
      <c r="E204" s="368">
        <v>3</v>
      </c>
      <c r="F204" s="368">
        <v>2</v>
      </c>
      <c r="G204" s="368">
        <v>0</v>
      </c>
    </row>
    <row r="205" spans="1:7" hidden="1">
      <c r="A205" s="368" t="s">
        <v>2783</v>
      </c>
      <c r="B205" s="368" t="s">
        <v>169</v>
      </c>
      <c r="C205" s="368" t="s">
        <v>179</v>
      </c>
      <c r="D205" s="368">
        <v>28</v>
      </c>
      <c r="E205" s="368">
        <v>24</v>
      </c>
      <c r="F205" s="368">
        <v>4</v>
      </c>
      <c r="G205" s="368">
        <v>0</v>
      </c>
    </row>
    <row r="206" spans="1:7" hidden="1">
      <c r="A206" s="368" t="s">
        <v>2649</v>
      </c>
      <c r="B206" s="368" t="s">
        <v>169</v>
      </c>
      <c r="C206" s="368" t="s">
        <v>106</v>
      </c>
      <c r="D206" s="368">
        <v>9</v>
      </c>
      <c r="E206" s="368">
        <v>8</v>
      </c>
      <c r="F206" s="368">
        <v>1</v>
      </c>
      <c r="G206" s="368">
        <v>0</v>
      </c>
    </row>
    <row r="207" spans="1:7" hidden="1">
      <c r="A207" s="368" t="s">
        <v>2568</v>
      </c>
      <c r="B207" s="368" t="s">
        <v>169</v>
      </c>
      <c r="C207" s="368" t="s">
        <v>107</v>
      </c>
      <c r="D207" s="368">
        <v>2</v>
      </c>
      <c r="E207" s="368">
        <v>2</v>
      </c>
      <c r="F207" s="368">
        <v>0</v>
      </c>
      <c r="G207" s="368">
        <v>0</v>
      </c>
    </row>
    <row r="208" spans="1:7" hidden="1">
      <c r="A208" s="368" t="s">
        <v>2569</v>
      </c>
      <c r="B208" s="368" t="s">
        <v>169</v>
      </c>
      <c r="C208" s="368" t="s">
        <v>157</v>
      </c>
      <c r="D208" s="368">
        <v>1</v>
      </c>
      <c r="E208" s="368">
        <v>1</v>
      </c>
      <c r="F208" s="368">
        <v>0</v>
      </c>
      <c r="G208" s="368">
        <v>0</v>
      </c>
    </row>
    <row r="209" spans="1:7" hidden="1">
      <c r="A209" s="368" t="s">
        <v>2570</v>
      </c>
      <c r="B209" s="368" t="s">
        <v>169</v>
      </c>
      <c r="C209" s="368" t="s">
        <v>108</v>
      </c>
      <c r="D209" s="368">
        <v>4</v>
      </c>
      <c r="E209" s="368">
        <v>4</v>
      </c>
      <c r="F209" s="368">
        <v>0</v>
      </c>
      <c r="G209" s="368">
        <v>0</v>
      </c>
    </row>
    <row r="210" spans="1:7" hidden="1">
      <c r="A210" s="368" t="s">
        <v>2943</v>
      </c>
      <c r="B210" s="368" t="s">
        <v>169</v>
      </c>
      <c r="C210" s="368" t="s">
        <v>213</v>
      </c>
      <c r="D210" s="368">
        <v>2</v>
      </c>
      <c r="E210" s="368">
        <v>1</v>
      </c>
      <c r="F210" s="368">
        <v>1</v>
      </c>
      <c r="G210" s="368">
        <v>0</v>
      </c>
    </row>
    <row r="211" spans="1:7" hidden="1">
      <c r="A211" s="368" t="s">
        <v>2722</v>
      </c>
      <c r="B211" s="368" t="s">
        <v>169</v>
      </c>
      <c r="C211" s="368" t="s">
        <v>86</v>
      </c>
      <c r="D211" s="368">
        <v>28</v>
      </c>
      <c r="E211" s="368">
        <v>19</v>
      </c>
      <c r="F211" s="368">
        <v>9</v>
      </c>
      <c r="G211" s="368">
        <v>0</v>
      </c>
    </row>
    <row r="212" spans="1:7" hidden="1">
      <c r="A212" s="368" t="s">
        <v>2859</v>
      </c>
      <c r="B212" s="368" t="s">
        <v>169</v>
      </c>
      <c r="C212" s="368" t="s">
        <v>109</v>
      </c>
      <c r="D212" s="368">
        <v>4</v>
      </c>
      <c r="E212" s="368">
        <v>4</v>
      </c>
      <c r="F212" s="368">
        <v>0</v>
      </c>
      <c r="G212" s="368">
        <v>0</v>
      </c>
    </row>
    <row r="213" spans="1:7" hidden="1">
      <c r="A213" s="368" t="s">
        <v>2611</v>
      </c>
      <c r="B213" s="368" t="s">
        <v>169</v>
      </c>
      <c r="C213" s="368" t="s">
        <v>110</v>
      </c>
      <c r="D213" s="368">
        <v>3</v>
      </c>
      <c r="E213" s="368">
        <v>3</v>
      </c>
      <c r="F213" s="368">
        <v>0</v>
      </c>
      <c r="G213" s="368">
        <v>0</v>
      </c>
    </row>
    <row r="214" spans="1:7" hidden="1">
      <c r="A214" s="368" t="s">
        <v>2992</v>
      </c>
      <c r="B214" s="368" t="s">
        <v>169</v>
      </c>
      <c r="C214" s="368" t="s">
        <v>180</v>
      </c>
      <c r="D214" s="368">
        <v>3</v>
      </c>
      <c r="E214" s="368">
        <v>2</v>
      </c>
      <c r="F214" s="368">
        <v>1</v>
      </c>
      <c r="G214" s="368">
        <v>0</v>
      </c>
    </row>
    <row r="215" spans="1:7" hidden="1">
      <c r="A215" s="368" t="s">
        <v>2650</v>
      </c>
      <c r="B215" s="368" t="s">
        <v>169</v>
      </c>
      <c r="C215" s="368" t="s">
        <v>111</v>
      </c>
      <c r="D215" s="368">
        <v>10</v>
      </c>
      <c r="E215" s="368">
        <v>5</v>
      </c>
      <c r="F215" s="368">
        <v>5</v>
      </c>
      <c r="G215" s="368">
        <v>0</v>
      </c>
    </row>
    <row r="216" spans="1:7" hidden="1">
      <c r="A216" s="368" t="s">
        <v>2826</v>
      </c>
      <c r="B216" s="368" t="s">
        <v>169</v>
      </c>
      <c r="C216" s="368" t="s">
        <v>140</v>
      </c>
      <c r="D216" s="368">
        <v>2</v>
      </c>
      <c r="E216" s="368">
        <v>2</v>
      </c>
      <c r="F216" s="368">
        <v>0</v>
      </c>
      <c r="G216" s="368">
        <v>0</v>
      </c>
    </row>
    <row r="217" spans="1:7" hidden="1">
      <c r="A217" s="368" t="s">
        <v>2571</v>
      </c>
      <c r="B217" s="368" t="s">
        <v>169</v>
      </c>
      <c r="C217" s="368" t="s">
        <v>181</v>
      </c>
      <c r="D217" s="368">
        <v>17</v>
      </c>
      <c r="E217" s="368">
        <v>14</v>
      </c>
      <c r="F217" s="368">
        <v>3</v>
      </c>
      <c r="G217" s="368">
        <v>0</v>
      </c>
    </row>
    <row r="218" spans="1:7" hidden="1">
      <c r="A218" s="368" t="s">
        <v>2651</v>
      </c>
      <c r="B218" s="368" t="s">
        <v>169</v>
      </c>
      <c r="C218" s="368" t="s">
        <v>229</v>
      </c>
      <c r="D218" s="368">
        <v>6</v>
      </c>
      <c r="E218" s="368">
        <v>6</v>
      </c>
      <c r="F218" s="368">
        <v>0</v>
      </c>
      <c r="G218" s="368">
        <v>0</v>
      </c>
    </row>
    <row r="219" spans="1:7" hidden="1">
      <c r="A219" s="368" t="s">
        <v>2652</v>
      </c>
      <c r="B219" s="368" t="s">
        <v>169</v>
      </c>
      <c r="C219" s="368" t="s">
        <v>141</v>
      </c>
      <c r="D219" s="368">
        <v>5</v>
      </c>
      <c r="E219" s="368">
        <v>4</v>
      </c>
      <c r="F219" s="368">
        <v>1</v>
      </c>
      <c r="G219" s="368">
        <v>0</v>
      </c>
    </row>
    <row r="220" spans="1:7" hidden="1">
      <c r="A220" s="368" t="s">
        <v>2758</v>
      </c>
      <c r="B220" s="368" t="s">
        <v>169</v>
      </c>
      <c r="C220" s="368" t="s">
        <v>114</v>
      </c>
      <c r="D220" s="368">
        <v>15</v>
      </c>
      <c r="E220" s="368">
        <v>14</v>
      </c>
      <c r="F220" s="368">
        <v>1</v>
      </c>
      <c r="G220" s="368">
        <v>0</v>
      </c>
    </row>
    <row r="221" spans="1:7" hidden="1">
      <c r="A221" s="368" t="s">
        <v>2944</v>
      </c>
      <c r="B221" s="368" t="s">
        <v>169</v>
      </c>
      <c r="C221" s="368" t="s">
        <v>142</v>
      </c>
      <c r="D221" s="368">
        <v>9</v>
      </c>
      <c r="E221" s="368">
        <v>7</v>
      </c>
      <c r="F221" s="368">
        <v>2</v>
      </c>
      <c r="G221" s="368">
        <v>0</v>
      </c>
    </row>
    <row r="222" spans="1:7" hidden="1">
      <c r="A222" s="368" t="s">
        <v>2827</v>
      </c>
      <c r="B222" s="368" t="s">
        <v>169</v>
      </c>
      <c r="C222" s="368" t="s">
        <v>29</v>
      </c>
      <c r="D222" s="368">
        <v>12</v>
      </c>
      <c r="E222" s="368">
        <v>9</v>
      </c>
      <c r="F222" s="368">
        <v>3</v>
      </c>
      <c r="G222" s="368">
        <v>0</v>
      </c>
    </row>
    <row r="223" spans="1:7" hidden="1">
      <c r="A223" s="368" t="s">
        <v>2993</v>
      </c>
      <c r="B223" s="368" t="s">
        <v>169</v>
      </c>
      <c r="C223" s="368" t="s">
        <v>115</v>
      </c>
      <c r="D223" s="368">
        <v>17</v>
      </c>
      <c r="E223" s="368">
        <v>12</v>
      </c>
      <c r="F223" s="368">
        <v>5</v>
      </c>
      <c r="G223" s="368">
        <v>0</v>
      </c>
    </row>
    <row r="224" spans="1:7" hidden="1">
      <c r="A224" s="368" t="s">
        <v>2945</v>
      </c>
      <c r="B224" s="368" t="s">
        <v>169</v>
      </c>
      <c r="C224" s="368" t="s">
        <v>75</v>
      </c>
      <c r="D224" s="368">
        <v>13</v>
      </c>
      <c r="E224" s="368">
        <v>10</v>
      </c>
      <c r="F224" s="368">
        <v>3</v>
      </c>
      <c r="G224" s="368">
        <v>0</v>
      </c>
    </row>
    <row r="225" spans="1:7" hidden="1">
      <c r="A225" s="368" t="s">
        <v>2759</v>
      </c>
      <c r="B225" s="368" t="s">
        <v>169</v>
      </c>
      <c r="C225" s="368" t="s">
        <v>76</v>
      </c>
      <c r="D225" s="368">
        <v>8</v>
      </c>
      <c r="E225" s="368">
        <v>7</v>
      </c>
      <c r="F225" s="368">
        <v>1</v>
      </c>
      <c r="G225" s="368">
        <v>0</v>
      </c>
    </row>
    <row r="226" spans="1:7" hidden="1">
      <c r="A226" s="368" t="s">
        <v>2946</v>
      </c>
      <c r="B226" s="368" t="s">
        <v>169</v>
      </c>
      <c r="C226" s="368" t="s">
        <v>143</v>
      </c>
      <c r="D226" s="368">
        <v>6</v>
      </c>
      <c r="E226" s="368">
        <v>3</v>
      </c>
      <c r="F226" s="368">
        <v>3</v>
      </c>
      <c r="G226" s="368">
        <v>0</v>
      </c>
    </row>
    <row r="227" spans="1:7" hidden="1">
      <c r="A227" s="368" t="s">
        <v>2612</v>
      </c>
      <c r="B227" s="368" t="s">
        <v>169</v>
      </c>
      <c r="C227" s="368" t="s">
        <v>77</v>
      </c>
      <c r="D227" s="368">
        <v>3</v>
      </c>
      <c r="E227" s="368">
        <v>2</v>
      </c>
      <c r="F227" s="368">
        <v>1</v>
      </c>
      <c r="G227" s="368">
        <v>0</v>
      </c>
    </row>
    <row r="228" spans="1:7" hidden="1">
      <c r="A228" s="368" t="s">
        <v>2613</v>
      </c>
      <c r="B228" s="368" t="s">
        <v>169</v>
      </c>
      <c r="C228" s="368" t="s">
        <v>30</v>
      </c>
      <c r="D228" s="368">
        <v>16</v>
      </c>
      <c r="E228" s="368">
        <v>14</v>
      </c>
      <c r="F228" s="368">
        <v>2</v>
      </c>
      <c r="G228" s="368">
        <v>0</v>
      </c>
    </row>
    <row r="229" spans="1:7" hidden="1">
      <c r="A229" s="368" t="s">
        <v>2784</v>
      </c>
      <c r="B229" s="368" t="s">
        <v>169</v>
      </c>
      <c r="C229" s="368" t="s">
        <v>173</v>
      </c>
      <c r="D229" s="368">
        <v>10</v>
      </c>
      <c r="E229" s="368">
        <v>10</v>
      </c>
      <c r="F229" s="368">
        <v>0</v>
      </c>
      <c r="G229" s="368">
        <v>0</v>
      </c>
    </row>
    <row r="230" spans="1:7" hidden="1">
      <c r="A230" s="368" t="s">
        <v>2828</v>
      </c>
      <c r="B230" s="368" t="s">
        <v>169</v>
      </c>
      <c r="C230" s="368" t="s">
        <v>87</v>
      </c>
      <c r="D230" s="368">
        <v>5</v>
      </c>
      <c r="E230" s="368">
        <v>4</v>
      </c>
      <c r="F230" s="368">
        <v>1</v>
      </c>
      <c r="G230" s="368">
        <v>0</v>
      </c>
    </row>
    <row r="231" spans="1:7" hidden="1">
      <c r="A231" s="368" t="s">
        <v>2654</v>
      </c>
      <c r="B231" s="368" t="s">
        <v>169</v>
      </c>
      <c r="C231" s="368" t="s">
        <v>31</v>
      </c>
      <c r="D231" s="368">
        <v>11</v>
      </c>
      <c r="E231" s="368">
        <v>8</v>
      </c>
      <c r="F231" s="368">
        <v>3</v>
      </c>
      <c r="G231" s="368">
        <v>0</v>
      </c>
    </row>
    <row r="232" spans="1:7" hidden="1">
      <c r="A232" s="368" t="s">
        <v>2829</v>
      </c>
      <c r="B232" s="368" t="s">
        <v>169</v>
      </c>
      <c r="C232" s="368" t="s">
        <v>182</v>
      </c>
      <c r="D232" s="368">
        <v>2</v>
      </c>
      <c r="E232" s="368">
        <v>2</v>
      </c>
      <c r="F232" s="368">
        <v>0</v>
      </c>
      <c r="G232" s="368">
        <v>0</v>
      </c>
    </row>
    <row r="233" spans="1:7" hidden="1">
      <c r="A233" s="368" t="s">
        <v>2860</v>
      </c>
      <c r="B233" s="368" t="s">
        <v>169</v>
      </c>
      <c r="C233" s="368" t="s">
        <v>144</v>
      </c>
      <c r="D233" s="368">
        <v>9</v>
      </c>
      <c r="E233" s="368">
        <v>7</v>
      </c>
      <c r="F233" s="368">
        <v>2</v>
      </c>
      <c r="G233" s="368">
        <v>0</v>
      </c>
    </row>
    <row r="234" spans="1:7" hidden="1">
      <c r="A234" s="368" t="s">
        <v>2572</v>
      </c>
      <c r="B234" s="368" t="s">
        <v>169</v>
      </c>
      <c r="C234" s="368" t="s">
        <v>158</v>
      </c>
      <c r="D234" s="368">
        <v>10</v>
      </c>
      <c r="E234" s="368">
        <v>9</v>
      </c>
      <c r="F234" s="368">
        <v>1</v>
      </c>
      <c r="G234" s="368">
        <v>0</v>
      </c>
    </row>
    <row r="235" spans="1:7" hidden="1">
      <c r="A235" s="368" t="s">
        <v>2947</v>
      </c>
      <c r="B235" s="368" t="s">
        <v>169</v>
      </c>
      <c r="C235" s="368" t="s">
        <v>183</v>
      </c>
      <c r="D235" s="368">
        <v>12</v>
      </c>
      <c r="E235" s="368">
        <v>9</v>
      </c>
      <c r="F235" s="368">
        <v>3</v>
      </c>
      <c r="G235" s="368">
        <v>0</v>
      </c>
    </row>
    <row r="236" spans="1:7" hidden="1">
      <c r="A236" s="368" t="s">
        <v>2614</v>
      </c>
      <c r="B236" s="368" t="s">
        <v>169</v>
      </c>
      <c r="C236" s="368" t="s">
        <v>159</v>
      </c>
      <c r="D236" s="368">
        <v>8</v>
      </c>
      <c r="E236" s="368">
        <v>8</v>
      </c>
      <c r="F236" s="368">
        <v>0</v>
      </c>
      <c r="G236" s="368">
        <v>0</v>
      </c>
    </row>
    <row r="237" spans="1:7" hidden="1">
      <c r="A237" s="368" t="s">
        <v>2948</v>
      </c>
      <c r="B237" s="368" t="s">
        <v>169</v>
      </c>
      <c r="C237" s="368" t="s">
        <v>145</v>
      </c>
      <c r="D237" s="368">
        <v>13</v>
      </c>
      <c r="E237" s="368">
        <v>10</v>
      </c>
      <c r="F237" s="368">
        <v>3</v>
      </c>
      <c r="G237" s="368">
        <v>0</v>
      </c>
    </row>
    <row r="238" spans="1:7" hidden="1">
      <c r="A238" s="368" t="s">
        <v>2760</v>
      </c>
      <c r="B238" s="368" t="s">
        <v>169</v>
      </c>
      <c r="C238" s="368" t="s">
        <v>88</v>
      </c>
      <c r="D238" s="368">
        <v>11</v>
      </c>
      <c r="E238" s="368">
        <v>10</v>
      </c>
      <c r="F238" s="368">
        <v>1</v>
      </c>
      <c r="G238" s="368">
        <v>0</v>
      </c>
    </row>
    <row r="239" spans="1:7" hidden="1">
      <c r="A239" s="368" t="s">
        <v>2573</v>
      </c>
      <c r="B239" s="368" t="s">
        <v>169</v>
      </c>
      <c r="C239" s="368" t="s">
        <v>56</v>
      </c>
      <c r="D239" s="368">
        <v>3</v>
      </c>
      <c r="E239" s="368">
        <v>3</v>
      </c>
      <c r="F239" s="368">
        <v>0</v>
      </c>
      <c r="G239" s="368">
        <v>0</v>
      </c>
    </row>
    <row r="240" spans="1:7" hidden="1">
      <c r="A240" s="368" t="s">
        <v>2861</v>
      </c>
      <c r="B240" s="368" t="s">
        <v>169</v>
      </c>
      <c r="C240" s="368" t="s">
        <v>57</v>
      </c>
      <c r="D240" s="368">
        <v>1</v>
      </c>
      <c r="E240" s="368">
        <v>1</v>
      </c>
      <c r="F240" s="368">
        <v>0</v>
      </c>
      <c r="G240" s="368">
        <v>0</v>
      </c>
    </row>
    <row r="241" spans="1:7" hidden="1">
      <c r="A241" s="368" t="s">
        <v>2785</v>
      </c>
      <c r="B241" s="368" t="s">
        <v>169</v>
      </c>
      <c r="C241" s="368" t="s">
        <v>202</v>
      </c>
      <c r="D241" s="368">
        <v>1</v>
      </c>
      <c r="E241" s="368">
        <v>0</v>
      </c>
      <c r="F241" s="368">
        <v>1</v>
      </c>
      <c r="G241" s="368">
        <v>0</v>
      </c>
    </row>
    <row r="242" spans="1:7" hidden="1">
      <c r="A242" s="368" t="s">
        <v>2994</v>
      </c>
      <c r="B242" s="368" t="s">
        <v>169</v>
      </c>
      <c r="C242" s="368" t="s">
        <v>160</v>
      </c>
      <c r="D242" s="368">
        <v>5</v>
      </c>
      <c r="E242" s="368">
        <v>5</v>
      </c>
      <c r="F242" s="368">
        <v>0</v>
      </c>
      <c r="G242" s="368">
        <v>0</v>
      </c>
    </row>
    <row r="243" spans="1:7" hidden="1">
      <c r="A243" s="368" t="s">
        <v>2615</v>
      </c>
      <c r="B243" s="368" t="s">
        <v>169</v>
      </c>
      <c r="C243" s="368" t="s">
        <v>58</v>
      </c>
      <c r="D243" s="368">
        <v>12</v>
      </c>
      <c r="E243" s="368">
        <v>11</v>
      </c>
      <c r="F243" s="368">
        <v>1</v>
      </c>
      <c r="G243" s="368">
        <v>0</v>
      </c>
    </row>
    <row r="244" spans="1:7" hidden="1">
      <c r="A244" s="368" t="s">
        <v>2786</v>
      </c>
      <c r="B244" s="368" t="s">
        <v>169</v>
      </c>
      <c r="C244" s="368" t="s">
        <v>78</v>
      </c>
      <c r="D244" s="368">
        <v>17</v>
      </c>
      <c r="E244" s="368">
        <v>14</v>
      </c>
      <c r="F244" s="368">
        <v>3</v>
      </c>
      <c r="G244" s="368">
        <v>0</v>
      </c>
    </row>
    <row r="245" spans="1:7" hidden="1">
      <c r="A245" s="368" t="s">
        <v>2905</v>
      </c>
      <c r="B245" s="368" t="s">
        <v>169</v>
      </c>
      <c r="C245" s="368" t="s">
        <v>161</v>
      </c>
      <c r="D245" s="368">
        <v>6</v>
      </c>
      <c r="E245" s="368">
        <v>5</v>
      </c>
      <c r="F245" s="368">
        <v>1</v>
      </c>
      <c r="G245" s="368">
        <v>0</v>
      </c>
    </row>
    <row r="246" spans="1:7" hidden="1">
      <c r="A246" s="368" t="s">
        <v>2616</v>
      </c>
      <c r="B246" s="368" t="s">
        <v>169</v>
      </c>
      <c r="C246" s="368" t="s">
        <v>79</v>
      </c>
      <c r="D246" s="368">
        <v>7</v>
      </c>
      <c r="E246" s="368">
        <v>6</v>
      </c>
      <c r="F246" s="368">
        <v>1</v>
      </c>
      <c r="G246" s="368">
        <v>0</v>
      </c>
    </row>
    <row r="247" spans="1:7" hidden="1">
      <c r="A247" s="368" t="s">
        <v>2574</v>
      </c>
      <c r="B247" s="368" t="s">
        <v>169</v>
      </c>
      <c r="C247" s="368" t="s">
        <v>80</v>
      </c>
      <c r="D247" s="368">
        <v>18</v>
      </c>
      <c r="E247" s="368">
        <v>17</v>
      </c>
      <c r="F247" s="368">
        <v>1</v>
      </c>
      <c r="G247" s="368">
        <v>0</v>
      </c>
    </row>
    <row r="248" spans="1:7" hidden="1">
      <c r="A248" s="368" t="s">
        <v>2723</v>
      </c>
      <c r="B248" s="368" t="s">
        <v>169</v>
      </c>
      <c r="C248" s="368" t="s">
        <v>32</v>
      </c>
      <c r="D248" s="368">
        <v>10</v>
      </c>
      <c r="E248" s="368">
        <v>9</v>
      </c>
      <c r="F248" s="368">
        <v>1</v>
      </c>
      <c r="G248" s="368">
        <v>0</v>
      </c>
    </row>
    <row r="249" spans="1:7" hidden="1">
      <c r="A249" s="368" t="s">
        <v>2617</v>
      </c>
      <c r="B249" s="368" t="s">
        <v>169</v>
      </c>
      <c r="C249" s="368" t="s">
        <v>184</v>
      </c>
      <c r="D249" s="368">
        <v>24</v>
      </c>
      <c r="E249" s="368">
        <v>17</v>
      </c>
      <c r="F249" s="368">
        <v>7</v>
      </c>
      <c r="G249" s="368">
        <v>0</v>
      </c>
    </row>
    <row r="250" spans="1:7" hidden="1">
      <c r="A250" s="368" t="s">
        <v>2830</v>
      </c>
      <c r="B250" s="368" t="s">
        <v>169</v>
      </c>
      <c r="C250" s="368" t="s">
        <v>89</v>
      </c>
      <c r="D250" s="368">
        <v>4</v>
      </c>
      <c r="E250" s="368">
        <v>4</v>
      </c>
      <c r="F250" s="368">
        <v>0</v>
      </c>
      <c r="G250" s="368">
        <v>0</v>
      </c>
    </row>
    <row r="251" spans="1:7" hidden="1">
      <c r="A251" s="368" t="s">
        <v>2995</v>
      </c>
      <c r="B251" s="368" t="s">
        <v>169</v>
      </c>
      <c r="C251" s="368" t="s">
        <v>203</v>
      </c>
      <c r="D251" s="368">
        <v>3</v>
      </c>
      <c r="E251" s="368">
        <v>3</v>
      </c>
      <c r="F251" s="368">
        <v>0</v>
      </c>
      <c r="G251" s="368">
        <v>0</v>
      </c>
    </row>
    <row r="252" spans="1:7" hidden="1">
      <c r="A252" s="368" t="s">
        <v>2949</v>
      </c>
      <c r="B252" s="368" t="s">
        <v>169</v>
      </c>
      <c r="C252" s="368" t="s">
        <v>204</v>
      </c>
      <c r="D252" s="368">
        <v>4</v>
      </c>
      <c r="E252" s="368">
        <v>3</v>
      </c>
      <c r="F252" s="368">
        <v>1</v>
      </c>
      <c r="G252" s="368">
        <v>0</v>
      </c>
    </row>
    <row r="253" spans="1:7" hidden="1">
      <c r="A253" s="368" t="s">
        <v>2761</v>
      </c>
      <c r="B253" s="368" t="s">
        <v>169</v>
      </c>
      <c r="C253" s="368" t="s">
        <v>185</v>
      </c>
      <c r="D253" s="368">
        <v>3</v>
      </c>
      <c r="E253" s="368">
        <v>3</v>
      </c>
      <c r="F253" s="368">
        <v>0</v>
      </c>
      <c r="G253" s="368">
        <v>0</v>
      </c>
    </row>
    <row r="254" spans="1:7" hidden="1">
      <c r="A254" s="368" t="s">
        <v>2831</v>
      </c>
      <c r="B254" s="368" t="s">
        <v>169</v>
      </c>
      <c r="C254" s="368" t="s">
        <v>186</v>
      </c>
      <c r="D254" s="368">
        <v>5</v>
      </c>
      <c r="E254" s="368">
        <v>3</v>
      </c>
      <c r="F254" s="368">
        <v>2</v>
      </c>
      <c r="G254" s="368">
        <v>0</v>
      </c>
    </row>
    <row r="255" spans="1:7" hidden="1">
      <c r="A255" s="368" t="s">
        <v>2950</v>
      </c>
      <c r="B255" s="368" t="s">
        <v>169</v>
      </c>
      <c r="C255" s="368" t="s">
        <v>146</v>
      </c>
      <c r="D255" s="368">
        <v>5</v>
      </c>
      <c r="E255" s="368">
        <v>3</v>
      </c>
      <c r="F255" s="368">
        <v>2</v>
      </c>
      <c r="G255" s="368">
        <v>0</v>
      </c>
    </row>
    <row r="256" spans="1:7" hidden="1">
      <c r="A256" s="368" t="s">
        <v>2996</v>
      </c>
      <c r="B256" s="368" t="s">
        <v>169</v>
      </c>
      <c r="C256" s="368" t="s">
        <v>162</v>
      </c>
      <c r="D256" s="368">
        <v>3</v>
      </c>
      <c r="E256" s="368">
        <v>3</v>
      </c>
      <c r="F256" s="368">
        <v>0</v>
      </c>
      <c r="G256" s="368">
        <v>0</v>
      </c>
    </row>
    <row r="257" spans="1:7" hidden="1">
      <c r="A257" s="368" t="s">
        <v>2906</v>
      </c>
      <c r="B257" s="368" t="s">
        <v>169</v>
      </c>
      <c r="C257" s="368" t="s">
        <v>147</v>
      </c>
      <c r="D257" s="368">
        <v>10</v>
      </c>
      <c r="E257" s="368">
        <v>6</v>
      </c>
      <c r="F257" s="368">
        <v>4</v>
      </c>
      <c r="G257" s="368">
        <v>0</v>
      </c>
    </row>
    <row r="258" spans="1:7" hidden="1">
      <c r="A258" s="368" t="s">
        <v>2762</v>
      </c>
      <c r="B258" s="368" t="s">
        <v>169</v>
      </c>
      <c r="C258" s="368" t="s">
        <v>33</v>
      </c>
      <c r="D258" s="368">
        <v>1</v>
      </c>
      <c r="E258" s="368">
        <v>1</v>
      </c>
      <c r="F258" s="368">
        <v>0</v>
      </c>
      <c r="G258" s="368">
        <v>0</v>
      </c>
    </row>
    <row r="259" spans="1:7" hidden="1">
      <c r="A259" s="368" t="s">
        <v>2907</v>
      </c>
      <c r="B259" s="368" t="s">
        <v>169</v>
      </c>
      <c r="C259" s="368" t="s">
        <v>59</v>
      </c>
      <c r="D259" s="368">
        <v>3</v>
      </c>
      <c r="E259" s="368">
        <v>3</v>
      </c>
      <c r="F259" s="368">
        <v>0</v>
      </c>
      <c r="G259" s="368">
        <v>0</v>
      </c>
    </row>
    <row r="260" spans="1:7" hidden="1">
      <c r="A260" s="368" t="s">
        <v>2763</v>
      </c>
      <c r="B260" s="368" t="s">
        <v>169</v>
      </c>
      <c r="C260" s="368" t="s">
        <v>34</v>
      </c>
      <c r="D260" s="368">
        <v>2</v>
      </c>
      <c r="E260" s="368">
        <v>1</v>
      </c>
      <c r="F260" s="368">
        <v>1</v>
      </c>
      <c r="G260" s="368">
        <v>0</v>
      </c>
    </row>
    <row r="261" spans="1:7" hidden="1">
      <c r="A261" s="368" t="s">
        <v>2575</v>
      </c>
      <c r="B261" s="368" t="s">
        <v>169</v>
      </c>
      <c r="C261" s="368" t="s">
        <v>214</v>
      </c>
      <c r="D261" s="368">
        <v>10</v>
      </c>
      <c r="E261" s="368">
        <v>9</v>
      </c>
      <c r="F261" s="368">
        <v>1</v>
      </c>
      <c r="G261" s="368">
        <v>0</v>
      </c>
    </row>
    <row r="262" spans="1:7" hidden="1">
      <c r="A262" s="368" t="s">
        <v>2832</v>
      </c>
      <c r="B262" s="368" t="s">
        <v>169</v>
      </c>
      <c r="C262" s="368" t="s">
        <v>35</v>
      </c>
      <c r="D262" s="368">
        <v>16</v>
      </c>
      <c r="E262" s="368">
        <v>16</v>
      </c>
      <c r="F262" s="368">
        <v>0</v>
      </c>
      <c r="G262" s="368">
        <v>0</v>
      </c>
    </row>
    <row r="263" spans="1:7" hidden="1">
      <c r="A263" s="368" t="s">
        <v>2683</v>
      </c>
      <c r="B263" s="368" t="s">
        <v>169</v>
      </c>
      <c r="C263" s="368" t="s">
        <v>60</v>
      </c>
      <c r="D263" s="368">
        <v>22</v>
      </c>
      <c r="E263" s="368">
        <v>17</v>
      </c>
      <c r="F263" s="368">
        <v>5</v>
      </c>
      <c r="G263" s="368">
        <v>0</v>
      </c>
    </row>
    <row r="264" spans="1:7" hidden="1">
      <c r="A264" s="368" t="s">
        <v>2724</v>
      </c>
      <c r="B264" s="368" t="s">
        <v>169</v>
      </c>
      <c r="C264" s="368" t="s">
        <v>215</v>
      </c>
      <c r="D264" s="368">
        <v>7</v>
      </c>
      <c r="E264" s="368">
        <v>5</v>
      </c>
      <c r="F264" s="368">
        <v>2</v>
      </c>
      <c r="G264" s="368">
        <v>0</v>
      </c>
    </row>
    <row r="265" spans="1:7" hidden="1">
      <c r="A265" s="368" t="s">
        <v>2725</v>
      </c>
      <c r="B265" s="368" t="s">
        <v>169</v>
      </c>
      <c r="C265" s="368" t="s">
        <v>187</v>
      </c>
      <c r="D265" s="368">
        <v>1</v>
      </c>
      <c r="E265" s="368">
        <v>1</v>
      </c>
      <c r="F265" s="368">
        <v>0</v>
      </c>
      <c r="G265" s="368">
        <v>0</v>
      </c>
    </row>
    <row r="266" spans="1:7" hidden="1">
      <c r="A266" s="368" t="s">
        <v>2726</v>
      </c>
      <c r="B266" s="368" t="s">
        <v>169</v>
      </c>
      <c r="C266" s="368" t="s">
        <v>216</v>
      </c>
      <c r="D266" s="368">
        <v>15</v>
      </c>
      <c r="E266" s="368">
        <v>10</v>
      </c>
      <c r="F266" s="368">
        <v>5</v>
      </c>
      <c r="G266" s="368">
        <v>0</v>
      </c>
    </row>
    <row r="267" spans="1:7" hidden="1">
      <c r="A267" s="368" t="s">
        <v>2764</v>
      </c>
      <c r="B267" s="368" t="s">
        <v>169</v>
      </c>
      <c r="C267" s="368" t="s">
        <v>205</v>
      </c>
      <c r="D267" s="368">
        <v>8</v>
      </c>
      <c r="E267" s="368">
        <v>6</v>
      </c>
      <c r="F267" s="368">
        <v>2</v>
      </c>
      <c r="G267" s="368">
        <v>0</v>
      </c>
    </row>
    <row r="268" spans="1:7" hidden="1">
      <c r="A268" s="368" t="s">
        <v>2684</v>
      </c>
      <c r="B268" s="368" t="s">
        <v>169</v>
      </c>
      <c r="C268" s="368" t="s">
        <v>206</v>
      </c>
      <c r="D268" s="368">
        <v>9</v>
      </c>
      <c r="E268" s="368">
        <v>9</v>
      </c>
      <c r="F268" s="368">
        <v>0</v>
      </c>
      <c r="G268" s="368">
        <v>0</v>
      </c>
    </row>
    <row r="269" spans="1:7" hidden="1">
      <c r="A269" s="368" t="s">
        <v>2787</v>
      </c>
      <c r="B269" s="368" t="s">
        <v>169</v>
      </c>
      <c r="C269" s="368" t="s">
        <v>163</v>
      </c>
      <c r="D269" s="368">
        <v>3</v>
      </c>
      <c r="E269" s="368">
        <v>2</v>
      </c>
      <c r="F269" s="368">
        <v>1</v>
      </c>
      <c r="G269" s="368">
        <v>0</v>
      </c>
    </row>
    <row r="270" spans="1:7" hidden="1">
      <c r="A270" s="368" t="s">
        <v>2576</v>
      </c>
      <c r="B270" s="368" t="s">
        <v>169</v>
      </c>
      <c r="C270" s="368" t="s">
        <v>188</v>
      </c>
      <c r="D270" s="368">
        <v>25</v>
      </c>
      <c r="E270" s="368">
        <v>24</v>
      </c>
      <c r="F270" s="368">
        <v>1</v>
      </c>
      <c r="G270" s="368">
        <v>0</v>
      </c>
    </row>
    <row r="271" spans="1:7" hidden="1">
      <c r="A271" s="368" t="s">
        <v>2951</v>
      </c>
      <c r="B271" s="368" t="s">
        <v>169</v>
      </c>
      <c r="C271" s="368" t="s">
        <v>148</v>
      </c>
      <c r="D271" s="368">
        <v>5</v>
      </c>
      <c r="E271" s="368">
        <v>4</v>
      </c>
      <c r="F271" s="368">
        <v>1</v>
      </c>
      <c r="G271" s="368">
        <v>0</v>
      </c>
    </row>
    <row r="272" spans="1:7" hidden="1">
      <c r="A272" s="368" t="s">
        <v>2618</v>
      </c>
      <c r="B272" s="368" t="s">
        <v>169</v>
      </c>
      <c r="C272" s="368" t="s">
        <v>217</v>
      </c>
      <c r="D272" s="368">
        <v>14</v>
      </c>
      <c r="E272" s="368">
        <v>10</v>
      </c>
      <c r="F272" s="368">
        <v>4</v>
      </c>
      <c r="G272" s="368">
        <v>0</v>
      </c>
    </row>
    <row r="273" spans="1:7" hidden="1">
      <c r="A273" s="368" t="s">
        <v>2998</v>
      </c>
      <c r="B273" s="368" t="s">
        <v>169</v>
      </c>
      <c r="C273" s="368" t="s">
        <v>37</v>
      </c>
      <c r="D273" s="368">
        <v>3</v>
      </c>
      <c r="E273" s="368">
        <v>3</v>
      </c>
      <c r="F273" s="368">
        <v>0</v>
      </c>
      <c r="G273" s="368">
        <v>0</v>
      </c>
    </row>
    <row r="274" spans="1:7" hidden="1">
      <c r="A274" s="368" t="s">
        <v>2862</v>
      </c>
      <c r="B274" s="368" t="s">
        <v>169</v>
      </c>
      <c r="C274" s="368" t="s">
        <v>18</v>
      </c>
      <c r="D274" s="368">
        <v>4</v>
      </c>
      <c r="E274" s="368">
        <v>4</v>
      </c>
      <c r="F274" s="368">
        <v>0</v>
      </c>
      <c r="G274" s="368">
        <v>0</v>
      </c>
    </row>
    <row r="275" spans="1:7" hidden="1">
      <c r="A275" s="368" t="s">
        <v>2655</v>
      </c>
      <c r="B275" s="368" t="s">
        <v>169</v>
      </c>
      <c r="C275" s="368" t="s">
        <v>218</v>
      </c>
      <c r="D275" s="368">
        <v>14</v>
      </c>
      <c r="E275" s="368">
        <v>14</v>
      </c>
      <c r="F275" s="368">
        <v>0</v>
      </c>
      <c r="G275" s="368">
        <v>0</v>
      </c>
    </row>
    <row r="276" spans="1:7" hidden="1">
      <c r="A276" s="368" t="s">
        <v>2999</v>
      </c>
      <c r="B276" s="368" t="s">
        <v>169</v>
      </c>
      <c r="C276" s="368" t="s">
        <v>91</v>
      </c>
      <c r="D276" s="368">
        <v>15</v>
      </c>
      <c r="E276" s="368">
        <v>15</v>
      </c>
      <c r="F276" s="368">
        <v>0</v>
      </c>
      <c r="G276" s="368">
        <v>0</v>
      </c>
    </row>
    <row r="277" spans="1:7" hidden="1">
      <c r="A277" s="368" t="s">
        <v>2656</v>
      </c>
      <c r="B277" s="368" t="s">
        <v>169</v>
      </c>
      <c r="C277" s="368" t="s">
        <v>19</v>
      </c>
      <c r="D277" s="368">
        <v>3</v>
      </c>
      <c r="E277" s="368">
        <v>3</v>
      </c>
      <c r="F277" s="368">
        <v>0</v>
      </c>
      <c r="G277" s="368">
        <v>0</v>
      </c>
    </row>
    <row r="278" spans="1:7" hidden="1">
      <c r="A278" s="368" t="s">
        <v>2686</v>
      </c>
      <c r="B278" s="368" t="s">
        <v>169</v>
      </c>
      <c r="C278" s="368" t="s">
        <v>189</v>
      </c>
      <c r="D278" s="368">
        <v>25</v>
      </c>
      <c r="E278" s="368">
        <v>22</v>
      </c>
      <c r="F278" s="368">
        <v>3</v>
      </c>
      <c r="G278" s="368">
        <v>0</v>
      </c>
    </row>
    <row r="279" spans="1:7" hidden="1">
      <c r="A279" s="368" t="s">
        <v>3000</v>
      </c>
      <c r="B279" s="368" t="s">
        <v>169</v>
      </c>
      <c r="C279" s="368" t="s">
        <v>149</v>
      </c>
      <c r="D279" s="368">
        <v>4</v>
      </c>
      <c r="E279" s="368">
        <v>3</v>
      </c>
      <c r="F279" s="368">
        <v>1</v>
      </c>
      <c r="G279" s="368">
        <v>0</v>
      </c>
    </row>
    <row r="280" spans="1:7" hidden="1">
      <c r="A280" s="368" t="s">
        <v>2687</v>
      </c>
      <c r="B280" s="368" t="s">
        <v>169</v>
      </c>
      <c r="C280" s="368" t="s">
        <v>207</v>
      </c>
      <c r="D280" s="368">
        <v>6</v>
      </c>
      <c r="E280" s="368">
        <v>5</v>
      </c>
      <c r="F280" s="368">
        <v>1</v>
      </c>
      <c r="G280" s="368">
        <v>0</v>
      </c>
    </row>
    <row r="281" spans="1:7" hidden="1">
      <c r="A281" s="368" t="s">
        <v>2657</v>
      </c>
      <c r="B281" s="368" t="s">
        <v>169</v>
      </c>
      <c r="C281" s="368" t="s">
        <v>38</v>
      </c>
      <c r="D281" s="368">
        <v>1</v>
      </c>
      <c r="E281" s="368">
        <v>1</v>
      </c>
      <c r="F281" s="368">
        <v>0</v>
      </c>
      <c r="G281" s="368">
        <v>0</v>
      </c>
    </row>
    <row r="282" spans="1:7" hidden="1">
      <c r="A282" s="368" t="s">
        <v>2788</v>
      </c>
      <c r="B282" s="368" t="s">
        <v>169</v>
      </c>
      <c r="C282" s="368" t="s">
        <v>92</v>
      </c>
      <c r="D282" s="368">
        <v>2</v>
      </c>
      <c r="E282" s="368">
        <v>1</v>
      </c>
      <c r="F282" s="368">
        <v>1</v>
      </c>
      <c r="G282" s="368">
        <v>0</v>
      </c>
    </row>
    <row r="283" spans="1:7" hidden="1">
      <c r="A283" s="368" t="s">
        <v>3001</v>
      </c>
      <c r="B283" s="368" t="s">
        <v>169</v>
      </c>
      <c r="C283" s="368" t="s">
        <v>208</v>
      </c>
      <c r="D283" s="368">
        <v>2</v>
      </c>
      <c r="E283" s="368">
        <v>1</v>
      </c>
      <c r="F283" s="368">
        <v>1</v>
      </c>
      <c r="G283" s="368">
        <v>0</v>
      </c>
    </row>
    <row r="284" spans="1:7" hidden="1">
      <c r="A284" s="368" t="s">
        <v>2765</v>
      </c>
      <c r="B284" s="368" t="s">
        <v>169</v>
      </c>
      <c r="C284" s="368" t="s">
        <v>150</v>
      </c>
      <c r="D284" s="368">
        <v>4</v>
      </c>
      <c r="E284" s="368">
        <v>3</v>
      </c>
      <c r="F284" s="368">
        <v>1</v>
      </c>
      <c r="G284" s="368">
        <v>0</v>
      </c>
    </row>
    <row r="285" spans="1:7" hidden="1">
      <c r="A285" s="368" t="s">
        <v>2688</v>
      </c>
      <c r="B285" s="368" t="s">
        <v>169</v>
      </c>
      <c r="C285" s="368" t="s">
        <v>39</v>
      </c>
      <c r="D285" s="368">
        <v>5</v>
      </c>
      <c r="E285" s="368">
        <v>4</v>
      </c>
      <c r="F285" s="368">
        <v>1</v>
      </c>
      <c r="G285" s="368">
        <v>0</v>
      </c>
    </row>
    <row r="286" spans="1:7" hidden="1">
      <c r="A286" s="368" t="s">
        <v>2908</v>
      </c>
      <c r="B286" s="368" t="s">
        <v>169</v>
      </c>
      <c r="C286" s="368" t="s">
        <v>61</v>
      </c>
      <c r="D286" s="368">
        <v>11</v>
      </c>
      <c r="E286" s="368">
        <v>10</v>
      </c>
      <c r="F286" s="368">
        <v>1</v>
      </c>
      <c r="G286" s="368">
        <v>0</v>
      </c>
    </row>
    <row r="287" spans="1:7" hidden="1">
      <c r="A287" s="368" t="s">
        <v>2619</v>
      </c>
      <c r="B287" s="368" t="s">
        <v>169</v>
      </c>
      <c r="C287" s="368" t="s">
        <v>220</v>
      </c>
      <c r="D287" s="368">
        <v>2</v>
      </c>
      <c r="E287" s="368">
        <v>2</v>
      </c>
      <c r="F287" s="368">
        <v>0</v>
      </c>
      <c r="G287" s="368">
        <v>0</v>
      </c>
    </row>
    <row r="288" spans="1:7" hidden="1">
      <c r="A288" s="368" t="s">
        <v>2789</v>
      </c>
      <c r="B288" s="368" t="s">
        <v>169</v>
      </c>
      <c r="C288" s="368" t="s">
        <v>151</v>
      </c>
      <c r="D288" s="368">
        <v>5</v>
      </c>
      <c r="E288" s="368">
        <v>4</v>
      </c>
      <c r="F288" s="368">
        <v>1</v>
      </c>
      <c r="G288" s="368">
        <v>0</v>
      </c>
    </row>
    <row r="289" spans="1:7" hidden="1">
      <c r="A289" s="368" t="s">
        <v>2727</v>
      </c>
      <c r="B289" s="368" t="s">
        <v>169</v>
      </c>
      <c r="C289" s="368" t="s">
        <v>152</v>
      </c>
      <c r="D289" s="368">
        <v>10</v>
      </c>
      <c r="E289" s="368">
        <v>6</v>
      </c>
      <c r="F289" s="368">
        <v>4</v>
      </c>
      <c r="G289" s="368">
        <v>0</v>
      </c>
    </row>
    <row r="290" spans="1:7" hidden="1">
      <c r="A290" s="368" t="s">
        <v>2728</v>
      </c>
      <c r="B290" s="368" t="s">
        <v>169</v>
      </c>
      <c r="C290" s="368" t="s">
        <v>40</v>
      </c>
      <c r="D290" s="368">
        <v>5</v>
      </c>
      <c r="E290" s="368">
        <v>4</v>
      </c>
      <c r="F290" s="368">
        <v>1</v>
      </c>
      <c r="G290" s="368">
        <v>0</v>
      </c>
    </row>
    <row r="291" spans="1:7" hidden="1">
      <c r="A291" s="368" t="s">
        <v>2863</v>
      </c>
      <c r="B291" s="368" t="s">
        <v>169</v>
      </c>
      <c r="C291" s="368" t="s">
        <v>221</v>
      </c>
      <c r="D291" s="368">
        <v>15</v>
      </c>
      <c r="E291" s="368">
        <v>11</v>
      </c>
      <c r="F291" s="368">
        <v>4</v>
      </c>
      <c r="G291" s="368">
        <v>0</v>
      </c>
    </row>
    <row r="292" spans="1:7" hidden="1">
      <c r="A292" s="368" t="s">
        <v>2864</v>
      </c>
      <c r="B292" s="368" t="s">
        <v>169</v>
      </c>
      <c r="C292" s="368" t="s">
        <v>190</v>
      </c>
      <c r="D292" s="368">
        <v>4</v>
      </c>
      <c r="E292" s="368">
        <v>3</v>
      </c>
      <c r="F292" s="368">
        <v>1</v>
      </c>
      <c r="G292" s="368">
        <v>0</v>
      </c>
    </row>
    <row r="293" spans="1:7" hidden="1">
      <c r="A293" s="368" t="s">
        <v>2658</v>
      </c>
      <c r="B293" s="368" t="s">
        <v>169</v>
      </c>
      <c r="C293" s="368" t="s">
        <v>191</v>
      </c>
      <c r="D293" s="368">
        <v>20</v>
      </c>
      <c r="E293" s="368">
        <v>13</v>
      </c>
      <c r="F293" s="368">
        <v>7</v>
      </c>
      <c r="G293" s="368">
        <v>0</v>
      </c>
    </row>
    <row r="294" spans="1:7" hidden="1">
      <c r="A294" s="368" t="s">
        <v>2729</v>
      </c>
      <c r="B294" s="368" t="s">
        <v>169</v>
      </c>
      <c r="C294" s="368" t="s">
        <v>153</v>
      </c>
      <c r="D294" s="368">
        <v>5</v>
      </c>
      <c r="E294" s="368">
        <v>4</v>
      </c>
      <c r="F294" s="368">
        <v>1</v>
      </c>
      <c r="G294" s="368">
        <v>0</v>
      </c>
    </row>
    <row r="295" spans="1:7" hidden="1">
      <c r="A295" s="368" t="s">
        <v>2790</v>
      </c>
      <c r="B295" s="368" t="s">
        <v>169</v>
      </c>
      <c r="C295" s="368" t="s">
        <v>41</v>
      </c>
      <c r="D295" s="368">
        <v>1</v>
      </c>
      <c r="E295" s="368">
        <v>0</v>
      </c>
      <c r="F295" s="368">
        <v>1</v>
      </c>
      <c r="G295" s="368">
        <v>0</v>
      </c>
    </row>
    <row r="296" spans="1:7" hidden="1">
      <c r="A296" s="368" t="s">
        <v>2834</v>
      </c>
      <c r="B296" s="368" t="s">
        <v>169</v>
      </c>
      <c r="C296" s="368" t="s">
        <v>209</v>
      </c>
      <c r="D296" s="368">
        <v>16</v>
      </c>
      <c r="E296" s="368">
        <v>10</v>
      </c>
      <c r="F296" s="368">
        <v>6</v>
      </c>
      <c r="G296" s="368">
        <v>0</v>
      </c>
    </row>
    <row r="297" spans="1:7" hidden="1">
      <c r="A297" s="368" t="s">
        <v>2659</v>
      </c>
      <c r="B297" s="368" t="s">
        <v>169</v>
      </c>
      <c r="C297" s="368" t="s">
        <v>192</v>
      </c>
      <c r="D297" s="368">
        <v>8</v>
      </c>
      <c r="E297" s="368">
        <v>4</v>
      </c>
      <c r="F297" s="368">
        <v>4</v>
      </c>
      <c r="G297" s="368">
        <v>0</v>
      </c>
    </row>
    <row r="298" spans="1:7" hidden="1">
      <c r="A298" s="368" t="s">
        <v>2620</v>
      </c>
      <c r="B298" s="368" t="s">
        <v>169</v>
      </c>
      <c r="C298" s="368" t="s">
        <v>174</v>
      </c>
      <c r="D298" s="368">
        <v>9</v>
      </c>
      <c r="E298" s="368">
        <v>7</v>
      </c>
      <c r="F298" s="368">
        <v>2</v>
      </c>
      <c r="G298" s="368">
        <v>0</v>
      </c>
    </row>
    <row r="299" spans="1:7" hidden="1">
      <c r="A299" s="368" t="s">
        <v>2865</v>
      </c>
      <c r="B299" s="368" t="s">
        <v>169</v>
      </c>
      <c r="C299" s="368" t="s">
        <v>193</v>
      </c>
      <c r="D299" s="368">
        <v>13</v>
      </c>
      <c r="E299" s="368">
        <v>11</v>
      </c>
      <c r="F299" s="368">
        <v>2</v>
      </c>
      <c r="G299" s="368">
        <v>0</v>
      </c>
    </row>
    <row r="300" spans="1:7" hidden="1">
      <c r="A300" s="368" t="s">
        <v>2730</v>
      </c>
      <c r="B300" s="368" t="s">
        <v>169</v>
      </c>
      <c r="C300" s="368" t="s">
        <v>222</v>
      </c>
      <c r="D300" s="368">
        <v>3</v>
      </c>
      <c r="E300" s="368">
        <v>2</v>
      </c>
      <c r="F300" s="368">
        <v>1</v>
      </c>
      <c r="G300" s="368">
        <v>0</v>
      </c>
    </row>
    <row r="301" spans="1:7" hidden="1">
      <c r="A301" s="368" t="s">
        <v>2577</v>
      </c>
      <c r="B301" s="368" t="s">
        <v>169</v>
      </c>
      <c r="C301" s="368" t="s">
        <v>223</v>
      </c>
      <c r="D301" s="368">
        <v>12</v>
      </c>
      <c r="E301" s="368">
        <v>9</v>
      </c>
      <c r="F301" s="368">
        <v>3</v>
      </c>
      <c r="G301" s="368">
        <v>0</v>
      </c>
    </row>
    <row r="302" spans="1:7" hidden="1">
      <c r="A302" s="368" t="s">
        <v>2952</v>
      </c>
      <c r="B302" s="368" t="s">
        <v>169</v>
      </c>
      <c r="C302" s="368" t="s">
        <v>62</v>
      </c>
      <c r="D302" s="368">
        <v>4</v>
      </c>
      <c r="E302" s="368">
        <v>4</v>
      </c>
      <c r="F302" s="368">
        <v>0</v>
      </c>
      <c r="G302" s="368">
        <v>0</v>
      </c>
    </row>
    <row r="303" spans="1:7">
      <c r="A303" s="368"/>
      <c r="B303" s="368"/>
      <c r="C303" s="368"/>
      <c r="D303" s="368"/>
      <c r="E303" s="368"/>
      <c r="F303" s="368"/>
      <c r="G303" s="368"/>
    </row>
    <row r="304" spans="1:7" hidden="1">
      <c r="A304" s="368" t="s">
        <v>2791</v>
      </c>
      <c r="B304" s="368" t="s">
        <v>139</v>
      </c>
      <c r="C304" s="368" t="s">
        <v>93</v>
      </c>
      <c r="D304" s="368">
        <v>3</v>
      </c>
      <c r="E304" s="368">
        <v>1</v>
      </c>
      <c r="F304" s="368">
        <v>2</v>
      </c>
      <c r="G304" s="368">
        <v>0</v>
      </c>
    </row>
    <row r="305" spans="1:7" hidden="1">
      <c r="A305" s="368" t="s">
        <v>2689</v>
      </c>
      <c r="B305" s="368" t="s">
        <v>139</v>
      </c>
      <c r="C305" s="368" t="s">
        <v>94</v>
      </c>
      <c r="D305" s="368">
        <v>3</v>
      </c>
      <c r="E305" s="368">
        <v>0</v>
      </c>
      <c r="F305" s="368">
        <v>3</v>
      </c>
      <c r="G305" s="368">
        <v>0</v>
      </c>
    </row>
    <row r="306" spans="1:7" hidden="1">
      <c r="A306" s="368" t="s">
        <v>2766</v>
      </c>
      <c r="B306" s="368" t="s">
        <v>139</v>
      </c>
      <c r="C306" s="368" t="s">
        <v>224</v>
      </c>
      <c r="D306" s="368">
        <v>3</v>
      </c>
      <c r="E306" s="368">
        <v>3</v>
      </c>
      <c r="F306" s="368">
        <v>0</v>
      </c>
      <c r="G306" s="368">
        <v>0</v>
      </c>
    </row>
    <row r="307" spans="1:7" hidden="1">
      <c r="A307" s="368" t="s">
        <v>2792</v>
      </c>
      <c r="B307" s="368" t="s">
        <v>139</v>
      </c>
      <c r="C307" s="368" t="s">
        <v>95</v>
      </c>
      <c r="D307" s="368">
        <v>8</v>
      </c>
      <c r="E307" s="368">
        <v>5</v>
      </c>
      <c r="F307" s="368">
        <v>3</v>
      </c>
      <c r="G307" s="368">
        <v>0</v>
      </c>
    </row>
    <row r="308" spans="1:7" hidden="1">
      <c r="A308" s="368" t="s">
        <v>2953</v>
      </c>
      <c r="B308" s="368" t="s">
        <v>139</v>
      </c>
      <c r="C308" s="368" t="s">
        <v>210</v>
      </c>
      <c r="D308" s="368">
        <v>9</v>
      </c>
      <c r="E308" s="368">
        <v>7</v>
      </c>
      <c r="F308" s="368">
        <v>2</v>
      </c>
      <c r="G308" s="368">
        <v>0</v>
      </c>
    </row>
    <row r="309" spans="1:7" hidden="1">
      <c r="A309" s="368" t="s">
        <v>3002</v>
      </c>
      <c r="B309" s="368" t="s">
        <v>139</v>
      </c>
      <c r="C309" s="368" t="s">
        <v>21</v>
      </c>
      <c r="D309" s="368">
        <v>1</v>
      </c>
      <c r="E309" s="368">
        <v>1</v>
      </c>
      <c r="F309" s="368">
        <v>0</v>
      </c>
      <c r="G309" s="368">
        <v>0</v>
      </c>
    </row>
    <row r="310" spans="1:7" hidden="1">
      <c r="A310" s="368" t="s">
        <v>2866</v>
      </c>
      <c r="B310" s="368" t="s">
        <v>139</v>
      </c>
      <c r="C310" s="368" t="s">
        <v>22</v>
      </c>
      <c r="D310" s="368">
        <v>2</v>
      </c>
      <c r="E310" s="368">
        <v>1</v>
      </c>
      <c r="F310" s="368">
        <v>1</v>
      </c>
      <c r="G310" s="368">
        <v>0</v>
      </c>
    </row>
    <row r="311" spans="1:7" hidden="1">
      <c r="A311" s="368" t="s">
        <v>2911</v>
      </c>
      <c r="B311" s="368" t="s">
        <v>139</v>
      </c>
      <c r="C311" s="368" t="s">
        <v>175</v>
      </c>
      <c r="D311" s="368">
        <v>1</v>
      </c>
      <c r="E311" s="368">
        <v>1</v>
      </c>
      <c r="F311" s="368">
        <v>0</v>
      </c>
      <c r="G311" s="368">
        <v>0</v>
      </c>
    </row>
    <row r="312" spans="1:7" hidden="1">
      <c r="A312" s="368" t="s">
        <v>2867</v>
      </c>
      <c r="B312" s="368" t="s">
        <v>139</v>
      </c>
      <c r="C312" s="368" t="s">
        <v>225</v>
      </c>
      <c r="D312" s="368">
        <v>5</v>
      </c>
      <c r="E312" s="368">
        <v>3</v>
      </c>
      <c r="F312" s="368">
        <v>2</v>
      </c>
      <c r="G312" s="368">
        <v>0</v>
      </c>
    </row>
    <row r="313" spans="1:7" hidden="1">
      <c r="A313" s="368" t="s">
        <v>2767</v>
      </c>
      <c r="B313" s="368" t="s">
        <v>139</v>
      </c>
      <c r="C313" s="368" t="s">
        <v>176</v>
      </c>
      <c r="D313" s="368">
        <v>3</v>
      </c>
      <c r="E313" s="368">
        <v>3</v>
      </c>
      <c r="F313" s="368">
        <v>0</v>
      </c>
      <c r="G313" s="368">
        <v>0</v>
      </c>
    </row>
    <row r="314" spans="1:7" hidden="1">
      <c r="A314" s="368" t="s">
        <v>2954</v>
      </c>
      <c r="B314" s="368" t="s">
        <v>139</v>
      </c>
      <c r="C314" s="368" t="s">
        <v>196</v>
      </c>
      <c r="D314" s="368">
        <v>1</v>
      </c>
      <c r="E314" s="368">
        <v>0</v>
      </c>
      <c r="F314" s="368">
        <v>1</v>
      </c>
      <c r="G314" s="368">
        <v>0</v>
      </c>
    </row>
    <row r="315" spans="1:7" hidden="1">
      <c r="A315" s="368" t="s">
        <v>2578</v>
      </c>
      <c r="B315" s="368" t="s">
        <v>139</v>
      </c>
      <c r="C315" s="368" t="s">
        <v>97</v>
      </c>
      <c r="D315" s="368">
        <v>4</v>
      </c>
      <c r="E315" s="368">
        <v>3</v>
      </c>
      <c r="F315" s="368">
        <v>1</v>
      </c>
      <c r="G315" s="368">
        <v>0</v>
      </c>
    </row>
    <row r="316" spans="1:7" hidden="1">
      <c r="A316" s="368" t="s">
        <v>2690</v>
      </c>
      <c r="B316" s="368" t="s">
        <v>139</v>
      </c>
      <c r="C316" s="368" t="s">
        <v>177</v>
      </c>
      <c r="D316" s="368">
        <v>3</v>
      </c>
      <c r="E316" s="368">
        <v>2</v>
      </c>
      <c r="F316" s="368">
        <v>1</v>
      </c>
      <c r="G316" s="368">
        <v>0</v>
      </c>
    </row>
    <row r="317" spans="1:7" hidden="1">
      <c r="A317" s="368" t="s">
        <v>2955</v>
      </c>
      <c r="B317" s="368" t="s">
        <v>139</v>
      </c>
      <c r="C317" s="368" t="s">
        <v>23</v>
      </c>
      <c r="D317" s="368">
        <v>3</v>
      </c>
      <c r="E317" s="368">
        <v>1</v>
      </c>
      <c r="F317" s="368">
        <v>2</v>
      </c>
      <c r="G317" s="368">
        <v>0</v>
      </c>
    </row>
    <row r="318" spans="1:7" hidden="1">
      <c r="A318" s="368" t="s">
        <v>3003</v>
      </c>
      <c r="B318" s="368" t="s">
        <v>139</v>
      </c>
      <c r="C318" s="368" t="s">
        <v>83</v>
      </c>
      <c r="D318" s="368">
        <v>3</v>
      </c>
      <c r="E318" s="368">
        <v>1</v>
      </c>
      <c r="F318" s="368">
        <v>2</v>
      </c>
      <c r="G318" s="368">
        <v>0</v>
      </c>
    </row>
    <row r="319" spans="1:7" hidden="1">
      <c r="A319" s="368" t="s">
        <v>2580</v>
      </c>
      <c r="B319" s="368" t="s">
        <v>139</v>
      </c>
      <c r="C319" s="368" t="s">
        <v>98</v>
      </c>
      <c r="D319" s="368">
        <v>2</v>
      </c>
      <c r="E319" s="368">
        <v>1</v>
      </c>
      <c r="F319" s="368">
        <v>1</v>
      </c>
      <c r="G319" s="368">
        <v>0</v>
      </c>
    </row>
    <row r="320" spans="1:7" hidden="1">
      <c r="A320" s="368" t="s">
        <v>2691</v>
      </c>
      <c r="B320" s="368" t="s">
        <v>139</v>
      </c>
      <c r="C320" s="368" t="s">
        <v>84</v>
      </c>
      <c r="D320" s="368">
        <v>2</v>
      </c>
      <c r="E320" s="368">
        <v>2</v>
      </c>
      <c r="F320" s="368">
        <v>0</v>
      </c>
      <c r="G320" s="368">
        <v>0</v>
      </c>
    </row>
    <row r="321" spans="1:7" hidden="1">
      <c r="A321" s="368" t="s">
        <v>2793</v>
      </c>
      <c r="B321" s="368" t="s">
        <v>139</v>
      </c>
      <c r="C321" s="368" t="s">
        <v>24</v>
      </c>
      <c r="D321" s="368">
        <v>5</v>
      </c>
      <c r="E321" s="368">
        <v>4</v>
      </c>
      <c r="F321" s="368">
        <v>1</v>
      </c>
      <c r="G321" s="368">
        <v>0</v>
      </c>
    </row>
    <row r="322" spans="1:7" hidden="1">
      <c r="A322" s="368" t="s">
        <v>2581</v>
      </c>
      <c r="B322" s="368" t="s">
        <v>139</v>
      </c>
      <c r="C322" s="368" t="s">
        <v>25</v>
      </c>
      <c r="D322" s="368">
        <v>5</v>
      </c>
      <c r="E322" s="368">
        <v>4</v>
      </c>
      <c r="F322" s="368">
        <v>1</v>
      </c>
      <c r="G322" s="368">
        <v>0</v>
      </c>
    </row>
    <row r="323" spans="1:7" hidden="1">
      <c r="A323" s="368" t="s">
        <v>2732</v>
      </c>
      <c r="B323" s="368" t="s">
        <v>139</v>
      </c>
      <c r="C323" s="368" t="s">
        <v>197</v>
      </c>
      <c r="D323" s="368">
        <v>3</v>
      </c>
      <c r="E323" s="368">
        <v>3</v>
      </c>
      <c r="F323" s="368">
        <v>0</v>
      </c>
      <c r="G323" s="368">
        <v>0</v>
      </c>
    </row>
    <row r="324" spans="1:7" hidden="1">
      <c r="A324" s="368" t="s">
        <v>2868</v>
      </c>
      <c r="B324" s="368" t="s">
        <v>139</v>
      </c>
      <c r="C324" s="368" t="s">
        <v>211</v>
      </c>
      <c r="D324" s="368">
        <v>3</v>
      </c>
      <c r="E324" s="368">
        <v>3</v>
      </c>
      <c r="F324" s="368">
        <v>0</v>
      </c>
      <c r="G324" s="368">
        <v>0</v>
      </c>
    </row>
    <row r="325" spans="1:7" hidden="1">
      <c r="A325" s="368" t="s">
        <v>2692</v>
      </c>
      <c r="B325" s="368" t="s">
        <v>139</v>
      </c>
      <c r="C325" s="368" t="s">
        <v>100</v>
      </c>
      <c r="D325" s="368">
        <v>11</v>
      </c>
      <c r="E325" s="368">
        <v>9</v>
      </c>
      <c r="F325" s="368">
        <v>2</v>
      </c>
      <c r="G325" s="368">
        <v>0</v>
      </c>
    </row>
    <row r="326" spans="1:7" hidden="1">
      <c r="A326" s="368" t="s">
        <v>2623</v>
      </c>
      <c r="B326" s="368" t="s">
        <v>139</v>
      </c>
      <c r="C326" s="368" t="s">
        <v>26</v>
      </c>
      <c r="D326" s="368">
        <v>3</v>
      </c>
      <c r="E326" s="368">
        <v>3</v>
      </c>
      <c r="F326" s="368">
        <v>0</v>
      </c>
      <c r="G326" s="368">
        <v>0</v>
      </c>
    </row>
    <row r="327" spans="1:7" hidden="1">
      <c r="A327" s="368" t="s">
        <v>2956</v>
      </c>
      <c r="B327" s="368" t="s">
        <v>139</v>
      </c>
      <c r="C327" s="368" t="s">
        <v>154</v>
      </c>
      <c r="D327" s="368">
        <v>1</v>
      </c>
      <c r="E327" s="368">
        <v>1</v>
      </c>
      <c r="F327" s="368">
        <v>0</v>
      </c>
      <c r="G327" s="368">
        <v>0</v>
      </c>
    </row>
    <row r="328" spans="1:7" hidden="1">
      <c r="A328" s="368" t="s">
        <v>2957</v>
      </c>
      <c r="B328" s="368" t="s">
        <v>139</v>
      </c>
      <c r="C328" s="368" t="s">
        <v>73</v>
      </c>
      <c r="D328" s="368">
        <v>5</v>
      </c>
      <c r="E328" s="368">
        <v>3</v>
      </c>
      <c r="F328" s="368">
        <v>2</v>
      </c>
      <c r="G328" s="368">
        <v>0</v>
      </c>
    </row>
    <row r="329" spans="1:7" hidden="1">
      <c r="A329" s="368" t="s">
        <v>2794</v>
      </c>
      <c r="B329" s="368" t="s">
        <v>139</v>
      </c>
      <c r="C329" s="368" t="s">
        <v>74</v>
      </c>
      <c r="D329" s="368">
        <v>3</v>
      </c>
      <c r="E329" s="368">
        <v>3</v>
      </c>
      <c r="F329" s="368">
        <v>0</v>
      </c>
      <c r="G329" s="368">
        <v>0</v>
      </c>
    </row>
    <row r="330" spans="1:7" hidden="1">
      <c r="A330" s="368" t="s">
        <v>2693</v>
      </c>
      <c r="B330" s="368" t="s">
        <v>139</v>
      </c>
      <c r="C330" s="368" t="s">
        <v>198</v>
      </c>
      <c r="D330" s="368">
        <v>2</v>
      </c>
      <c r="E330" s="368">
        <v>1</v>
      </c>
      <c r="F330" s="368">
        <v>1</v>
      </c>
      <c r="G330" s="368">
        <v>0</v>
      </c>
    </row>
    <row r="331" spans="1:7" hidden="1">
      <c r="A331" s="368" t="s">
        <v>2958</v>
      </c>
      <c r="B331" s="368" t="s">
        <v>139</v>
      </c>
      <c r="C331" s="368" t="s">
        <v>227</v>
      </c>
      <c r="D331" s="368">
        <v>4</v>
      </c>
      <c r="E331" s="368">
        <v>4</v>
      </c>
      <c r="F331" s="368">
        <v>0</v>
      </c>
      <c r="G331" s="368">
        <v>0</v>
      </c>
    </row>
    <row r="332" spans="1:7" hidden="1">
      <c r="A332" s="368" t="s">
        <v>2912</v>
      </c>
      <c r="B332" s="368" t="s">
        <v>139</v>
      </c>
      <c r="C332" s="368" t="s">
        <v>199</v>
      </c>
      <c r="D332" s="368">
        <v>5</v>
      </c>
      <c r="E332" s="368">
        <v>4</v>
      </c>
      <c r="F332" s="368">
        <v>1</v>
      </c>
      <c r="G332" s="368">
        <v>0</v>
      </c>
    </row>
    <row r="333" spans="1:7" hidden="1">
      <c r="A333" s="368" t="s">
        <v>2624</v>
      </c>
      <c r="B333" s="368" t="s">
        <v>139</v>
      </c>
      <c r="C333" s="368" t="s">
        <v>212</v>
      </c>
      <c r="D333" s="368">
        <v>5</v>
      </c>
      <c r="E333" s="368">
        <v>3</v>
      </c>
      <c r="F333" s="368">
        <v>2</v>
      </c>
      <c r="G333" s="368">
        <v>0</v>
      </c>
    </row>
    <row r="334" spans="1:7" hidden="1">
      <c r="A334" s="368" t="s">
        <v>2959</v>
      </c>
      <c r="B334" s="368" t="s">
        <v>139</v>
      </c>
      <c r="C334" s="368" t="s">
        <v>155</v>
      </c>
      <c r="D334" s="368">
        <v>9</v>
      </c>
      <c r="E334" s="368">
        <v>7</v>
      </c>
      <c r="F334" s="368">
        <v>2</v>
      </c>
      <c r="G334" s="368">
        <v>0</v>
      </c>
    </row>
    <row r="335" spans="1:7" hidden="1">
      <c r="A335" s="368" t="s">
        <v>2869</v>
      </c>
      <c r="B335" s="368" t="s">
        <v>139</v>
      </c>
      <c r="C335" s="368" t="s">
        <v>101</v>
      </c>
      <c r="D335" s="368">
        <v>11</v>
      </c>
      <c r="E335" s="368">
        <v>6</v>
      </c>
      <c r="F335" s="368">
        <v>5</v>
      </c>
      <c r="G335" s="368">
        <v>0</v>
      </c>
    </row>
    <row r="336" spans="1:7" hidden="1">
      <c r="A336" s="368" t="s">
        <v>2960</v>
      </c>
      <c r="B336" s="368" t="s">
        <v>139</v>
      </c>
      <c r="C336" s="368" t="s">
        <v>228</v>
      </c>
      <c r="D336" s="368">
        <v>8</v>
      </c>
      <c r="E336" s="368">
        <v>6</v>
      </c>
      <c r="F336" s="368">
        <v>2</v>
      </c>
      <c r="G336" s="368">
        <v>0</v>
      </c>
    </row>
    <row r="337" spans="1:7" hidden="1">
      <c r="A337" s="368" t="s">
        <v>2961</v>
      </c>
      <c r="B337" s="368" t="s">
        <v>139</v>
      </c>
      <c r="C337" s="368" t="s">
        <v>178</v>
      </c>
      <c r="D337" s="368">
        <v>2</v>
      </c>
      <c r="E337" s="368">
        <v>1</v>
      </c>
      <c r="F337" s="368">
        <v>1</v>
      </c>
      <c r="G337" s="368">
        <v>0</v>
      </c>
    </row>
    <row r="338" spans="1:7" hidden="1">
      <c r="A338" s="368" t="s">
        <v>2835</v>
      </c>
      <c r="B338" s="368" t="s">
        <v>139</v>
      </c>
      <c r="C338" s="368" t="s">
        <v>102</v>
      </c>
      <c r="D338" s="368">
        <v>2</v>
      </c>
      <c r="E338" s="368">
        <v>1</v>
      </c>
      <c r="F338" s="368">
        <v>1</v>
      </c>
      <c r="G338" s="368">
        <v>0</v>
      </c>
    </row>
    <row r="339" spans="1:7" hidden="1">
      <c r="A339" s="368" t="s">
        <v>2795</v>
      </c>
      <c r="B339" s="368" t="s">
        <v>139</v>
      </c>
      <c r="C339" s="368" t="s">
        <v>85</v>
      </c>
      <c r="D339" s="368">
        <v>19</v>
      </c>
      <c r="E339" s="368">
        <v>14</v>
      </c>
      <c r="F339" s="368">
        <v>5</v>
      </c>
      <c r="G339" s="368">
        <v>0</v>
      </c>
    </row>
    <row r="340" spans="1:7" hidden="1">
      <c r="A340" s="368" t="s">
        <v>3004</v>
      </c>
      <c r="B340" s="368" t="s">
        <v>139</v>
      </c>
      <c r="C340" s="368" t="s">
        <v>200</v>
      </c>
      <c r="D340" s="368">
        <v>6</v>
      </c>
      <c r="E340" s="368">
        <v>4</v>
      </c>
      <c r="F340" s="368">
        <v>2</v>
      </c>
      <c r="G340" s="368">
        <v>0</v>
      </c>
    </row>
    <row r="341" spans="1:7" hidden="1">
      <c r="A341" s="368" t="s">
        <v>2768</v>
      </c>
      <c r="B341" s="368" t="s">
        <v>139</v>
      </c>
      <c r="C341" s="368" t="s">
        <v>103</v>
      </c>
      <c r="D341" s="368">
        <v>2</v>
      </c>
      <c r="E341" s="368">
        <v>0</v>
      </c>
      <c r="F341" s="368">
        <v>2</v>
      </c>
      <c r="G341" s="368">
        <v>0</v>
      </c>
    </row>
    <row r="342" spans="1:7" hidden="1">
      <c r="A342" s="368" t="s">
        <v>2870</v>
      </c>
      <c r="B342" s="368" t="s">
        <v>139</v>
      </c>
      <c r="C342" s="368" t="s">
        <v>104</v>
      </c>
      <c r="D342" s="368">
        <v>3</v>
      </c>
      <c r="E342" s="368">
        <v>3</v>
      </c>
      <c r="F342" s="368">
        <v>0</v>
      </c>
      <c r="G342" s="368">
        <v>0</v>
      </c>
    </row>
    <row r="343" spans="1:7" hidden="1">
      <c r="A343" s="368" t="s">
        <v>2733</v>
      </c>
      <c r="B343" s="368" t="s">
        <v>139</v>
      </c>
      <c r="C343" s="368" t="s">
        <v>27</v>
      </c>
      <c r="D343" s="368">
        <v>1</v>
      </c>
      <c r="E343" s="368">
        <v>1</v>
      </c>
      <c r="F343" s="368">
        <v>0</v>
      </c>
      <c r="G343" s="368">
        <v>0</v>
      </c>
    </row>
    <row r="344" spans="1:7" hidden="1">
      <c r="A344" s="368" t="s">
        <v>2582</v>
      </c>
      <c r="B344" s="368" t="s">
        <v>139</v>
      </c>
      <c r="C344" s="368" t="s">
        <v>105</v>
      </c>
      <c r="D344" s="368">
        <v>1</v>
      </c>
      <c r="E344" s="368">
        <v>0</v>
      </c>
      <c r="F344" s="368">
        <v>1</v>
      </c>
      <c r="G344" s="368">
        <v>0</v>
      </c>
    </row>
    <row r="345" spans="1:7" hidden="1">
      <c r="A345" s="368" t="s">
        <v>2660</v>
      </c>
      <c r="B345" s="368" t="s">
        <v>139</v>
      </c>
      <c r="C345" s="368" t="s">
        <v>179</v>
      </c>
      <c r="D345" s="368">
        <v>13</v>
      </c>
      <c r="E345" s="368">
        <v>10</v>
      </c>
      <c r="F345" s="368">
        <v>3</v>
      </c>
      <c r="G345" s="368">
        <v>0</v>
      </c>
    </row>
    <row r="346" spans="1:7" hidden="1">
      <c r="A346" s="368" t="s">
        <v>2962</v>
      </c>
      <c r="B346" s="368" t="s">
        <v>139</v>
      </c>
      <c r="C346" s="368" t="s">
        <v>106</v>
      </c>
      <c r="D346" s="368">
        <v>2</v>
      </c>
      <c r="E346" s="368">
        <v>0</v>
      </c>
      <c r="F346" s="368">
        <v>2</v>
      </c>
      <c r="G346" s="368">
        <v>0</v>
      </c>
    </row>
    <row r="347" spans="1:7" hidden="1">
      <c r="A347" s="368" t="s">
        <v>2734</v>
      </c>
      <c r="B347" s="368" t="s">
        <v>139</v>
      </c>
      <c r="C347" s="368" t="s">
        <v>107</v>
      </c>
      <c r="D347" s="368">
        <v>1</v>
      </c>
      <c r="E347" s="368">
        <v>1</v>
      </c>
      <c r="F347" s="368">
        <v>0</v>
      </c>
      <c r="G347" s="368">
        <v>0</v>
      </c>
    </row>
    <row r="348" spans="1:7" hidden="1">
      <c r="A348" s="368" t="s">
        <v>2796</v>
      </c>
      <c r="B348" s="368" t="s">
        <v>139</v>
      </c>
      <c r="C348" s="368" t="s">
        <v>108</v>
      </c>
      <c r="D348" s="368">
        <v>2</v>
      </c>
      <c r="E348" s="368">
        <v>1</v>
      </c>
      <c r="F348" s="368">
        <v>1</v>
      </c>
      <c r="G348" s="368">
        <v>0</v>
      </c>
    </row>
    <row r="349" spans="1:7" hidden="1">
      <c r="A349" s="368" t="s">
        <v>2769</v>
      </c>
      <c r="B349" s="368" t="s">
        <v>139</v>
      </c>
      <c r="C349" s="368" t="s">
        <v>86</v>
      </c>
      <c r="D349" s="368">
        <v>15</v>
      </c>
      <c r="E349" s="368">
        <v>9</v>
      </c>
      <c r="F349" s="368">
        <v>6</v>
      </c>
      <c r="G349" s="368">
        <v>0</v>
      </c>
    </row>
    <row r="350" spans="1:7" hidden="1">
      <c r="A350" s="368" t="s">
        <v>2583</v>
      </c>
      <c r="B350" s="368" t="s">
        <v>139</v>
      </c>
      <c r="C350" s="368" t="s">
        <v>109</v>
      </c>
      <c r="D350" s="368">
        <v>1</v>
      </c>
      <c r="E350" s="368">
        <v>1</v>
      </c>
      <c r="F350" s="368">
        <v>0</v>
      </c>
      <c r="G350" s="368">
        <v>0</v>
      </c>
    </row>
    <row r="351" spans="1:7" hidden="1">
      <c r="A351" s="368" t="s">
        <v>2964</v>
      </c>
      <c r="B351" s="368" t="s">
        <v>139</v>
      </c>
      <c r="C351" s="368" t="s">
        <v>110</v>
      </c>
      <c r="D351" s="368">
        <v>1</v>
      </c>
      <c r="E351" s="368">
        <v>0</v>
      </c>
      <c r="F351" s="368">
        <v>1</v>
      </c>
      <c r="G351" s="368">
        <v>0</v>
      </c>
    </row>
    <row r="352" spans="1:7" hidden="1">
      <c r="A352" s="368" t="s">
        <v>2797</v>
      </c>
      <c r="B352" s="368" t="s">
        <v>139</v>
      </c>
      <c r="C352" s="368" t="s">
        <v>180</v>
      </c>
      <c r="D352" s="368">
        <v>1</v>
      </c>
      <c r="E352" s="368">
        <v>0</v>
      </c>
      <c r="F352" s="368">
        <v>1</v>
      </c>
      <c r="G352" s="368">
        <v>0</v>
      </c>
    </row>
    <row r="353" spans="1:7" hidden="1">
      <c r="A353" s="368" t="s">
        <v>2625</v>
      </c>
      <c r="B353" s="368" t="s">
        <v>139</v>
      </c>
      <c r="C353" s="368" t="s">
        <v>181</v>
      </c>
      <c r="D353" s="368">
        <v>9</v>
      </c>
      <c r="E353" s="368">
        <v>6</v>
      </c>
      <c r="F353" s="368">
        <v>3</v>
      </c>
      <c r="G353" s="368">
        <v>0</v>
      </c>
    </row>
    <row r="354" spans="1:7" hidden="1">
      <c r="A354" s="368" t="s">
        <v>2626</v>
      </c>
      <c r="B354" s="368" t="s">
        <v>139</v>
      </c>
      <c r="C354" s="368" t="s">
        <v>229</v>
      </c>
      <c r="D354" s="368">
        <v>1</v>
      </c>
      <c r="E354" s="368">
        <v>1</v>
      </c>
      <c r="F354" s="368">
        <v>0</v>
      </c>
      <c r="G354" s="368">
        <v>0</v>
      </c>
    </row>
    <row r="355" spans="1:7" hidden="1">
      <c r="A355" s="368" t="s">
        <v>2799</v>
      </c>
      <c r="B355" s="368" t="s">
        <v>139</v>
      </c>
      <c r="C355" s="368" t="s">
        <v>114</v>
      </c>
      <c r="D355" s="368">
        <v>4</v>
      </c>
      <c r="E355" s="368">
        <v>2</v>
      </c>
      <c r="F355" s="368">
        <v>2</v>
      </c>
      <c r="G355" s="368">
        <v>0</v>
      </c>
    </row>
    <row r="356" spans="1:7" hidden="1">
      <c r="A356" s="368" t="s">
        <v>2800</v>
      </c>
      <c r="B356" s="368" t="s">
        <v>139</v>
      </c>
      <c r="C356" s="368" t="s">
        <v>28</v>
      </c>
      <c r="D356" s="368">
        <v>1</v>
      </c>
      <c r="E356" s="368">
        <v>1</v>
      </c>
      <c r="F356" s="368">
        <v>0</v>
      </c>
      <c r="G356" s="368">
        <v>0</v>
      </c>
    </row>
    <row r="357" spans="1:7" hidden="1">
      <c r="A357" s="368" t="s">
        <v>2627</v>
      </c>
      <c r="B357" s="368" t="s">
        <v>139</v>
      </c>
      <c r="C357" s="368" t="s">
        <v>142</v>
      </c>
      <c r="D357" s="368">
        <v>1</v>
      </c>
      <c r="E357" s="368">
        <v>0</v>
      </c>
      <c r="F357" s="368">
        <v>1</v>
      </c>
      <c r="G357" s="368">
        <v>0</v>
      </c>
    </row>
    <row r="358" spans="1:7" hidden="1">
      <c r="A358" s="368" t="s">
        <v>2770</v>
      </c>
      <c r="B358" s="368" t="s">
        <v>139</v>
      </c>
      <c r="C358" s="368" t="s">
        <v>29</v>
      </c>
      <c r="D358" s="368">
        <v>6</v>
      </c>
      <c r="E358" s="368">
        <v>6</v>
      </c>
      <c r="F358" s="368">
        <v>0</v>
      </c>
      <c r="G358" s="368">
        <v>0</v>
      </c>
    </row>
    <row r="359" spans="1:7" hidden="1">
      <c r="A359" s="368" t="s">
        <v>2871</v>
      </c>
      <c r="B359" s="368" t="s">
        <v>139</v>
      </c>
      <c r="C359" s="368" t="s">
        <v>115</v>
      </c>
      <c r="D359" s="368">
        <v>3</v>
      </c>
      <c r="E359" s="368">
        <v>3</v>
      </c>
      <c r="F359" s="368">
        <v>0</v>
      </c>
      <c r="G359" s="368">
        <v>0</v>
      </c>
    </row>
    <row r="360" spans="1:7" hidden="1">
      <c r="A360" s="368" t="s">
        <v>3006</v>
      </c>
      <c r="B360" s="368" t="s">
        <v>139</v>
      </c>
      <c r="C360" s="368" t="s">
        <v>75</v>
      </c>
      <c r="D360" s="368">
        <v>3</v>
      </c>
      <c r="E360" s="368">
        <v>1</v>
      </c>
      <c r="F360" s="368">
        <v>2</v>
      </c>
      <c r="G360" s="368">
        <v>0</v>
      </c>
    </row>
    <row r="361" spans="1:7" hidden="1">
      <c r="A361" s="368" t="s">
        <v>2965</v>
      </c>
      <c r="B361" s="368" t="s">
        <v>139</v>
      </c>
      <c r="C361" s="368" t="s">
        <v>76</v>
      </c>
      <c r="D361" s="368">
        <v>8</v>
      </c>
      <c r="E361" s="368">
        <v>5</v>
      </c>
      <c r="F361" s="368">
        <v>3</v>
      </c>
      <c r="G361" s="368">
        <v>0</v>
      </c>
    </row>
    <row r="362" spans="1:7" hidden="1">
      <c r="A362" s="368" t="s">
        <v>2628</v>
      </c>
      <c r="B362" s="368" t="s">
        <v>139</v>
      </c>
      <c r="C362" s="368" t="s">
        <v>143</v>
      </c>
      <c r="D362" s="368">
        <v>4</v>
      </c>
      <c r="E362" s="368">
        <v>3</v>
      </c>
      <c r="F362" s="368">
        <v>1</v>
      </c>
      <c r="G362" s="368">
        <v>0</v>
      </c>
    </row>
    <row r="363" spans="1:7" hidden="1">
      <c r="A363" s="368" t="s">
        <v>2872</v>
      </c>
      <c r="B363" s="368" t="s">
        <v>139</v>
      </c>
      <c r="C363" s="368" t="s">
        <v>77</v>
      </c>
      <c r="D363" s="368">
        <v>5</v>
      </c>
      <c r="E363" s="368">
        <v>4</v>
      </c>
      <c r="F363" s="368">
        <v>1</v>
      </c>
      <c r="G363" s="368">
        <v>0</v>
      </c>
    </row>
    <row r="364" spans="1:7" hidden="1">
      <c r="A364" s="368" t="s">
        <v>2837</v>
      </c>
      <c r="B364" s="368" t="s">
        <v>139</v>
      </c>
      <c r="C364" s="368" t="s">
        <v>173</v>
      </c>
      <c r="D364" s="368">
        <v>1</v>
      </c>
      <c r="E364" s="368">
        <v>1</v>
      </c>
      <c r="F364" s="368">
        <v>0</v>
      </c>
      <c r="G364" s="368">
        <v>0</v>
      </c>
    </row>
    <row r="365" spans="1:7" hidden="1">
      <c r="A365" s="368" t="s">
        <v>2913</v>
      </c>
      <c r="B365" s="368" t="s">
        <v>139</v>
      </c>
      <c r="C365" s="368" t="s">
        <v>87</v>
      </c>
      <c r="D365" s="368">
        <v>3</v>
      </c>
      <c r="E365" s="368">
        <v>3</v>
      </c>
      <c r="F365" s="368">
        <v>0</v>
      </c>
      <c r="G365" s="368">
        <v>0</v>
      </c>
    </row>
    <row r="366" spans="1:7" hidden="1">
      <c r="A366" s="368" t="s">
        <v>3007</v>
      </c>
      <c r="B366" s="368" t="s">
        <v>139</v>
      </c>
      <c r="C366" s="368" t="s">
        <v>31</v>
      </c>
      <c r="D366" s="368">
        <v>3</v>
      </c>
      <c r="E366" s="368">
        <v>1</v>
      </c>
      <c r="F366" s="368">
        <v>2</v>
      </c>
      <c r="G366" s="368">
        <v>0</v>
      </c>
    </row>
    <row r="367" spans="1:7" hidden="1">
      <c r="A367" s="368" t="s">
        <v>2771</v>
      </c>
      <c r="B367" s="368" t="s">
        <v>139</v>
      </c>
      <c r="C367" s="368" t="s">
        <v>182</v>
      </c>
      <c r="D367" s="368">
        <v>1</v>
      </c>
      <c r="E367" s="368">
        <v>1</v>
      </c>
      <c r="F367" s="368">
        <v>0</v>
      </c>
      <c r="G367" s="368">
        <v>0</v>
      </c>
    </row>
    <row r="368" spans="1:7" hidden="1">
      <c r="A368" s="368" t="s">
        <v>2585</v>
      </c>
      <c r="B368" s="368" t="s">
        <v>139</v>
      </c>
      <c r="C368" s="368" t="s">
        <v>144</v>
      </c>
      <c r="D368" s="368">
        <v>4</v>
      </c>
      <c r="E368" s="368">
        <v>3</v>
      </c>
      <c r="F368" s="368">
        <v>1</v>
      </c>
      <c r="G368" s="368">
        <v>0</v>
      </c>
    </row>
    <row r="369" spans="1:7" hidden="1">
      <c r="A369" s="368" t="s">
        <v>2914</v>
      </c>
      <c r="B369" s="368" t="s">
        <v>139</v>
      </c>
      <c r="C369" s="368" t="s">
        <v>183</v>
      </c>
      <c r="D369" s="368">
        <v>5</v>
      </c>
      <c r="E369" s="368">
        <v>4</v>
      </c>
      <c r="F369" s="368">
        <v>1</v>
      </c>
      <c r="G369" s="368">
        <v>0</v>
      </c>
    </row>
    <row r="370" spans="1:7" hidden="1">
      <c r="A370" s="368" t="s">
        <v>2967</v>
      </c>
      <c r="B370" s="368" t="s">
        <v>139</v>
      </c>
      <c r="C370" s="368" t="s">
        <v>145</v>
      </c>
      <c r="D370" s="368">
        <v>2</v>
      </c>
      <c r="E370" s="368">
        <v>1</v>
      </c>
      <c r="F370" s="368">
        <v>1</v>
      </c>
      <c r="G370" s="368">
        <v>0</v>
      </c>
    </row>
    <row r="371" spans="1:7" hidden="1">
      <c r="A371" s="368" t="s">
        <v>2873</v>
      </c>
      <c r="B371" s="368" t="s">
        <v>139</v>
      </c>
      <c r="C371" s="368" t="s">
        <v>88</v>
      </c>
      <c r="D371" s="368">
        <v>5</v>
      </c>
      <c r="E371" s="368">
        <v>5</v>
      </c>
      <c r="F371" s="368">
        <v>0</v>
      </c>
      <c r="G371" s="368">
        <v>0</v>
      </c>
    </row>
    <row r="372" spans="1:7" hidden="1">
      <c r="A372" s="368" t="s">
        <v>2700</v>
      </c>
      <c r="B372" s="368" t="s">
        <v>139</v>
      </c>
      <c r="C372" s="368" t="s">
        <v>57</v>
      </c>
      <c r="D372" s="368">
        <v>2</v>
      </c>
      <c r="E372" s="368">
        <v>2</v>
      </c>
      <c r="F372" s="368">
        <v>0</v>
      </c>
      <c r="G372" s="368">
        <v>0</v>
      </c>
    </row>
    <row r="373" spans="1:7" hidden="1">
      <c r="A373" s="368" t="s">
        <v>2586</v>
      </c>
      <c r="B373" s="368" t="s">
        <v>139</v>
      </c>
      <c r="C373" s="368" t="s">
        <v>160</v>
      </c>
      <c r="D373" s="368">
        <v>1</v>
      </c>
      <c r="E373" s="368">
        <v>1</v>
      </c>
      <c r="F373" s="368">
        <v>0</v>
      </c>
      <c r="G373" s="368">
        <v>0</v>
      </c>
    </row>
    <row r="374" spans="1:7" hidden="1">
      <c r="A374" s="368" t="s">
        <v>2661</v>
      </c>
      <c r="B374" s="368" t="s">
        <v>139</v>
      </c>
      <c r="C374" s="368" t="s">
        <v>58</v>
      </c>
      <c r="D374" s="368">
        <v>4</v>
      </c>
      <c r="E374" s="368">
        <v>4</v>
      </c>
      <c r="F374" s="368">
        <v>0</v>
      </c>
      <c r="G374" s="368">
        <v>0</v>
      </c>
    </row>
    <row r="375" spans="1:7" hidden="1">
      <c r="A375" s="368" t="s">
        <v>2587</v>
      </c>
      <c r="B375" s="368" t="s">
        <v>139</v>
      </c>
      <c r="C375" s="368" t="s">
        <v>78</v>
      </c>
      <c r="D375" s="368">
        <v>7</v>
      </c>
      <c r="E375" s="368">
        <v>4</v>
      </c>
      <c r="F375" s="368">
        <v>3</v>
      </c>
      <c r="G375" s="368">
        <v>0</v>
      </c>
    </row>
    <row r="376" spans="1:7" hidden="1">
      <c r="A376" s="368" t="s">
        <v>2694</v>
      </c>
      <c r="B376" s="368" t="s">
        <v>139</v>
      </c>
      <c r="C376" s="368" t="s">
        <v>161</v>
      </c>
      <c r="D376" s="368">
        <v>11</v>
      </c>
      <c r="E376" s="368">
        <v>11</v>
      </c>
      <c r="F376" s="368">
        <v>0</v>
      </c>
      <c r="G376" s="368">
        <v>0</v>
      </c>
    </row>
    <row r="377" spans="1:7" hidden="1">
      <c r="A377" s="368" t="s">
        <v>2588</v>
      </c>
      <c r="B377" s="368" t="s">
        <v>139</v>
      </c>
      <c r="C377" s="368" t="s">
        <v>79</v>
      </c>
      <c r="D377" s="368">
        <v>3</v>
      </c>
      <c r="E377" s="368">
        <v>3</v>
      </c>
      <c r="F377" s="368">
        <v>0</v>
      </c>
      <c r="G377" s="368">
        <v>0</v>
      </c>
    </row>
    <row r="378" spans="1:7" hidden="1">
      <c r="A378" s="368" t="s">
        <v>2695</v>
      </c>
      <c r="B378" s="368" t="s">
        <v>139</v>
      </c>
      <c r="C378" s="368" t="s">
        <v>80</v>
      </c>
      <c r="D378" s="368">
        <v>6</v>
      </c>
      <c r="E378" s="368">
        <v>4</v>
      </c>
      <c r="F378" s="368">
        <v>2</v>
      </c>
      <c r="G378" s="368">
        <v>0</v>
      </c>
    </row>
    <row r="379" spans="1:7" hidden="1">
      <c r="A379" s="368" t="s">
        <v>2915</v>
      </c>
      <c r="B379" s="368" t="s">
        <v>139</v>
      </c>
      <c r="C379" s="368" t="s">
        <v>32</v>
      </c>
      <c r="D379" s="368">
        <v>2</v>
      </c>
      <c r="E379" s="368">
        <v>0</v>
      </c>
      <c r="F379" s="368">
        <v>2</v>
      </c>
      <c r="G379" s="368">
        <v>0</v>
      </c>
    </row>
    <row r="380" spans="1:7" hidden="1">
      <c r="A380" s="368" t="s">
        <v>2701</v>
      </c>
      <c r="B380" s="368" t="s">
        <v>139</v>
      </c>
      <c r="C380" s="368" t="s">
        <v>184</v>
      </c>
      <c r="D380" s="368">
        <v>4</v>
      </c>
      <c r="E380" s="368">
        <v>1</v>
      </c>
      <c r="F380" s="368">
        <v>3</v>
      </c>
      <c r="G380" s="368">
        <v>0</v>
      </c>
    </row>
    <row r="381" spans="1:7" hidden="1">
      <c r="A381" s="368" t="s">
        <v>2662</v>
      </c>
      <c r="B381" s="368" t="s">
        <v>139</v>
      </c>
      <c r="C381" s="368" t="s">
        <v>89</v>
      </c>
      <c r="D381" s="368">
        <v>2</v>
      </c>
      <c r="E381" s="368">
        <v>2</v>
      </c>
      <c r="F381" s="368">
        <v>0</v>
      </c>
      <c r="G381" s="368">
        <v>0</v>
      </c>
    </row>
    <row r="382" spans="1:7" hidden="1">
      <c r="A382" s="368" t="s">
        <v>2875</v>
      </c>
      <c r="B382" s="368" t="s">
        <v>139</v>
      </c>
      <c r="C382" s="368" t="s">
        <v>203</v>
      </c>
      <c r="D382" s="368">
        <v>2</v>
      </c>
      <c r="E382" s="368">
        <v>1</v>
      </c>
      <c r="F382" s="368">
        <v>1</v>
      </c>
      <c r="G382" s="368">
        <v>0</v>
      </c>
    </row>
    <row r="383" spans="1:7" hidden="1">
      <c r="A383" s="368" t="s">
        <v>2589</v>
      </c>
      <c r="B383" s="368" t="s">
        <v>139</v>
      </c>
      <c r="C383" s="368" t="s">
        <v>204</v>
      </c>
      <c r="D383" s="368">
        <v>1</v>
      </c>
      <c r="E383" s="368">
        <v>1</v>
      </c>
      <c r="F383" s="368">
        <v>0</v>
      </c>
      <c r="G383" s="368">
        <v>0</v>
      </c>
    </row>
    <row r="384" spans="1:7" hidden="1">
      <c r="A384" s="368" t="s">
        <v>2702</v>
      </c>
      <c r="B384" s="368" t="s">
        <v>139</v>
      </c>
      <c r="C384" s="368" t="s">
        <v>185</v>
      </c>
      <c r="D384" s="368">
        <v>1</v>
      </c>
      <c r="E384" s="368">
        <v>0</v>
      </c>
      <c r="F384" s="368">
        <v>1</v>
      </c>
      <c r="G384" s="368">
        <v>0</v>
      </c>
    </row>
    <row r="385" spans="1:7" hidden="1">
      <c r="A385" s="368" t="s">
        <v>2704</v>
      </c>
      <c r="B385" s="368" t="s">
        <v>139</v>
      </c>
      <c r="C385" s="368" t="s">
        <v>146</v>
      </c>
      <c r="D385" s="368">
        <v>6</v>
      </c>
      <c r="E385" s="368">
        <v>6</v>
      </c>
      <c r="F385" s="368">
        <v>0</v>
      </c>
      <c r="G385" s="368">
        <v>0</v>
      </c>
    </row>
    <row r="386" spans="1:7" hidden="1">
      <c r="A386" s="368" t="s">
        <v>2916</v>
      </c>
      <c r="B386" s="368" t="s">
        <v>139</v>
      </c>
      <c r="C386" s="368" t="s">
        <v>162</v>
      </c>
      <c r="D386" s="368">
        <v>1</v>
      </c>
      <c r="E386" s="368">
        <v>0</v>
      </c>
      <c r="F386" s="368">
        <v>1</v>
      </c>
      <c r="G386" s="368">
        <v>0</v>
      </c>
    </row>
    <row r="387" spans="1:7" hidden="1">
      <c r="A387" s="368" t="s">
        <v>2736</v>
      </c>
      <c r="B387" s="368" t="s">
        <v>139</v>
      </c>
      <c r="C387" s="368" t="s">
        <v>147</v>
      </c>
      <c r="D387" s="368">
        <v>2</v>
      </c>
      <c r="E387" s="368">
        <v>2</v>
      </c>
      <c r="F387" s="368">
        <v>0</v>
      </c>
      <c r="G387" s="368">
        <v>0</v>
      </c>
    </row>
    <row r="388" spans="1:7" hidden="1">
      <c r="A388" s="368" t="s">
        <v>3009</v>
      </c>
      <c r="B388" s="368" t="s">
        <v>139</v>
      </c>
      <c r="C388" s="368" t="s">
        <v>33</v>
      </c>
      <c r="D388" s="368">
        <v>5</v>
      </c>
      <c r="E388" s="368">
        <v>2</v>
      </c>
      <c r="F388" s="368">
        <v>3</v>
      </c>
      <c r="G388" s="368">
        <v>0</v>
      </c>
    </row>
    <row r="389" spans="1:7" hidden="1">
      <c r="A389" s="368" t="s">
        <v>2917</v>
      </c>
      <c r="B389" s="368" t="s">
        <v>139</v>
      </c>
      <c r="C389" s="368" t="s">
        <v>59</v>
      </c>
      <c r="D389" s="368">
        <v>7</v>
      </c>
      <c r="E389" s="368">
        <v>5</v>
      </c>
      <c r="F389" s="368">
        <v>2</v>
      </c>
      <c r="G389" s="368">
        <v>0</v>
      </c>
    </row>
    <row r="390" spans="1:7" hidden="1">
      <c r="A390" s="368" t="s">
        <v>2838</v>
      </c>
      <c r="B390" s="368" t="s">
        <v>139</v>
      </c>
      <c r="C390" s="368" t="s">
        <v>214</v>
      </c>
      <c r="D390" s="368">
        <v>1</v>
      </c>
      <c r="E390" s="368">
        <v>1</v>
      </c>
      <c r="F390" s="368">
        <v>0</v>
      </c>
      <c r="G390" s="368">
        <v>0</v>
      </c>
    </row>
    <row r="391" spans="1:7" hidden="1">
      <c r="A391" s="368" t="s">
        <v>2918</v>
      </c>
      <c r="B391" s="368" t="s">
        <v>139</v>
      </c>
      <c r="C391" s="368" t="s">
        <v>60</v>
      </c>
      <c r="D391" s="368">
        <v>6</v>
      </c>
      <c r="E391" s="368">
        <v>6</v>
      </c>
      <c r="F391" s="368">
        <v>0</v>
      </c>
      <c r="G391" s="368">
        <v>0</v>
      </c>
    </row>
    <row r="392" spans="1:7" hidden="1">
      <c r="A392" s="368" t="s">
        <v>2772</v>
      </c>
      <c r="B392" s="368" t="s">
        <v>139</v>
      </c>
      <c r="C392" s="368" t="s">
        <v>215</v>
      </c>
      <c r="D392" s="368">
        <v>1</v>
      </c>
      <c r="E392" s="368">
        <v>0</v>
      </c>
      <c r="F392" s="368">
        <v>1</v>
      </c>
      <c r="G392" s="368">
        <v>0</v>
      </c>
    </row>
    <row r="393" spans="1:7" hidden="1">
      <c r="A393" s="368" t="s">
        <v>3010</v>
      </c>
      <c r="B393" s="368" t="s">
        <v>139</v>
      </c>
      <c r="C393" s="368" t="s">
        <v>187</v>
      </c>
      <c r="D393" s="368">
        <v>2</v>
      </c>
      <c r="E393" s="368">
        <v>2</v>
      </c>
      <c r="F393" s="368">
        <v>0</v>
      </c>
      <c r="G393" s="368">
        <v>0</v>
      </c>
    </row>
    <row r="394" spans="1:7" hidden="1">
      <c r="A394" s="368" t="s">
        <v>2802</v>
      </c>
      <c r="B394" s="368" t="s">
        <v>139</v>
      </c>
      <c r="C394" s="368" t="s">
        <v>216</v>
      </c>
      <c r="D394" s="368">
        <v>1</v>
      </c>
      <c r="E394" s="368">
        <v>1</v>
      </c>
      <c r="F394" s="368">
        <v>0</v>
      </c>
      <c r="G394" s="368">
        <v>0</v>
      </c>
    </row>
    <row r="395" spans="1:7" hidden="1">
      <c r="A395" s="368" t="s">
        <v>2705</v>
      </c>
      <c r="B395" s="368" t="s">
        <v>139</v>
      </c>
      <c r="C395" s="368" t="s">
        <v>205</v>
      </c>
      <c r="D395" s="368">
        <v>8</v>
      </c>
      <c r="E395" s="368">
        <v>4</v>
      </c>
      <c r="F395" s="368">
        <v>4</v>
      </c>
      <c r="G395" s="368">
        <v>0</v>
      </c>
    </row>
    <row r="396" spans="1:7" hidden="1">
      <c r="A396" s="368" t="s">
        <v>2696</v>
      </c>
      <c r="B396" s="368" t="s">
        <v>139</v>
      </c>
      <c r="C396" s="368" t="s">
        <v>206</v>
      </c>
      <c r="D396" s="368">
        <v>2</v>
      </c>
      <c r="E396" s="368">
        <v>1</v>
      </c>
      <c r="F396" s="368">
        <v>1</v>
      </c>
      <c r="G396" s="368">
        <v>0</v>
      </c>
    </row>
    <row r="397" spans="1:7" hidden="1">
      <c r="A397" s="368" t="s">
        <v>2706</v>
      </c>
      <c r="B397" s="368" t="s">
        <v>139</v>
      </c>
      <c r="C397" s="368" t="s">
        <v>163</v>
      </c>
      <c r="D397" s="368">
        <v>1</v>
      </c>
      <c r="E397" s="368">
        <v>0</v>
      </c>
      <c r="F397" s="368">
        <v>1</v>
      </c>
      <c r="G397" s="368">
        <v>0</v>
      </c>
    </row>
    <row r="398" spans="1:7" hidden="1">
      <c r="A398" s="368" t="s">
        <v>3011</v>
      </c>
      <c r="B398" s="368" t="s">
        <v>139</v>
      </c>
      <c r="C398" s="368" t="s">
        <v>188</v>
      </c>
      <c r="D398" s="368">
        <v>2</v>
      </c>
      <c r="E398" s="368">
        <v>2</v>
      </c>
      <c r="F398" s="368">
        <v>0</v>
      </c>
      <c r="G398" s="368">
        <v>0</v>
      </c>
    </row>
    <row r="399" spans="1:7" hidden="1">
      <c r="A399" s="368" t="s">
        <v>2876</v>
      </c>
      <c r="B399" s="368" t="s">
        <v>139</v>
      </c>
      <c r="C399" s="368" t="s">
        <v>90</v>
      </c>
      <c r="D399" s="368">
        <v>1</v>
      </c>
      <c r="E399" s="368">
        <v>1</v>
      </c>
      <c r="F399" s="368">
        <v>0</v>
      </c>
      <c r="G399" s="368">
        <v>0</v>
      </c>
    </row>
    <row r="400" spans="1:7" hidden="1">
      <c r="A400" s="368" t="s">
        <v>2877</v>
      </c>
      <c r="B400" s="368" t="s">
        <v>139</v>
      </c>
      <c r="C400" s="368" t="s">
        <v>148</v>
      </c>
      <c r="D400" s="368">
        <v>1</v>
      </c>
      <c r="E400" s="368">
        <v>1</v>
      </c>
      <c r="F400" s="368">
        <v>0</v>
      </c>
      <c r="G400" s="368">
        <v>0</v>
      </c>
    </row>
    <row r="401" spans="1:7" hidden="1">
      <c r="A401" s="368" t="s">
        <v>2707</v>
      </c>
      <c r="B401" s="368" t="s">
        <v>139</v>
      </c>
      <c r="C401" s="368" t="s">
        <v>36</v>
      </c>
      <c r="D401" s="368">
        <v>1</v>
      </c>
      <c r="E401" s="368">
        <v>0</v>
      </c>
      <c r="F401" s="368">
        <v>1</v>
      </c>
      <c r="G401" s="368">
        <v>0</v>
      </c>
    </row>
    <row r="402" spans="1:7" hidden="1">
      <c r="A402" s="368" t="s">
        <v>2738</v>
      </c>
      <c r="B402" s="368" t="s">
        <v>139</v>
      </c>
      <c r="C402" s="368" t="s">
        <v>217</v>
      </c>
      <c r="D402" s="368">
        <v>3</v>
      </c>
      <c r="E402" s="368">
        <v>2</v>
      </c>
      <c r="F402" s="368">
        <v>1</v>
      </c>
      <c r="G402" s="368">
        <v>0</v>
      </c>
    </row>
    <row r="403" spans="1:7" hidden="1">
      <c r="A403" s="368" t="s">
        <v>2968</v>
      </c>
      <c r="B403" s="368" t="s">
        <v>139</v>
      </c>
      <c r="C403" s="368" t="s">
        <v>37</v>
      </c>
      <c r="D403" s="368">
        <v>1</v>
      </c>
      <c r="E403" s="368">
        <v>1</v>
      </c>
      <c r="F403" s="368">
        <v>0</v>
      </c>
      <c r="G403" s="368">
        <v>0</v>
      </c>
    </row>
    <row r="404" spans="1:7" hidden="1">
      <c r="A404" s="368" t="s">
        <v>2878</v>
      </c>
      <c r="B404" s="368" t="s">
        <v>139</v>
      </c>
      <c r="C404" s="368" t="s">
        <v>18</v>
      </c>
      <c r="D404" s="368">
        <v>3</v>
      </c>
      <c r="E404" s="368">
        <v>3</v>
      </c>
      <c r="F404" s="368">
        <v>0</v>
      </c>
      <c r="G404" s="368">
        <v>0</v>
      </c>
    </row>
    <row r="405" spans="1:7" hidden="1">
      <c r="A405" s="368" t="s">
        <v>2697</v>
      </c>
      <c r="B405" s="368" t="s">
        <v>139</v>
      </c>
      <c r="C405" s="368" t="s">
        <v>218</v>
      </c>
      <c r="D405" s="368">
        <v>3</v>
      </c>
      <c r="E405" s="368">
        <v>3</v>
      </c>
      <c r="F405" s="368">
        <v>0</v>
      </c>
      <c r="G405" s="368">
        <v>0</v>
      </c>
    </row>
    <row r="406" spans="1:7" hidden="1">
      <c r="A406" s="368" t="s">
        <v>3012</v>
      </c>
      <c r="B406" s="368" t="s">
        <v>139</v>
      </c>
      <c r="C406" s="368" t="s">
        <v>91</v>
      </c>
      <c r="D406" s="368">
        <v>2</v>
      </c>
      <c r="E406" s="368">
        <v>2</v>
      </c>
      <c r="F406" s="368">
        <v>0</v>
      </c>
      <c r="G406" s="368">
        <v>0</v>
      </c>
    </row>
    <row r="407" spans="1:7" hidden="1">
      <c r="A407" s="368" t="s">
        <v>2969</v>
      </c>
      <c r="B407" s="368" t="s">
        <v>139</v>
      </c>
      <c r="C407" s="368" t="s">
        <v>19</v>
      </c>
      <c r="D407" s="368">
        <v>2</v>
      </c>
      <c r="E407" s="368">
        <v>1</v>
      </c>
      <c r="F407" s="368">
        <v>1</v>
      </c>
      <c r="G407" s="368">
        <v>0</v>
      </c>
    </row>
    <row r="408" spans="1:7" hidden="1">
      <c r="A408" s="368" t="s">
        <v>2708</v>
      </c>
      <c r="B408" s="368" t="s">
        <v>139</v>
      </c>
      <c r="C408" s="368" t="s">
        <v>189</v>
      </c>
      <c r="D408" s="368">
        <v>5</v>
      </c>
      <c r="E408" s="368">
        <v>2</v>
      </c>
      <c r="F408" s="368">
        <v>3</v>
      </c>
      <c r="G408" s="368">
        <v>0</v>
      </c>
    </row>
    <row r="409" spans="1:7" hidden="1">
      <c r="A409" s="368" t="s">
        <v>2698</v>
      </c>
      <c r="B409" s="368" t="s">
        <v>139</v>
      </c>
      <c r="C409" s="368" t="s">
        <v>149</v>
      </c>
      <c r="D409" s="368">
        <v>1</v>
      </c>
      <c r="E409" s="368">
        <v>1</v>
      </c>
      <c r="F409" s="368">
        <v>0</v>
      </c>
      <c r="G409" s="368">
        <v>0</v>
      </c>
    </row>
    <row r="410" spans="1:7" hidden="1">
      <c r="A410" s="368" t="s">
        <v>2803</v>
      </c>
      <c r="B410" s="368" t="s">
        <v>139</v>
      </c>
      <c r="C410" s="368" t="s">
        <v>207</v>
      </c>
      <c r="D410" s="368">
        <v>1</v>
      </c>
      <c r="E410" s="368">
        <v>0</v>
      </c>
      <c r="F410" s="368">
        <v>1</v>
      </c>
      <c r="G410" s="368">
        <v>0</v>
      </c>
    </row>
    <row r="411" spans="1:7" hidden="1">
      <c r="A411" s="368" t="s">
        <v>2773</v>
      </c>
      <c r="B411" s="368" t="s">
        <v>139</v>
      </c>
      <c r="C411" s="368" t="s">
        <v>38</v>
      </c>
      <c r="D411" s="368">
        <v>2</v>
      </c>
      <c r="E411" s="368">
        <v>1</v>
      </c>
      <c r="F411" s="368">
        <v>1</v>
      </c>
      <c r="G411" s="368">
        <v>0</v>
      </c>
    </row>
    <row r="412" spans="1:7" hidden="1">
      <c r="A412" s="368" t="s">
        <v>2879</v>
      </c>
      <c r="B412" s="368" t="s">
        <v>139</v>
      </c>
      <c r="C412" s="368" t="s">
        <v>219</v>
      </c>
      <c r="D412" s="368">
        <v>2</v>
      </c>
      <c r="E412" s="368">
        <v>2</v>
      </c>
      <c r="F412" s="368">
        <v>0</v>
      </c>
      <c r="G412" s="368">
        <v>0</v>
      </c>
    </row>
    <row r="413" spans="1:7" hidden="1">
      <c r="A413" s="368" t="s">
        <v>2970</v>
      </c>
      <c r="B413" s="368" t="s">
        <v>139</v>
      </c>
      <c r="C413" s="368" t="s">
        <v>92</v>
      </c>
      <c r="D413" s="368">
        <v>2</v>
      </c>
      <c r="E413" s="368">
        <v>2</v>
      </c>
      <c r="F413" s="368">
        <v>0</v>
      </c>
      <c r="G413" s="368">
        <v>0</v>
      </c>
    </row>
    <row r="414" spans="1:7" hidden="1">
      <c r="A414" s="368" t="s">
        <v>2973</v>
      </c>
      <c r="B414" s="368" t="s">
        <v>139</v>
      </c>
      <c r="C414" s="368" t="s">
        <v>39</v>
      </c>
      <c r="D414" s="368">
        <v>1</v>
      </c>
      <c r="E414" s="368">
        <v>1</v>
      </c>
      <c r="F414" s="368">
        <v>0</v>
      </c>
      <c r="G414" s="368">
        <v>0</v>
      </c>
    </row>
    <row r="415" spans="1:7" hidden="1">
      <c r="A415" s="368" t="s">
        <v>2919</v>
      </c>
      <c r="B415" s="368" t="s">
        <v>139</v>
      </c>
      <c r="C415" s="368" t="s">
        <v>61</v>
      </c>
      <c r="D415" s="368">
        <v>1</v>
      </c>
      <c r="E415" s="368">
        <v>1</v>
      </c>
      <c r="F415" s="368">
        <v>0</v>
      </c>
      <c r="G415" s="368">
        <v>0</v>
      </c>
    </row>
    <row r="416" spans="1:7" hidden="1">
      <c r="A416" s="368" t="s">
        <v>2664</v>
      </c>
      <c r="B416" s="368" t="s">
        <v>139</v>
      </c>
      <c r="C416" s="368" t="s">
        <v>220</v>
      </c>
      <c r="D416" s="368">
        <v>1</v>
      </c>
      <c r="E416" s="368">
        <v>1</v>
      </c>
      <c r="F416" s="368">
        <v>0</v>
      </c>
      <c r="G416" s="368">
        <v>0</v>
      </c>
    </row>
    <row r="417" spans="1:7" hidden="1">
      <c r="A417" s="368" t="s">
        <v>2974</v>
      </c>
      <c r="B417" s="368" t="s">
        <v>139</v>
      </c>
      <c r="C417" s="368" t="s">
        <v>151</v>
      </c>
      <c r="D417" s="368">
        <v>1</v>
      </c>
      <c r="E417" s="368">
        <v>1</v>
      </c>
      <c r="F417" s="368">
        <v>0</v>
      </c>
      <c r="G417" s="368">
        <v>0</v>
      </c>
    </row>
    <row r="418" spans="1:7" hidden="1">
      <c r="A418" s="368" t="s">
        <v>2880</v>
      </c>
      <c r="B418" s="368" t="s">
        <v>139</v>
      </c>
      <c r="C418" s="368" t="s">
        <v>40</v>
      </c>
      <c r="D418" s="368">
        <v>5</v>
      </c>
      <c r="E418" s="368">
        <v>3</v>
      </c>
      <c r="F418" s="368">
        <v>2</v>
      </c>
      <c r="G418" s="368">
        <v>0</v>
      </c>
    </row>
    <row r="419" spans="1:7" hidden="1">
      <c r="A419" s="368" t="s">
        <v>2590</v>
      </c>
      <c r="B419" s="368" t="s">
        <v>139</v>
      </c>
      <c r="C419" s="368" t="s">
        <v>221</v>
      </c>
      <c r="D419" s="368">
        <v>4</v>
      </c>
      <c r="E419" s="368">
        <v>4</v>
      </c>
      <c r="F419" s="368">
        <v>0</v>
      </c>
      <c r="G419" s="368">
        <v>0</v>
      </c>
    </row>
    <row r="420" spans="1:7" hidden="1">
      <c r="A420" s="368" t="s">
        <v>2739</v>
      </c>
      <c r="B420" s="368" t="s">
        <v>139</v>
      </c>
      <c r="C420" s="368" t="s">
        <v>190</v>
      </c>
      <c r="D420" s="368">
        <v>1</v>
      </c>
      <c r="E420" s="368">
        <v>1</v>
      </c>
      <c r="F420" s="368">
        <v>0</v>
      </c>
      <c r="G420" s="368">
        <v>0</v>
      </c>
    </row>
    <row r="421" spans="1:7" hidden="1">
      <c r="A421" s="368" t="s">
        <v>2881</v>
      </c>
      <c r="B421" s="368" t="s">
        <v>139</v>
      </c>
      <c r="C421" s="368" t="s">
        <v>191</v>
      </c>
      <c r="D421" s="368">
        <v>4</v>
      </c>
      <c r="E421" s="368">
        <v>3</v>
      </c>
      <c r="F421" s="368">
        <v>1</v>
      </c>
      <c r="G421" s="368">
        <v>0</v>
      </c>
    </row>
    <row r="422" spans="1:7" hidden="1">
      <c r="A422" s="368" t="s">
        <v>2709</v>
      </c>
      <c r="B422" s="368" t="s">
        <v>139</v>
      </c>
      <c r="C422" s="368" t="s">
        <v>41</v>
      </c>
      <c r="D422" s="368">
        <v>4</v>
      </c>
      <c r="E422" s="368">
        <v>4</v>
      </c>
      <c r="F422" s="368">
        <v>0</v>
      </c>
      <c r="G422" s="368">
        <v>0</v>
      </c>
    </row>
    <row r="423" spans="1:7" hidden="1">
      <c r="A423" s="368" t="s">
        <v>2665</v>
      </c>
      <c r="B423" s="368" t="s">
        <v>139</v>
      </c>
      <c r="C423" s="368" t="s">
        <v>209</v>
      </c>
      <c r="D423" s="368">
        <v>6</v>
      </c>
      <c r="E423" s="368">
        <v>1</v>
      </c>
      <c r="F423" s="368">
        <v>5</v>
      </c>
      <c r="G423" s="368">
        <v>0</v>
      </c>
    </row>
    <row r="424" spans="1:7" hidden="1">
      <c r="A424" s="368" t="s">
        <v>2805</v>
      </c>
      <c r="B424" s="368" t="s">
        <v>139</v>
      </c>
      <c r="C424" s="368" t="s">
        <v>174</v>
      </c>
      <c r="D424" s="368">
        <v>2</v>
      </c>
      <c r="E424" s="368">
        <v>2</v>
      </c>
      <c r="F424" s="368">
        <v>0</v>
      </c>
      <c r="G424" s="368">
        <v>0</v>
      </c>
    </row>
    <row r="425" spans="1:7" hidden="1">
      <c r="A425" s="368" t="s">
        <v>2806</v>
      </c>
      <c r="B425" s="368" t="s">
        <v>139</v>
      </c>
      <c r="C425" s="368" t="s">
        <v>193</v>
      </c>
      <c r="D425" s="368">
        <v>1</v>
      </c>
      <c r="E425" s="368">
        <v>1</v>
      </c>
      <c r="F425" s="368">
        <v>0</v>
      </c>
      <c r="G425" s="368">
        <v>0</v>
      </c>
    </row>
    <row r="426" spans="1:7" hidden="1">
      <c r="A426" s="368" t="s">
        <v>2920</v>
      </c>
      <c r="B426" s="368" t="s">
        <v>139</v>
      </c>
      <c r="C426" s="368" t="s">
        <v>223</v>
      </c>
      <c r="D426" s="368">
        <v>2</v>
      </c>
      <c r="E426" s="368">
        <v>2</v>
      </c>
      <c r="F426" s="368">
        <v>0</v>
      </c>
      <c r="G426" s="368">
        <v>0</v>
      </c>
    </row>
    <row r="427" spans="1:7" hidden="1">
      <c r="A427" s="368" t="s">
        <v>2975</v>
      </c>
      <c r="B427" s="368" t="s">
        <v>139</v>
      </c>
      <c r="C427" s="368" t="s">
        <v>62</v>
      </c>
      <c r="D427" s="368">
        <v>2</v>
      </c>
      <c r="E427" s="368">
        <v>2</v>
      </c>
      <c r="F427" s="368">
        <v>0</v>
      </c>
      <c r="G427" s="368">
        <v>0</v>
      </c>
    </row>
    <row r="428" spans="1:7">
      <c r="A428" s="368"/>
      <c r="B428" s="368"/>
      <c r="C428" s="368"/>
      <c r="D428" s="368"/>
      <c r="E428" s="368"/>
      <c r="F428" s="368"/>
      <c r="G428" s="368"/>
    </row>
    <row r="429" spans="1:7" hidden="1">
      <c r="A429" s="368" t="s">
        <v>3026</v>
      </c>
      <c r="B429" s="368" t="s">
        <v>138</v>
      </c>
      <c r="C429" s="368" t="s">
        <v>93</v>
      </c>
      <c r="D429" s="368">
        <v>4</v>
      </c>
      <c r="E429" s="368">
        <v>1</v>
      </c>
      <c r="F429" s="368">
        <v>3</v>
      </c>
      <c r="G429" s="368">
        <v>0</v>
      </c>
    </row>
    <row r="430" spans="1:7" hidden="1">
      <c r="A430" s="368" t="s">
        <v>3027</v>
      </c>
      <c r="B430" s="368" t="s">
        <v>138</v>
      </c>
      <c r="C430" s="368" t="s">
        <v>94</v>
      </c>
      <c r="D430" s="368">
        <v>26</v>
      </c>
      <c r="E430" s="368">
        <v>23</v>
      </c>
      <c r="F430" s="368">
        <v>3</v>
      </c>
      <c r="G430" s="368">
        <v>0</v>
      </c>
    </row>
    <row r="431" spans="1:7" hidden="1">
      <c r="A431" s="368" t="s">
        <v>3028</v>
      </c>
      <c r="B431" s="368" t="s">
        <v>138</v>
      </c>
      <c r="C431" s="368" t="s">
        <v>224</v>
      </c>
      <c r="D431" s="368">
        <v>4</v>
      </c>
      <c r="E431" s="368">
        <v>3</v>
      </c>
      <c r="F431" s="368">
        <v>1</v>
      </c>
      <c r="G431" s="368">
        <v>0</v>
      </c>
    </row>
    <row r="432" spans="1:7" hidden="1">
      <c r="A432" s="368" t="s">
        <v>3029</v>
      </c>
      <c r="B432" s="368" t="s">
        <v>138</v>
      </c>
      <c r="C432" s="368" t="s">
        <v>194</v>
      </c>
      <c r="D432" s="368">
        <v>7</v>
      </c>
      <c r="E432" s="368">
        <v>7</v>
      </c>
      <c r="F432" s="368">
        <v>0</v>
      </c>
      <c r="G432" s="368">
        <v>0</v>
      </c>
    </row>
    <row r="433" spans="1:7" hidden="1">
      <c r="A433" s="368" t="s">
        <v>3030</v>
      </c>
      <c r="B433" s="368" t="s">
        <v>138</v>
      </c>
      <c r="C433" s="368" t="s">
        <v>82</v>
      </c>
      <c r="D433" s="368">
        <v>6</v>
      </c>
      <c r="E433" s="368">
        <v>5</v>
      </c>
      <c r="F433" s="368">
        <v>1</v>
      </c>
      <c r="G433" s="368">
        <v>0</v>
      </c>
    </row>
    <row r="434" spans="1:7" hidden="1">
      <c r="A434" s="368" t="s">
        <v>3031</v>
      </c>
      <c r="B434" s="368" t="s">
        <v>138</v>
      </c>
      <c r="C434" s="368" t="s">
        <v>95</v>
      </c>
      <c r="D434" s="368">
        <v>8</v>
      </c>
      <c r="E434" s="368">
        <v>4</v>
      </c>
      <c r="F434" s="368">
        <v>4</v>
      </c>
      <c r="G434" s="368">
        <v>0</v>
      </c>
    </row>
    <row r="435" spans="1:7" hidden="1">
      <c r="A435" s="368" t="s">
        <v>3032</v>
      </c>
      <c r="B435" s="368" t="s">
        <v>138</v>
      </c>
      <c r="C435" s="368" t="s">
        <v>210</v>
      </c>
      <c r="D435" s="368">
        <v>29</v>
      </c>
      <c r="E435" s="368">
        <v>25</v>
      </c>
      <c r="F435" s="368">
        <v>4</v>
      </c>
      <c r="G435" s="368">
        <v>0</v>
      </c>
    </row>
    <row r="436" spans="1:7" hidden="1">
      <c r="A436" s="368" t="s">
        <v>3033</v>
      </c>
      <c r="B436" s="368" t="s">
        <v>138</v>
      </c>
      <c r="C436" s="368" t="s">
        <v>20</v>
      </c>
      <c r="D436" s="368">
        <v>4</v>
      </c>
      <c r="E436" s="368">
        <v>4</v>
      </c>
      <c r="F436" s="368">
        <v>0</v>
      </c>
      <c r="G436" s="368">
        <v>0</v>
      </c>
    </row>
    <row r="437" spans="1:7" hidden="1">
      <c r="A437" s="368" t="s">
        <v>3034</v>
      </c>
      <c r="B437" s="368" t="s">
        <v>138</v>
      </c>
      <c r="C437" s="368" t="s">
        <v>22</v>
      </c>
      <c r="D437" s="368">
        <v>1</v>
      </c>
      <c r="E437" s="368">
        <v>0</v>
      </c>
      <c r="F437" s="368">
        <v>1</v>
      </c>
      <c r="G437" s="368">
        <v>0</v>
      </c>
    </row>
    <row r="438" spans="1:7" hidden="1">
      <c r="A438" s="368" t="s">
        <v>3035</v>
      </c>
      <c r="B438" s="368" t="s">
        <v>138</v>
      </c>
      <c r="C438" s="368" t="s">
        <v>195</v>
      </c>
      <c r="D438" s="368">
        <v>6</v>
      </c>
      <c r="E438" s="368">
        <v>4</v>
      </c>
      <c r="F438" s="368">
        <v>2</v>
      </c>
      <c r="G438" s="368">
        <v>0</v>
      </c>
    </row>
    <row r="439" spans="1:7" hidden="1">
      <c r="A439" s="368" t="s">
        <v>3036</v>
      </c>
      <c r="B439" s="368" t="s">
        <v>138</v>
      </c>
      <c r="C439" s="368" t="s">
        <v>175</v>
      </c>
      <c r="D439" s="368">
        <v>6</v>
      </c>
      <c r="E439" s="368">
        <v>6</v>
      </c>
      <c r="F439" s="368">
        <v>0</v>
      </c>
      <c r="G439" s="368">
        <v>0</v>
      </c>
    </row>
    <row r="440" spans="1:7" hidden="1">
      <c r="A440" s="368" t="s">
        <v>3037</v>
      </c>
      <c r="B440" s="368" t="s">
        <v>138</v>
      </c>
      <c r="C440" s="368" t="s">
        <v>225</v>
      </c>
      <c r="D440" s="368">
        <v>10</v>
      </c>
      <c r="E440" s="368">
        <v>6</v>
      </c>
      <c r="F440" s="368">
        <v>4</v>
      </c>
      <c r="G440" s="368">
        <v>0</v>
      </c>
    </row>
    <row r="441" spans="1:7" hidden="1">
      <c r="A441" s="368" t="s">
        <v>3038</v>
      </c>
      <c r="B441" s="368" t="s">
        <v>138</v>
      </c>
      <c r="C441" s="368" t="s">
        <v>96</v>
      </c>
      <c r="D441" s="368">
        <v>4</v>
      </c>
      <c r="E441" s="368">
        <v>2</v>
      </c>
      <c r="F441" s="368">
        <v>2</v>
      </c>
      <c r="G441" s="368">
        <v>0</v>
      </c>
    </row>
    <row r="442" spans="1:7" hidden="1">
      <c r="A442" s="368" t="s">
        <v>3039</v>
      </c>
      <c r="B442" s="368" t="s">
        <v>138</v>
      </c>
      <c r="C442" s="368" t="s">
        <v>176</v>
      </c>
      <c r="D442" s="368">
        <v>17</v>
      </c>
      <c r="E442" s="368">
        <v>13</v>
      </c>
      <c r="F442" s="368">
        <v>4</v>
      </c>
      <c r="G442" s="368">
        <v>0</v>
      </c>
    </row>
    <row r="443" spans="1:7" hidden="1">
      <c r="A443" s="368" t="s">
        <v>3040</v>
      </c>
      <c r="B443" s="368" t="s">
        <v>138</v>
      </c>
      <c r="C443" s="368" t="s">
        <v>196</v>
      </c>
      <c r="D443" s="368">
        <v>29</v>
      </c>
      <c r="E443" s="368">
        <v>24</v>
      </c>
      <c r="F443" s="368">
        <v>5</v>
      </c>
      <c r="G443" s="368">
        <v>0</v>
      </c>
    </row>
    <row r="444" spans="1:7" hidden="1">
      <c r="A444" s="368" t="s">
        <v>3041</v>
      </c>
      <c r="B444" s="368" t="s">
        <v>138</v>
      </c>
      <c r="C444" s="368" t="s">
        <v>97</v>
      </c>
      <c r="D444" s="368">
        <v>37</v>
      </c>
      <c r="E444" s="368">
        <v>23</v>
      </c>
      <c r="F444" s="368">
        <v>14</v>
      </c>
      <c r="G444" s="368">
        <v>0</v>
      </c>
    </row>
    <row r="445" spans="1:7" hidden="1">
      <c r="A445" s="368" t="s">
        <v>3042</v>
      </c>
      <c r="B445" s="368" t="s">
        <v>138</v>
      </c>
      <c r="C445" s="368" t="s">
        <v>177</v>
      </c>
      <c r="D445" s="368">
        <v>76</v>
      </c>
      <c r="E445" s="368">
        <v>60</v>
      </c>
      <c r="F445" s="368">
        <v>16</v>
      </c>
      <c r="G445" s="368">
        <v>0</v>
      </c>
    </row>
    <row r="446" spans="1:7" hidden="1">
      <c r="A446" s="368" t="s">
        <v>3043</v>
      </c>
      <c r="B446" s="368" t="s">
        <v>138</v>
      </c>
      <c r="C446" s="368" t="s">
        <v>23</v>
      </c>
      <c r="D446" s="368">
        <v>1</v>
      </c>
      <c r="E446" s="368">
        <v>1</v>
      </c>
      <c r="F446" s="368">
        <v>0</v>
      </c>
      <c r="G446" s="368">
        <v>0</v>
      </c>
    </row>
    <row r="447" spans="1:7" hidden="1">
      <c r="A447" s="368" t="s">
        <v>3044</v>
      </c>
      <c r="B447" s="368" t="s">
        <v>138</v>
      </c>
      <c r="C447" s="368" t="s">
        <v>226</v>
      </c>
      <c r="D447" s="368">
        <v>7</v>
      </c>
      <c r="E447" s="368">
        <v>6</v>
      </c>
      <c r="F447" s="368">
        <v>1</v>
      </c>
      <c r="G447" s="368">
        <v>0</v>
      </c>
    </row>
    <row r="448" spans="1:7" hidden="1">
      <c r="A448" s="368" t="s">
        <v>3045</v>
      </c>
      <c r="B448" s="368" t="s">
        <v>138</v>
      </c>
      <c r="C448" s="368" t="s">
        <v>83</v>
      </c>
      <c r="D448" s="368">
        <v>90</v>
      </c>
      <c r="E448" s="368">
        <v>79</v>
      </c>
      <c r="F448" s="368">
        <v>11</v>
      </c>
      <c r="G448" s="368">
        <v>0</v>
      </c>
    </row>
    <row r="449" spans="1:7" hidden="1">
      <c r="A449" s="368" t="s">
        <v>3046</v>
      </c>
      <c r="B449" s="368" t="s">
        <v>138</v>
      </c>
      <c r="C449" s="368" t="s">
        <v>98</v>
      </c>
      <c r="D449" s="368">
        <v>17</v>
      </c>
      <c r="E449" s="368">
        <v>10</v>
      </c>
      <c r="F449" s="368">
        <v>7</v>
      </c>
      <c r="G449" s="368">
        <v>0</v>
      </c>
    </row>
    <row r="450" spans="1:7" hidden="1">
      <c r="A450" s="368" t="s">
        <v>3047</v>
      </c>
      <c r="B450" s="368" t="s">
        <v>138</v>
      </c>
      <c r="C450" s="368" t="s">
        <v>84</v>
      </c>
      <c r="D450" s="368">
        <v>35</v>
      </c>
      <c r="E450" s="368">
        <v>33</v>
      </c>
      <c r="F450" s="368">
        <v>2</v>
      </c>
      <c r="G450" s="368">
        <v>0</v>
      </c>
    </row>
    <row r="451" spans="1:7" hidden="1">
      <c r="A451" s="368" t="s">
        <v>3048</v>
      </c>
      <c r="B451" s="368" t="s">
        <v>138</v>
      </c>
      <c r="C451" s="368" t="s">
        <v>24</v>
      </c>
      <c r="D451" s="368">
        <v>31</v>
      </c>
      <c r="E451" s="368">
        <v>23</v>
      </c>
      <c r="F451" s="368">
        <v>8</v>
      </c>
      <c r="G451" s="368">
        <v>0</v>
      </c>
    </row>
    <row r="452" spans="1:7" hidden="1">
      <c r="A452" s="368" t="s">
        <v>3049</v>
      </c>
      <c r="B452" s="368" t="s">
        <v>138</v>
      </c>
      <c r="C452" s="368" t="s">
        <v>25</v>
      </c>
      <c r="D452" s="368">
        <v>15</v>
      </c>
      <c r="E452" s="368">
        <v>10</v>
      </c>
      <c r="F452" s="368">
        <v>5</v>
      </c>
      <c r="G452" s="368">
        <v>0</v>
      </c>
    </row>
    <row r="453" spans="1:7" hidden="1">
      <c r="A453" s="368" t="s">
        <v>3050</v>
      </c>
      <c r="B453" s="368" t="s">
        <v>138</v>
      </c>
      <c r="C453" s="368" t="s">
        <v>197</v>
      </c>
      <c r="D453" s="368">
        <v>22</v>
      </c>
      <c r="E453" s="368">
        <v>19</v>
      </c>
      <c r="F453" s="368">
        <v>3</v>
      </c>
      <c r="G453" s="368">
        <v>0</v>
      </c>
    </row>
    <row r="454" spans="1:7" hidden="1">
      <c r="A454" s="368" t="s">
        <v>3051</v>
      </c>
      <c r="B454" s="368" t="s">
        <v>138</v>
      </c>
      <c r="C454" s="368" t="s">
        <v>211</v>
      </c>
      <c r="D454" s="368">
        <v>6</v>
      </c>
      <c r="E454" s="368">
        <v>4</v>
      </c>
      <c r="F454" s="368">
        <v>2</v>
      </c>
      <c r="G454" s="368">
        <v>0</v>
      </c>
    </row>
    <row r="455" spans="1:7" hidden="1">
      <c r="A455" s="368" t="s">
        <v>3052</v>
      </c>
      <c r="B455" s="368" t="s">
        <v>138</v>
      </c>
      <c r="C455" s="368" t="s">
        <v>100</v>
      </c>
      <c r="D455" s="368">
        <v>17</v>
      </c>
      <c r="E455" s="368">
        <v>13</v>
      </c>
      <c r="F455" s="368">
        <v>4</v>
      </c>
      <c r="G455" s="368">
        <v>0</v>
      </c>
    </row>
    <row r="456" spans="1:7" hidden="1">
      <c r="A456" s="368" t="s">
        <v>3053</v>
      </c>
      <c r="B456" s="368" t="s">
        <v>138</v>
      </c>
      <c r="C456" s="368" t="s">
        <v>26</v>
      </c>
      <c r="D456" s="368">
        <v>12</v>
      </c>
      <c r="E456" s="368">
        <v>11</v>
      </c>
      <c r="F456" s="368">
        <v>1</v>
      </c>
      <c r="G456" s="368">
        <v>0</v>
      </c>
    </row>
    <row r="457" spans="1:7" hidden="1">
      <c r="A457" s="368" t="s">
        <v>3054</v>
      </c>
      <c r="B457" s="368" t="s">
        <v>138</v>
      </c>
      <c r="C457" s="368" t="s">
        <v>154</v>
      </c>
      <c r="D457" s="368">
        <v>6</v>
      </c>
      <c r="E457" s="368">
        <v>5</v>
      </c>
      <c r="F457" s="368">
        <v>1</v>
      </c>
      <c r="G457" s="368">
        <v>0</v>
      </c>
    </row>
    <row r="458" spans="1:7" hidden="1">
      <c r="A458" s="368" t="s">
        <v>3055</v>
      </c>
      <c r="B458" s="368" t="s">
        <v>138</v>
      </c>
      <c r="C458" s="368" t="s">
        <v>73</v>
      </c>
      <c r="D458" s="368">
        <v>1</v>
      </c>
      <c r="E458" s="368">
        <v>0</v>
      </c>
      <c r="F458" s="368">
        <v>1</v>
      </c>
      <c r="G458" s="368">
        <v>0</v>
      </c>
    </row>
    <row r="459" spans="1:7" hidden="1">
      <c r="A459" s="368" t="s">
        <v>3056</v>
      </c>
      <c r="B459" s="368" t="s">
        <v>138</v>
      </c>
      <c r="C459" s="368" t="s">
        <v>74</v>
      </c>
      <c r="D459" s="368">
        <v>27</v>
      </c>
      <c r="E459" s="368">
        <v>16</v>
      </c>
      <c r="F459" s="368">
        <v>11</v>
      </c>
      <c r="G459" s="368">
        <v>0</v>
      </c>
    </row>
    <row r="460" spans="1:7" hidden="1">
      <c r="A460" s="368" t="s">
        <v>3057</v>
      </c>
      <c r="B460" s="368" t="s">
        <v>138</v>
      </c>
      <c r="C460" s="368" t="s">
        <v>198</v>
      </c>
      <c r="D460" s="368">
        <v>36</v>
      </c>
      <c r="E460" s="368">
        <v>28</v>
      </c>
      <c r="F460" s="368">
        <v>8</v>
      </c>
      <c r="G460" s="368">
        <v>0</v>
      </c>
    </row>
    <row r="461" spans="1:7" hidden="1">
      <c r="A461" s="368" t="s">
        <v>3058</v>
      </c>
      <c r="B461" s="368" t="s">
        <v>138</v>
      </c>
      <c r="C461" s="368" t="s">
        <v>227</v>
      </c>
      <c r="D461" s="368">
        <v>2</v>
      </c>
      <c r="E461" s="368">
        <v>2</v>
      </c>
      <c r="F461" s="368">
        <v>0</v>
      </c>
      <c r="G461" s="368">
        <v>0</v>
      </c>
    </row>
    <row r="462" spans="1:7" hidden="1">
      <c r="A462" s="368" t="s">
        <v>3059</v>
      </c>
      <c r="B462" s="368" t="s">
        <v>138</v>
      </c>
      <c r="C462" s="368" t="s">
        <v>199</v>
      </c>
      <c r="D462" s="368">
        <v>19</v>
      </c>
      <c r="E462" s="368">
        <v>12</v>
      </c>
      <c r="F462" s="368">
        <v>7</v>
      </c>
      <c r="G462" s="368">
        <v>0</v>
      </c>
    </row>
    <row r="463" spans="1:7" hidden="1">
      <c r="A463" s="368" t="s">
        <v>3060</v>
      </c>
      <c r="B463" s="368" t="s">
        <v>138</v>
      </c>
      <c r="C463" s="368" t="s">
        <v>212</v>
      </c>
      <c r="D463" s="368">
        <v>2</v>
      </c>
      <c r="E463" s="368">
        <v>1</v>
      </c>
      <c r="F463" s="368">
        <v>1</v>
      </c>
      <c r="G463" s="368">
        <v>0</v>
      </c>
    </row>
    <row r="464" spans="1:7" hidden="1">
      <c r="A464" s="368" t="s">
        <v>3061</v>
      </c>
      <c r="B464" s="368" t="s">
        <v>138</v>
      </c>
      <c r="C464" s="368" t="s">
        <v>155</v>
      </c>
      <c r="D464" s="368">
        <v>15</v>
      </c>
      <c r="E464" s="368">
        <v>14</v>
      </c>
      <c r="F464" s="368">
        <v>1</v>
      </c>
      <c r="G464" s="368">
        <v>0</v>
      </c>
    </row>
    <row r="465" spans="1:7" hidden="1">
      <c r="A465" s="368" t="s">
        <v>3062</v>
      </c>
      <c r="B465" s="368" t="s">
        <v>138</v>
      </c>
      <c r="C465" s="368" t="s">
        <v>101</v>
      </c>
      <c r="D465" s="368">
        <v>20</v>
      </c>
      <c r="E465" s="368">
        <v>13</v>
      </c>
      <c r="F465" s="368">
        <v>7</v>
      </c>
      <c r="G465" s="368">
        <v>0</v>
      </c>
    </row>
    <row r="466" spans="1:7" hidden="1">
      <c r="A466" s="368" t="s">
        <v>3063</v>
      </c>
      <c r="B466" s="368" t="s">
        <v>138</v>
      </c>
      <c r="C466" s="368" t="s">
        <v>228</v>
      </c>
      <c r="D466" s="368">
        <v>9</v>
      </c>
      <c r="E466" s="368">
        <v>7</v>
      </c>
      <c r="F466" s="368">
        <v>2</v>
      </c>
      <c r="G466" s="368">
        <v>0</v>
      </c>
    </row>
    <row r="467" spans="1:7" hidden="1">
      <c r="A467" s="368" t="s">
        <v>3064</v>
      </c>
      <c r="B467" s="368" t="s">
        <v>138</v>
      </c>
      <c r="C467" s="368" t="s">
        <v>178</v>
      </c>
      <c r="D467" s="368">
        <v>14</v>
      </c>
      <c r="E467" s="368">
        <v>12</v>
      </c>
      <c r="F467" s="368">
        <v>2</v>
      </c>
      <c r="G467" s="368">
        <v>0</v>
      </c>
    </row>
    <row r="468" spans="1:7" hidden="1">
      <c r="A468" s="368" t="s">
        <v>3065</v>
      </c>
      <c r="B468" s="368" t="s">
        <v>138</v>
      </c>
      <c r="C468" s="368" t="s">
        <v>102</v>
      </c>
      <c r="D468" s="368">
        <v>8</v>
      </c>
      <c r="E468" s="368">
        <v>8</v>
      </c>
      <c r="F468" s="368">
        <v>0</v>
      </c>
      <c r="G468" s="368">
        <v>0</v>
      </c>
    </row>
    <row r="469" spans="1:7" hidden="1">
      <c r="A469" s="368" t="s">
        <v>3066</v>
      </c>
      <c r="B469" s="368" t="s">
        <v>138</v>
      </c>
      <c r="C469" s="368" t="s">
        <v>85</v>
      </c>
      <c r="D469" s="368">
        <v>76</v>
      </c>
      <c r="E469" s="368">
        <v>58</v>
      </c>
      <c r="F469" s="368">
        <v>18</v>
      </c>
      <c r="G469" s="368">
        <v>0</v>
      </c>
    </row>
    <row r="470" spans="1:7" hidden="1">
      <c r="A470" s="368" t="s">
        <v>3067</v>
      </c>
      <c r="B470" s="368" t="s">
        <v>138</v>
      </c>
      <c r="C470" s="368" t="s">
        <v>156</v>
      </c>
      <c r="D470" s="368">
        <v>5</v>
      </c>
      <c r="E470" s="368">
        <v>4</v>
      </c>
      <c r="F470" s="368">
        <v>1</v>
      </c>
      <c r="G470" s="368">
        <v>0</v>
      </c>
    </row>
    <row r="471" spans="1:7" hidden="1">
      <c r="A471" s="368" t="s">
        <v>3068</v>
      </c>
      <c r="B471" s="368" t="s">
        <v>138</v>
      </c>
      <c r="C471" s="368" t="s">
        <v>200</v>
      </c>
      <c r="D471" s="368">
        <v>28</v>
      </c>
      <c r="E471" s="368">
        <v>23</v>
      </c>
      <c r="F471" s="368">
        <v>5</v>
      </c>
      <c r="G471" s="368">
        <v>0</v>
      </c>
    </row>
    <row r="472" spans="1:7" hidden="1">
      <c r="A472" s="368" t="s">
        <v>3069</v>
      </c>
      <c r="B472" s="368" t="s">
        <v>138</v>
      </c>
      <c r="C472" s="368" t="s">
        <v>103</v>
      </c>
      <c r="D472" s="368">
        <v>17</v>
      </c>
      <c r="E472" s="368">
        <v>13</v>
      </c>
      <c r="F472" s="368">
        <v>4</v>
      </c>
      <c r="G472" s="368">
        <v>0</v>
      </c>
    </row>
    <row r="473" spans="1:7" hidden="1">
      <c r="A473" s="368" t="s">
        <v>3070</v>
      </c>
      <c r="B473" s="368" t="s">
        <v>138</v>
      </c>
      <c r="C473" s="368" t="s">
        <v>104</v>
      </c>
      <c r="D473" s="368">
        <v>6</v>
      </c>
      <c r="E473" s="368">
        <v>3</v>
      </c>
      <c r="F473" s="368">
        <v>3</v>
      </c>
      <c r="G473" s="368">
        <v>0</v>
      </c>
    </row>
    <row r="474" spans="1:7" hidden="1">
      <c r="A474" s="368" t="s">
        <v>3071</v>
      </c>
      <c r="B474" s="368" t="s">
        <v>138</v>
      </c>
      <c r="C474" s="368" t="s">
        <v>27</v>
      </c>
      <c r="D474" s="368">
        <v>1</v>
      </c>
      <c r="E474" s="368">
        <v>1</v>
      </c>
      <c r="F474" s="368">
        <v>0</v>
      </c>
      <c r="G474" s="368">
        <v>0</v>
      </c>
    </row>
    <row r="475" spans="1:7" hidden="1">
      <c r="A475" s="368" t="s">
        <v>3072</v>
      </c>
      <c r="B475" s="368" t="s">
        <v>138</v>
      </c>
      <c r="C475" s="368" t="s">
        <v>105</v>
      </c>
      <c r="D475" s="368">
        <v>22</v>
      </c>
      <c r="E475" s="368">
        <v>14</v>
      </c>
      <c r="F475" s="368">
        <v>8</v>
      </c>
      <c r="G475" s="368">
        <v>0</v>
      </c>
    </row>
    <row r="476" spans="1:7" hidden="1">
      <c r="A476" s="368" t="s">
        <v>3073</v>
      </c>
      <c r="B476" s="368" t="s">
        <v>138</v>
      </c>
      <c r="C476" s="368" t="s">
        <v>179</v>
      </c>
      <c r="D476" s="368">
        <v>121</v>
      </c>
      <c r="E476" s="368">
        <v>106</v>
      </c>
      <c r="F476" s="368">
        <v>15</v>
      </c>
      <c r="G476" s="368">
        <v>0</v>
      </c>
    </row>
    <row r="477" spans="1:7" hidden="1">
      <c r="A477" s="368" t="s">
        <v>3074</v>
      </c>
      <c r="B477" s="368" t="s">
        <v>138</v>
      </c>
      <c r="C477" s="368" t="s">
        <v>106</v>
      </c>
      <c r="D477" s="368">
        <v>18</v>
      </c>
      <c r="E477" s="368">
        <v>15</v>
      </c>
      <c r="F477" s="368">
        <v>3</v>
      </c>
      <c r="G477" s="368">
        <v>0</v>
      </c>
    </row>
    <row r="478" spans="1:7" hidden="1">
      <c r="A478" s="368" t="s">
        <v>3075</v>
      </c>
      <c r="B478" s="368" t="s">
        <v>138</v>
      </c>
      <c r="C478" s="368" t="s">
        <v>107</v>
      </c>
      <c r="D478" s="368">
        <v>5</v>
      </c>
      <c r="E478" s="368">
        <v>3</v>
      </c>
      <c r="F478" s="368">
        <v>2</v>
      </c>
      <c r="G478" s="368">
        <v>0</v>
      </c>
    </row>
    <row r="479" spans="1:7" hidden="1">
      <c r="A479" s="368" t="s">
        <v>3076</v>
      </c>
      <c r="B479" s="368" t="s">
        <v>138</v>
      </c>
      <c r="C479" s="368" t="s">
        <v>157</v>
      </c>
      <c r="D479" s="368">
        <v>2</v>
      </c>
      <c r="E479" s="368">
        <v>2</v>
      </c>
      <c r="F479" s="368">
        <v>0</v>
      </c>
      <c r="G479" s="368">
        <v>0</v>
      </c>
    </row>
    <row r="480" spans="1:7" hidden="1">
      <c r="A480" s="368" t="s">
        <v>3077</v>
      </c>
      <c r="B480" s="368" t="s">
        <v>138</v>
      </c>
      <c r="C480" s="368" t="s">
        <v>108</v>
      </c>
      <c r="D480" s="368">
        <v>3</v>
      </c>
      <c r="E480" s="368">
        <v>3</v>
      </c>
      <c r="F480" s="368">
        <v>0</v>
      </c>
      <c r="G480" s="368">
        <v>0</v>
      </c>
    </row>
    <row r="481" spans="1:7" hidden="1">
      <c r="A481" s="368" t="s">
        <v>3078</v>
      </c>
      <c r="B481" s="368" t="s">
        <v>138</v>
      </c>
      <c r="C481" s="368" t="s">
        <v>213</v>
      </c>
      <c r="D481" s="368">
        <v>1</v>
      </c>
      <c r="E481" s="368">
        <v>1</v>
      </c>
      <c r="F481" s="368">
        <v>0</v>
      </c>
      <c r="G481" s="368">
        <v>0</v>
      </c>
    </row>
    <row r="482" spans="1:7" hidden="1">
      <c r="A482" s="368" t="s">
        <v>3079</v>
      </c>
      <c r="B482" s="368" t="s">
        <v>138</v>
      </c>
      <c r="C482" s="368" t="s">
        <v>86</v>
      </c>
      <c r="D482" s="368">
        <v>212</v>
      </c>
      <c r="E482" s="368">
        <v>173</v>
      </c>
      <c r="F482" s="368">
        <v>39</v>
      </c>
      <c r="G482" s="368">
        <v>0</v>
      </c>
    </row>
    <row r="483" spans="1:7" hidden="1">
      <c r="A483" s="368" t="s">
        <v>3080</v>
      </c>
      <c r="B483" s="368" t="s">
        <v>138</v>
      </c>
      <c r="C483" s="368" t="s">
        <v>109</v>
      </c>
      <c r="D483" s="368">
        <v>5</v>
      </c>
      <c r="E483" s="368">
        <v>4</v>
      </c>
      <c r="F483" s="368">
        <v>1</v>
      </c>
      <c r="G483" s="368">
        <v>0</v>
      </c>
    </row>
    <row r="484" spans="1:7" hidden="1">
      <c r="A484" s="368" t="s">
        <v>3081</v>
      </c>
      <c r="B484" s="368" t="s">
        <v>138</v>
      </c>
      <c r="C484" s="368" t="s">
        <v>110</v>
      </c>
      <c r="D484" s="368">
        <v>22</v>
      </c>
      <c r="E484" s="368">
        <v>12</v>
      </c>
      <c r="F484" s="368">
        <v>10</v>
      </c>
      <c r="G484" s="368">
        <v>0</v>
      </c>
    </row>
    <row r="485" spans="1:7" hidden="1">
      <c r="A485" s="368" t="s">
        <v>3082</v>
      </c>
      <c r="B485" s="368" t="s">
        <v>138</v>
      </c>
      <c r="C485" s="368" t="s">
        <v>180</v>
      </c>
      <c r="D485" s="368">
        <v>3</v>
      </c>
      <c r="E485" s="368">
        <v>1</v>
      </c>
      <c r="F485" s="368">
        <v>2</v>
      </c>
      <c r="G485" s="368">
        <v>0</v>
      </c>
    </row>
    <row r="486" spans="1:7" hidden="1">
      <c r="A486" s="368" t="s">
        <v>3083</v>
      </c>
      <c r="B486" s="368" t="s">
        <v>138</v>
      </c>
      <c r="C486" s="368" t="s">
        <v>111</v>
      </c>
      <c r="D486" s="368">
        <v>25</v>
      </c>
      <c r="E486" s="368">
        <v>16</v>
      </c>
      <c r="F486" s="368">
        <v>9</v>
      </c>
      <c r="G486" s="368">
        <v>0</v>
      </c>
    </row>
    <row r="487" spans="1:7" hidden="1">
      <c r="A487" s="368" t="s">
        <v>3084</v>
      </c>
      <c r="B487" s="368" t="s">
        <v>138</v>
      </c>
      <c r="C487" s="368" t="s">
        <v>140</v>
      </c>
      <c r="D487" s="368">
        <v>13</v>
      </c>
      <c r="E487" s="368">
        <v>9</v>
      </c>
      <c r="F487" s="368">
        <v>4</v>
      </c>
      <c r="G487" s="368">
        <v>0</v>
      </c>
    </row>
    <row r="488" spans="1:7" hidden="1">
      <c r="A488" s="368" t="s">
        <v>3085</v>
      </c>
      <c r="B488" s="368" t="s">
        <v>138</v>
      </c>
      <c r="C488" s="368" t="s">
        <v>181</v>
      </c>
      <c r="D488" s="368">
        <v>66</v>
      </c>
      <c r="E488" s="368">
        <v>49</v>
      </c>
      <c r="F488" s="368">
        <v>17</v>
      </c>
      <c r="G488" s="368">
        <v>0</v>
      </c>
    </row>
    <row r="489" spans="1:7" hidden="1">
      <c r="A489" s="368" t="s">
        <v>3086</v>
      </c>
      <c r="B489" s="368" t="s">
        <v>138</v>
      </c>
      <c r="C489" s="368" t="s">
        <v>229</v>
      </c>
      <c r="D489" s="368">
        <v>1</v>
      </c>
      <c r="E489" s="368">
        <v>1</v>
      </c>
      <c r="F489" s="368">
        <v>0</v>
      </c>
      <c r="G489" s="368">
        <v>0</v>
      </c>
    </row>
    <row r="490" spans="1:7" hidden="1">
      <c r="A490" s="368" t="s">
        <v>3087</v>
      </c>
      <c r="B490" s="368" t="s">
        <v>138</v>
      </c>
      <c r="C490" s="368" t="s">
        <v>141</v>
      </c>
      <c r="D490" s="368">
        <v>14</v>
      </c>
      <c r="E490" s="368">
        <v>11</v>
      </c>
      <c r="F490" s="368">
        <v>3</v>
      </c>
      <c r="G490" s="368">
        <v>0</v>
      </c>
    </row>
    <row r="491" spans="1:7" hidden="1">
      <c r="A491" s="368" t="s">
        <v>3088</v>
      </c>
      <c r="B491" s="368" t="s">
        <v>138</v>
      </c>
      <c r="C491" s="368" t="s">
        <v>114</v>
      </c>
      <c r="D491" s="368">
        <v>17</v>
      </c>
      <c r="E491" s="368">
        <v>16</v>
      </c>
      <c r="F491" s="368">
        <v>1</v>
      </c>
      <c r="G491" s="368">
        <v>0</v>
      </c>
    </row>
    <row r="492" spans="1:7" hidden="1">
      <c r="A492" s="368" t="s">
        <v>3089</v>
      </c>
      <c r="B492" s="368" t="s">
        <v>138</v>
      </c>
      <c r="C492" s="368" t="s">
        <v>142</v>
      </c>
      <c r="D492" s="368">
        <v>24</v>
      </c>
      <c r="E492" s="368">
        <v>18</v>
      </c>
      <c r="F492" s="368">
        <v>6</v>
      </c>
      <c r="G492" s="368">
        <v>0</v>
      </c>
    </row>
    <row r="493" spans="1:7" hidden="1">
      <c r="A493" s="368" t="s">
        <v>3090</v>
      </c>
      <c r="B493" s="368" t="s">
        <v>138</v>
      </c>
      <c r="C493" s="368" t="s">
        <v>29</v>
      </c>
      <c r="D493" s="368">
        <v>12</v>
      </c>
      <c r="E493" s="368">
        <v>11</v>
      </c>
      <c r="F493" s="368">
        <v>1</v>
      </c>
      <c r="G493" s="368">
        <v>0</v>
      </c>
    </row>
    <row r="494" spans="1:7" hidden="1">
      <c r="A494" s="368" t="s">
        <v>3091</v>
      </c>
      <c r="B494" s="368" t="s">
        <v>138</v>
      </c>
      <c r="C494" s="368" t="s">
        <v>115</v>
      </c>
      <c r="D494" s="368">
        <v>30</v>
      </c>
      <c r="E494" s="368">
        <v>26</v>
      </c>
      <c r="F494" s="368">
        <v>4</v>
      </c>
      <c r="G494" s="368">
        <v>0</v>
      </c>
    </row>
    <row r="495" spans="1:7" hidden="1">
      <c r="A495" s="368" t="s">
        <v>3092</v>
      </c>
      <c r="B495" s="368" t="s">
        <v>138</v>
      </c>
      <c r="C495" s="368" t="s">
        <v>75</v>
      </c>
      <c r="D495" s="368">
        <v>2</v>
      </c>
      <c r="E495" s="368">
        <v>2</v>
      </c>
      <c r="F495" s="368">
        <v>0</v>
      </c>
      <c r="G495" s="368">
        <v>0</v>
      </c>
    </row>
    <row r="496" spans="1:7" hidden="1">
      <c r="A496" s="368" t="s">
        <v>3093</v>
      </c>
      <c r="B496" s="368" t="s">
        <v>138</v>
      </c>
      <c r="C496" s="368" t="s">
        <v>76</v>
      </c>
      <c r="D496" s="368">
        <v>21</v>
      </c>
      <c r="E496" s="368">
        <v>16</v>
      </c>
      <c r="F496" s="368">
        <v>5</v>
      </c>
      <c r="G496" s="368">
        <v>0</v>
      </c>
    </row>
    <row r="497" spans="1:7" hidden="1">
      <c r="A497" s="368" t="s">
        <v>3094</v>
      </c>
      <c r="B497" s="368" t="s">
        <v>138</v>
      </c>
      <c r="C497" s="368" t="s">
        <v>143</v>
      </c>
      <c r="D497" s="368">
        <v>14</v>
      </c>
      <c r="E497" s="368">
        <v>9</v>
      </c>
      <c r="F497" s="368">
        <v>5</v>
      </c>
      <c r="G497" s="368">
        <v>0</v>
      </c>
    </row>
    <row r="498" spans="1:7" hidden="1">
      <c r="A498" s="368" t="s">
        <v>3095</v>
      </c>
      <c r="B498" s="368" t="s">
        <v>138</v>
      </c>
      <c r="C498" s="368" t="s">
        <v>77</v>
      </c>
      <c r="D498" s="368">
        <v>5</v>
      </c>
      <c r="E498" s="368">
        <v>4</v>
      </c>
      <c r="F498" s="368">
        <v>1</v>
      </c>
      <c r="G498" s="368">
        <v>0</v>
      </c>
    </row>
    <row r="499" spans="1:7" hidden="1">
      <c r="A499" s="368" t="s">
        <v>3096</v>
      </c>
      <c r="B499" s="368" t="s">
        <v>138</v>
      </c>
      <c r="C499" s="368" t="s">
        <v>30</v>
      </c>
      <c r="D499" s="368">
        <v>8</v>
      </c>
      <c r="E499" s="368">
        <v>6</v>
      </c>
      <c r="F499" s="368">
        <v>2</v>
      </c>
      <c r="G499" s="368">
        <v>0</v>
      </c>
    </row>
    <row r="500" spans="1:7" hidden="1">
      <c r="A500" s="368" t="s">
        <v>3097</v>
      </c>
      <c r="B500" s="368" t="s">
        <v>138</v>
      </c>
      <c r="C500" s="368" t="s">
        <v>173</v>
      </c>
      <c r="D500" s="368">
        <v>3</v>
      </c>
      <c r="E500" s="368">
        <v>3</v>
      </c>
      <c r="F500" s="368">
        <v>0</v>
      </c>
      <c r="G500" s="368">
        <v>0</v>
      </c>
    </row>
    <row r="501" spans="1:7" hidden="1">
      <c r="A501" s="368" t="s">
        <v>3098</v>
      </c>
      <c r="B501" s="368" t="s">
        <v>138</v>
      </c>
      <c r="C501" s="368" t="s">
        <v>87</v>
      </c>
      <c r="D501" s="368">
        <v>11</v>
      </c>
      <c r="E501" s="368">
        <v>8</v>
      </c>
      <c r="F501" s="368">
        <v>3</v>
      </c>
      <c r="G501" s="368">
        <v>0</v>
      </c>
    </row>
    <row r="502" spans="1:7" hidden="1">
      <c r="A502" s="368" t="s">
        <v>3099</v>
      </c>
      <c r="B502" s="368" t="s">
        <v>138</v>
      </c>
      <c r="C502" s="368" t="s">
        <v>31</v>
      </c>
      <c r="D502" s="368">
        <v>11</v>
      </c>
      <c r="E502" s="368">
        <v>8</v>
      </c>
      <c r="F502" s="368">
        <v>3</v>
      </c>
      <c r="G502" s="368">
        <v>0</v>
      </c>
    </row>
    <row r="503" spans="1:7" hidden="1">
      <c r="A503" s="368" t="s">
        <v>3100</v>
      </c>
      <c r="B503" s="368" t="s">
        <v>138</v>
      </c>
      <c r="C503" s="368" t="s">
        <v>182</v>
      </c>
      <c r="D503" s="368">
        <v>3</v>
      </c>
      <c r="E503" s="368">
        <v>2</v>
      </c>
      <c r="F503" s="368">
        <v>1</v>
      </c>
      <c r="G503" s="368">
        <v>0</v>
      </c>
    </row>
    <row r="504" spans="1:7" hidden="1">
      <c r="A504" s="368" t="s">
        <v>3101</v>
      </c>
      <c r="B504" s="368" t="s">
        <v>138</v>
      </c>
      <c r="C504" s="368" t="s">
        <v>144</v>
      </c>
      <c r="D504" s="368">
        <v>27</v>
      </c>
      <c r="E504" s="368">
        <v>17</v>
      </c>
      <c r="F504" s="368">
        <v>10</v>
      </c>
      <c r="G504" s="368">
        <v>0</v>
      </c>
    </row>
    <row r="505" spans="1:7" hidden="1">
      <c r="A505" s="368" t="s">
        <v>3102</v>
      </c>
      <c r="B505" s="368" t="s">
        <v>138</v>
      </c>
      <c r="C505" s="368" t="s">
        <v>158</v>
      </c>
      <c r="D505" s="368">
        <v>2</v>
      </c>
      <c r="E505" s="368">
        <v>1</v>
      </c>
      <c r="F505" s="368">
        <v>1</v>
      </c>
      <c r="G505" s="368">
        <v>0</v>
      </c>
    </row>
    <row r="506" spans="1:7" hidden="1">
      <c r="A506" s="368" t="s">
        <v>3103</v>
      </c>
      <c r="B506" s="368" t="s">
        <v>138</v>
      </c>
      <c r="C506" s="368" t="s">
        <v>183</v>
      </c>
      <c r="D506" s="368">
        <v>17</v>
      </c>
      <c r="E506" s="368">
        <v>13</v>
      </c>
      <c r="F506" s="368">
        <v>4</v>
      </c>
      <c r="G506" s="368">
        <v>0</v>
      </c>
    </row>
    <row r="507" spans="1:7" hidden="1">
      <c r="A507" s="368" t="s">
        <v>3104</v>
      </c>
      <c r="B507" s="368" t="s">
        <v>138</v>
      </c>
      <c r="C507" s="368" t="s">
        <v>159</v>
      </c>
      <c r="D507" s="368">
        <v>32</v>
      </c>
      <c r="E507" s="368">
        <v>25</v>
      </c>
      <c r="F507" s="368">
        <v>7</v>
      </c>
      <c r="G507" s="368">
        <v>0</v>
      </c>
    </row>
    <row r="508" spans="1:7" hidden="1">
      <c r="A508" s="368" t="s">
        <v>3105</v>
      </c>
      <c r="B508" s="368" t="s">
        <v>138</v>
      </c>
      <c r="C508" s="368" t="s">
        <v>145</v>
      </c>
      <c r="D508" s="368">
        <v>3</v>
      </c>
      <c r="E508" s="368">
        <v>1</v>
      </c>
      <c r="F508" s="368">
        <v>2</v>
      </c>
      <c r="G508" s="368">
        <v>0</v>
      </c>
    </row>
    <row r="509" spans="1:7" hidden="1">
      <c r="A509" s="368" t="s">
        <v>3106</v>
      </c>
      <c r="B509" s="368" t="s">
        <v>138</v>
      </c>
      <c r="C509" s="368" t="s">
        <v>88</v>
      </c>
      <c r="D509" s="368">
        <v>25</v>
      </c>
      <c r="E509" s="368">
        <v>19</v>
      </c>
      <c r="F509" s="368">
        <v>6</v>
      </c>
      <c r="G509" s="368">
        <v>0</v>
      </c>
    </row>
    <row r="510" spans="1:7" hidden="1">
      <c r="A510" s="368" t="s">
        <v>3107</v>
      </c>
      <c r="B510" s="368" t="s">
        <v>138</v>
      </c>
      <c r="C510" s="368" t="s">
        <v>56</v>
      </c>
      <c r="D510" s="368">
        <v>1</v>
      </c>
      <c r="E510" s="368">
        <v>1</v>
      </c>
      <c r="F510" s="368">
        <v>0</v>
      </c>
      <c r="G510" s="368">
        <v>0</v>
      </c>
    </row>
    <row r="511" spans="1:7" hidden="1">
      <c r="A511" s="368" t="s">
        <v>3108</v>
      </c>
      <c r="B511" s="368" t="s">
        <v>138</v>
      </c>
      <c r="C511" s="368" t="s">
        <v>57</v>
      </c>
      <c r="D511" s="368">
        <v>4</v>
      </c>
      <c r="E511" s="368">
        <v>3</v>
      </c>
      <c r="F511" s="368">
        <v>1</v>
      </c>
      <c r="G511" s="368">
        <v>0</v>
      </c>
    </row>
    <row r="512" spans="1:7" hidden="1">
      <c r="A512" s="368" t="s">
        <v>3109</v>
      </c>
      <c r="B512" s="368" t="s">
        <v>138</v>
      </c>
      <c r="C512" s="368" t="s">
        <v>202</v>
      </c>
      <c r="D512" s="368">
        <v>5</v>
      </c>
      <c r="E512" s="368">
        <v>4</v>
      </c>
      <c r="F512" s="368">
        <v>1</v>
      </c>
      <c r="G512" s="368">
        <v>0</v>
      </c>
    </row>
    <row r="513" spans="1:7" hidden="1">
      <c r="A513" s="368" t="s">
        <v>3110</v>
      </c>
      <c r="B513" s="368" t="s">
        <v>138</v>
      </c>
      <c r="C513" s="368" t="s">
        <v>160</v>
      </c>
      <c r="D513" s="368">
        <v>13</v>
      </c>
      <c r="E513" s="368">
        <v>9</v>
      </c>
      <c r="F513" s="368">
        <v>4</v>
      </c>
      <c r="G513" s="368">
        <v>0</v>
      </c>
    </row>
    <row r="514" spans="1:7" hidden="1">
      <c r="A514" s="368" t="s">
        <v>3111</v>
      </c>
      <c r="B514" s="368" t="s">
        <v>138</v>
      </c>
      <c r="C514" s="368" t="s">
        <v>58</v>
      </c>
      <c r="D514" s="368">
        <v>22</v>
      </c>
      <c r="E514" s="368">
        <v>19</v>
      </c>
      <c r="F514" s="368">
        <v>3</v>
      </c>
      <c r="G514" s="368">
        <v>0</v>
      </c>
    </row>
    <row r="515" spans="1:7" hidden="1">
      <c r="A515" s="368" t="s">
        <v>3112</v>
      </c>
      <c r="B515" s="368" t="s">
        <v>138</v>
      </c>
      <c r="C515" s="368" t="s">
        <v>78</v>
      </c>
      <c r="D515" s="368">
        <v>38</v>
      </c>
      <c r="E515" s="368">
        <v>31</v>
      </c>
      <c r="F515" s="368">
        <v>7</v>
      </c>
      <c r="G515" s="368">
        <v>0</v>
      </c>
    </row>
    <row r="516" spans="1:7" hidden="1">
      <c r="A516" s="368" t="s">
        <v>3113</v>
      </c>
      <c r="B516" s="368" t="s">
        <v>138</v>
      </c>
      <c r="C516" s="368" t="s">
        <v>161</v>
      </c>
      <c r="D516" s="368">
        <v>33</v>
      </c>
      <c r="E516" s="368">
        <v>30</v>
      </c>
      <c r="F516" s="368">
        <v>3</v>
      </c>
      <c r="G516" s="368">
        <v>0</v>
      </c>
    </row>
    <row r="517" spans="1:7" hidden="1">
      <c r="A517" s="368" t="s">
        <v>3114</v>
      </c>
      <c r="B517" s="368" t="s">
        <v>138</v>
      </c>
      <c r="C517" s="368" t="s">
        <v>79</v>
      </c>
      <c r="D517" s="368">
        <v>5</v>
      </c>
      <c r="E517" s="368">
        <v>4</v>
      </c>
      <c r="F517" s="368">
        <v>1</v>
      </c>
      <c r="G517" s="368">
        <v>0</v>
      </c>
    </row>
    <row r="518" spans="1:7" hidden="1">
      <c r="A518" s="368" t="s">
        <v>3115</v>
      </c>
      <c r="B518" s="368" t="s">
        <v>138</v>
      </c>
      <c r="C518" s="368" t="s">
        <v>80</v>
      </c>
      <c r="D518" s="368">
        <v>27</v>
      </c>
      <c r="E518" s="368">
        <v>21</v>
      </c>
      <c r="F518" s="368">
        <v>6</v>
      </c>
      <c r="G518" s="368">
        <v>0</v>
      </c>
    </row>
    <row r="519" spans="1:7" hidden="1">
      <c r="A519" s="368" t="s">
        <v>3116</v>
      </c>
      <c r="B519" s="368" t="s">
        <v>138</v>
      </c>
      <c r="C519" s="368" t="s">
        <v>32</v>
      </c>
      <c r="D519" s="368">
        <v>2</v>
      </c>
      <c r="E519" s="368">
        <v>2</v>
      </c>
      <c r="F519" s="368">
        <v>0</v>
      </c>
      <c r="G519" s="368">
        <v>0</v>
      </c>
    </row>
    <row r="520" spans="1:7" hidden="1">
      <c r="A520" s="368" t="s">
        <v>3117</v>
      </c>
      <c r="B520" s="368" t="s">
        <v>138</v>
      </c>
      <c r="C520" s="368" t="s">
        <v>184</v>
      </c>
      <c r="D520" s="368">
        <v>72</v>
      </c>
      <c r="E520" s="368">
        <v>65</v>
      </c>
      <c r="F520" s="368">
        <v>7</v>
      </c>
      <c r="G520" s="368">
        <v>0</v>
      </c>
    </row>
    <row r="521" spans="1:7" hidden="1">
      <c r="A521" s="368" t="s">
        <v>3118</v>
      </c>
      <c r="B521" s="368" t="s">
        <v>138</v>
      </c>
      <c r="C521" s="368" t="s">
        <v>89</v>
      </c>
      <c r="D521" s="368">
        <v>2</v>
      </c>
      <c r="E521" s="368">
        <v>2</v>
      </c>
      <c r="F521" s="368">
        <v>0</v>
      </c>
      <c r="G521" s="368">
        <v>0</v>
      </c>
    </row>
    <row r="522" spans="1:7" hidden="1">
      <c r="A522" s="368" t="s">
        <v>3119</v>
      </c>
      <c r="B522" s="368" t="s">
        <v>138</v>
      </c>
      <c r="C522" s="368" t="s">
        <v>203</v>
      </c>
      <c r="D522" s="368">
        <v>4</v>
      </c>
      <c r="E522" s="368">
        <v>3</v>
      </c>
      <c r="F522" s="368">
        <v>1</v>
      </c>
      <c r="G522" s="368">
        <v>0</v>
      </c>
    </row>
    <row r="523" spans="1:7" hidden="1">
      <c r="A523" s="368" t="s">
        <v>3120</v>
      </c>
      <c r="B523" s="368" t="s">
        <v>138</v>
      </c>
      <c r="C523" s="368" t="s">
        <v>204</v>
      </c>
      <c r="D523" s="368">
        <v>11</v>
      </c>
      <c r="E523" s="368">
        <v>9</v>
      </c>
      <c r="F523" s="368">
        <v>2</v>
      </c>
      <c r="G523" s="368">
        <v>0</v>
      </c>
    </row>
    <row r="524" spans="1:7" hidden="1">
      <c r="A524" s="368" t="s">
        <v>3121</v>
      </c>
      <c r="B524" s="368" t="s">
        <v>138</v>
      </c>
      <c r="C524" s="368" t="s">
        <v>185</v>
      </c>
      <c r="D524" s="368">
        <v>2</v>
      </c>
      <c r="E524" s="368">
        <v>2</v>
      </c>
      <c r="F524" s="368">
        <v>0</v>
      </c>
      <c r="G524" s="368">
        <v>0</v>
      </c>
    </row>
    <row r="525" spans="1:7" hidden="1">
      <c r="A525" s="368" t="s">
        <v>3122</v>
      </c>
      <c r="B525" s="368" t="s">
        <v>138</v>
      </c>
      <c r="C525" s="368" t="s">
        <v>186</v>
      </c>
      <c r="D525" s="368">
        <v>9</v>
      </c>
      <c r="E525" s="368">
        <v>8</v>
      </c>
      <c r="F525" s="368">
        <v>1</v>
      </c>
      <c r="G525" s="368">
        <v>0</v>
      </c>
    </row>
    <row r="526" spans="1:7" hidden="1">
      <c r="A526" s="368" t="s">
        <v>3123</v>
      </c>
      <c r="B526" s="368" t="s">
        <v>138</v>
      </c>
      <c r="C526" s="368" t="s">
        <v>146</v>
      </c>
      <c r="D526" s="368">
        <v>8</v>
      </c>
      <c r="E526" s="368">
        <v>4</v>
      </c>
      <c r="F526" s="368">
        <v>4</v>
      </c>
      <c r="G526" s="368">
        <v>0</v>
      </c>
    </row>
    <row r="527" spans="1:7" hidden="1">
      <c r="A527" s="368" t="s">
        <v>3124</v>
      </c>
      <c r="B527" s="368" t="s">
        <v>138</v>
      </c>
      <c r="C527" s="368" t="s">
        <v>147</v>
      </c>
      <c r="D527" s="368">
        <v>50</v>
      </c>
      <c r="E527" s="368">
        <v>36</v>
      </c>
      <c r="F527" s="368">
        <v>14</v>
      </c>
      <c r="G527" s="368">
        <v>0</v>
      </c>
    </row>
    <row r="528" spans="1:7" hidden="1">
      <c r="A528" s="368" t="s">
        <v>3125</v>
      </c>
      <c r="B528" s="368" t="s">
        <v>138</v>
      </c>
      <c r="C528" s="368" t="s">
        <v>59</v>
      </c>
      <c r="D528" s="368">
        <v>2</v>
      </c>
      <c r="E528" s="368">
        <v>2</v>
      </c>
      <c r="F528" s="368">
        <v>0</v>
      </c>
      <c r="G528" s="368">
        <v>0</v>
      </c>
    </row>
    <row r="529" spans="1:7" hidden="1">
      <c r="A529" s="368" t="s">
        <v>3126</v>
      </c>
      <c r="B529" s="368" t="s">
        <v>138</v>
      </c>
      <c r="C529" s="368" t="s">
        <v>81</v>
      </c>
      <c r="D529" s="368">
        <v>3</v>
      </c>
      <c r="E529" s="368">
        <v>2</v>
      </c>
      <c r="F529" s="368">
        <v>1</v>
      </c>
      <c r="G529" s="368">
        <v>0</v>
      </c>
    </row>
    <row r="530" spans="1:7" hidden="1">
      <c r="A530" s="368" t="s">
        <v>3127</v>
      </c>
      <c r="B530" s="368" t="s">
        <v>138</v>
      </c>
      <c r="C530" s="368" t="s">
        <v>34</v>
      </c>
      <c r="D530" s="368">
        <v>1</v>
      </c>
      <c r="E530" s="368">
        <v>0</v>
      </c>
      <c r="F530" s="368">
        <v>1</v>
      </c>
      <c r="G530" s="368">
        <v>0</v>
      </c>
    </row>
    <row r="531" spans="1:7" hidden="1">
      <c r="A531" s="368" t="s">
        <v>3128</v>
      </c>
      <c r="B531" s="368" t="s">
        <v>138</v>
      </c>
      <c r="C531" s="368" t="s">
        <v>214</v>
      </c>
      <c r="D531" s="368">
        <v>2</v>
      </c>
      <c r="E531" s="368">
        <v>1</v>
      </c>
      <c r="F531" s="368">
        <v>1</v>
      </c>
      <c r="G531" s="368">
        <v>0</v>
      </c>
    </row>
    <row r="532" spans="1:7" hidden="1">
      <c r="A532" s="368" t="s">
        <v>3129</v>
      </c>
      <c r="B532" s="368" t="s">
        <v>138</v>
      </c>
      <c r="C532" s="368" t="s">
        <v>60</v>
      </c>
      <c r="D532" s="368">
        <v>15</v>
      </c>
      <c r="E532" s="368">
        <v>12</v>
      </c>
      <c r="F532" s="368">
        <v>3</v>
      </c>
      <c r="G532" s="368">
        <v>0</v>
      </c>
    </row>
    <row r="533" spans="1:7" hidden="1">
      <c r="A533" s="368" t="s">
        <v>3130</v>
      </c>
      <c r="B533" s="368" t="s">
        <v>138</v>
      </c>
      <c r="C533" s="368" t="s">
        <v>215</v>
      </c>
      <c r="D533" s="368">
        <v>10</v>
      </c>
      <c r="E533" s="368">
        <v>9</v>
      </c>
      <c r="F533" s="368">
        <v>1</v>
      </c>
      <c r="G533" s="368">
        <v>0</v>
      </c>
    </row>
    <row r="534" spans="1:7" hidden="1">
      <c r="A534" s="368" t="s">
        <v>3131</v>
      </c>
      <c r="B534" s="368" t="s">
        <v>138</v>
      </c>
      <c r="C534" s="368" t="s">
        <v>187</v>
      </c>
      <c r="D534" s="368">
        <v>2</v>
      </c>
      <c r="E534" s="368">
        <v>2</v>
      </c>
      <c r="F534" s="368">
        <v>0</v>
      </c>
      <c r="G534" s="368">
        <v>0</v>
      </c>
    </row>
    <row r="535" spans="1:7" hidden="1">
      <c r="A535" s="368" t="s">
        <v>3132</v>
      </c>
      <c r="B535" s="368" t="s">
        <v>138</v>
      </c>
      <c r="C535" s="368" t="s">
        <v>216</v>
      </c>
      <c r="D535" s="368">
        <v>14</v>
      </c>
      <c r="E535" s="368">
        <v>11</v>
      </c>
      <c r="F535" s="368">
        <v>3</v>
      </c>
      <c r="G535" s="368">
        <v>0</v>
      </c>
    </row>
    <row r="536" spans="1:7" hidden="1">
      <c r="A536" s="368" t="s">
        <v>3133</v>
      </c>
      <c r="B536" s="368" t="s">
        <v>138</v>
      </c>
      <c r="C536" s="368" t="s">
        <v>205</v>
      </c>
      <c r="D536" s="368">
        <v>17</v>
      </c>
      <c r="E536" s="368">
        <v>11</v>
      </c>
      <c r="F536" s="368">
        <v>6</v>
      </c>
      <c r="G536" s="368">
        <v>0</v>
      </c>
    </row>
    <row r="537" spans="1:7" hidden="1">
      <c r="A537" s="368" t="s">
        <v>3134</v>
      </c>
      <c r="B537" s="368" t="s">
        <v>138</v>
      </c>
      <c r="C537" s="368" t="s">
        <v>206</v>
      </c>
      <c r="D537" s="368">
        <v>6</v>
      </c>
      <c r="E537" s="368">
        <v>3</v>
      </c>
      <c r="F537" s="368">
        <v>3</v>
      </c>
      <c r="G537" s="368">
        <v>0</v>
      </c>
    </row>
    <row r="538" spans="1:7" hidden="1">
      <c r="A538" s="368" t="s">
        <v>3135</v>
      </c>
      <c r="B538" s="368" t="s">
        <v>138</v>
      </c>
      <c r="C538" s="368" t="s">
        <v>163</v>
      </c>
      <c r="D538" s="368">
        <v>2</v>
      </c>
      <c r="E538" s="368">
        <v>2</v>
      </c>
      <c r="F538" s="368">
        <v>0</v>
      </c>
      <c r="G538" s="368">
        <v>0</v>
      </c>
    </row>
    <row r="539" spans="1:7" hidden="1">
      <c r="A539" s="368" t="s">
        <v>3136</v>
      </c>
      <c r="B539" s="368" t="s">
        <v>138</v>
      </c>
      <c r="C539" s="368" t="s">
        <v>188</v>
      </c>
      <c r="D539" s="368">
        <v>5</v>
      </c>
      <c r="E539" s="368">
        <v>4</v>
      </c>
      <c r="F539" s="368">
        <v>1</v>
      </c>
      <c r="G539" s="368">
        <v>0</v>
      </c>
    </row>
    <row r="540" spans="1:7" hidden="1">
      <c r="A540" s="368" t="s">
        <v>3137</v>
      </c>
      <c r="B540" s="368" t="s">
        <v>138</v>
      </c>
      <c r="C540" s="368" t="s">
        <v>90</v>
      </c>
      <c r="D540" s="368">
        <v>4</v>
      </c>
      <c r="E540" s="368">
        <v>3</v>
      </c>
      <c r="F540" s="368">
        <v>1</v>
      </c>
      <c r="G540" s="368">
        <v>0</v>
      </c>
    </row>
    <row r="541" spans="1:7" hidden="1">
      <c r="A541" s="368" t="s">
        <v>3138</v>
      </c>
      <c r="B541" s="368" t="s">
        <v>138</v>
      </c>
      <c r="C541" s="368" t="s">
        <v>148</v>
      </c>
      <c r="D541" s="368">
        <v>47</v>
      </c>
      <c r="E541" s="368">
        <v>36</v>
      </c>
      <c r="F541" s="368">
        <v>11</v>
      </c>
      <c r="G541" s="368">
        <v>0</v>
      </c>
    </row>
    <row r="542" spans="1:7" hidden="1">
      <c r="A542" s="368" t="s">
        <v>3139</v>
      </c>
      <c r="B542" s="368" t="s">
        <v>138</v>
      </c>
      <c r="C542" s="368" t="s">
        <v>217</v>
      </c>
      <c r="D542" s="368">
        <v>14</v>
      </c>
      <c r="E542" s="368">
        <v>11</v>
      </c>
      <c r="F542" s="368">
        <v>3</v>
      </c>
      <c r="G542" s="368">
        <v>0</v>
      </c>
    </row>
    <row r="543" spans="1:7" hidden="1">
      <c r="A543" s="368" t="s">
        <v>3140</v>
      </c>
      <c r="B543" s="368" t="s">
        <v>138</v>
      </c>
      <c r="C543" s="368" t="s">
        <v>37</v>
      </c>
      <c r="D543" s="368">
        <v>8</v>
      </c>
      <c r="E543" s="368">
        <v>6</v>
      </c>
      <c r="F543" s="368">
        <v>2</v>
      </c>
      <c r="G543" s="368">
        <v>0</v>
      </c>
    </row>
    <row r="544" spans="1:7" hidden="1">
      <c r="A544" s="368" t="s">
        <v>3141</v>
      </c>
      <c r="B544" s="368" t="s">
        <v>138</v>
      </c>
      <c r="C544" s="368" t="s">
        <v>18</v>
      </c>
      <c r="D544" s="368">
        <v>3</v>
      </c>
      <c r="E544" s="368">
        <v>3</v>
      </c>
      <c r="F544" s="368">
        <v>0</v>
      </c>
      <c r="G544" s="368">
        <v>0</v>
      </c>
    </row>
    <row r="545" spans="1:7" hidden="1">
      <c r="A545" s="368" t="s">
        <v>3142</v>
      </c>
      <c r="B545" s="368" t="s">
        <v>138</v>
      </c>
      <c r="C545" s="368" t="s">
        <v>91</v>
      </c>
      <c r="D545" s="368">
        <v>24</v>
      </c>
      <c r="E545" s="368">
        <v>20</v>
      </c>
      <c r="F545" s="368">
        <v>4</v>
      </c>
      <c r="G545" s="368">
        <v>0</v>
      </c>
    </row>
    <row r="546" spans="1:7" hidden="1">
      <c r="A546" s="368" t="s">
        <v>3143</v>
      </c>
      <c r="B546" s="368" t="s">
        <v>138</v>
      </c>
      <c r="C546" s="368" t="s">
        <v>19</v>
      </c>
      <c r="D546" s="368">
        <v>4</v>
      </c>
      <c r="E546" s="368">
        <v>4</v>
      </c>
      <c r="F546" s="368">
        <v>0</v>
      </c>
      <c r="G546" s="368">
        <v>0</v>
      </c>
    </row>
    <row r="547" spans="1:7" hidden="1">
      <c r="A547" s="368" t="s">
        <v>3144</v>
      </c>
      <c r="B547" s="368" t="s">
        <v>138</v>
      </c>
      <c r="C547" s="368" t="s">
        <v>189</v>
      </c>
      <c r="D547" s="368">
        <v>115</v>
      </c>
      <c r="E547" s="368">
        <v>89</v>
      </c>
      <c r="F547" s="368">
        <v>26</v>
      </c>
      <c r="G547" s="368">
        <v>0</v>
      </c>
    </row>
    <row r="548" spans="1:7" hidden="1">
      <c r="A548" s="368" t="s">
        <v>3145</v>
      </c>
      <c r="B548" s="368" t="s">
        <v>138</v>
      </c>
      <c r="C548" s="368" t="s">
        <v>149</v>
      </c>
      <c r="D548" s="368">
        <v>10</v>
      </c>
      <c r="E548" s="368">
        <v>7</v>
      </c>
      <c r="F548" s="368">
        <v>3</v>
      </c>
      <c r="G548" s="368">
        <v>0</v>
      </c>
    </row>
    <row r="549" spans="1:7" hidden="1">
      <c r="A549" s="368" t="s">
        <v>3146</v>
      </c>
      <c r="B549" s="368" t="s">
        <v>138</v>
      </c>
      <c r="C549" s="368" t="s">
        <v>207</v>
      </c>
      <c r="D549" s="368">
        <v>4</v>
      </c>
      <c r="E549" s="368">
        <v>4</v>
      </c>
      <c r="F549" s="368">
        <v>0</v>
      </c>
      <c r="G549" s="368">
        <v>0</v>
      </c>
    </row>
    <row r="550" spans="1:7" hidden="1">
      <c r="A550" s="368" t="s">
        <v>3147</v>
      </c>
      <c r="B550" s="368" t="s">
        <v>138</v>
      </c>
      <c r="C550" s="368" t="s">
        <v>219</v>
      </c>
      <c r="D550" s="368">
        <v>2</v>
      </c>
      <c r="E550" s="368">
        <v>2</v>
      </c>
      <c r="F550" s="368">
        <v>0</v>
      </c>
      <c r="G550" s="368">
        <v>0</v>
      </c>
    </row>
    <row r="551" spans="1:7" hidden="1">
      <c r="A551" s="368" t="s">
        <v>3148</v>
      </c>
      <c r="B551" s="368" t="s">
        <v>138</v>
      </c>
      <c r="C551" s="368" t="s">
        <v>92</v>
      </c>
      <c r="D551" s="368">
        <v>1</v>
      </c>
      <c r="E551" s="368">
        <v>1</v>
      </c>
      <c r="F551" s="368">
        <v>0</v>
      </c>
      <c r="G551" s="368">
        <v>0</v>
      </c>
    </row>
    <row r="552" spans="1:7" hidden="1">
      <c r="A552" s="368" t="s">
        <v>3149</v>
      </c>
      <c r="B552" s="368" t="s">
        <v>138</v>
      </c>
      <c r="C552" s="368" t="s">
        <v>208</v>
      </c>
      <c r="D552" s="368">
        <v>2</v>
      </c>
      <c r="E552" s="368">
        <v>2</v>
      </c>
      <c r="F552" s="368">
        <v>0</v>
      </c>
      <c r="G552" s="368">
        <v>0</v>
      </c>
    </row>
    <row r="553" spans="1:7" hidden="1">
      <c r="A553" s="368" t="s">
        <v>3150</v>
      </c>
      <c r="B553" s="368" t="s">
        <v>138</v>
      </c>
      <c r="C553" s="368" t="s">
        <v>150</v>
      </c>
      <c r="D553" s="368">
        <v>5</v>
      </c>
      <c r="E553" s="368">
        <v>0</v>
      </c>
      <c r="F553" s="368">
        <v>5</v>
      </c>
      <c r="G553" s="368">
        <v>0</v>
      </c>
    </row>
    <row r="554" spans="1:7" hidden="1">
      <c r="A554" s="368" t="s">
        <v>3151</v>
      </c>
      <c r="B554" s="368" t="s">
        <v>138</v>
      </c>
      <c r="C554" s="368" t="s">
        <v>39</v>
      </c>
      <c r="D554" s="368">
        <v>12</v>
      </c>
      <c r="E554" s="368">
        <v>12</v>
      </c>
      <c r="F554" s="368">
        <v>0</v>
      </c>
      <c r="G554" s="368">
        <v>0</v>
      </c>
    </row>
    <row r="555" spans="1:7" hidden="1">
      <c r="A555" s="368" t="s">
        <v>3152</v>
      </c>
      <c r="B555" s="368" t="s">
        <v>138</v>
      </c>
      <c r="C555" s="368" t="s">
        <v>61</v>
      </c>
      <c r="D555" s="368">
        <v>2</v>
      </c>
      <c r="E555" s="368">
        <v>2</v>
      </c>
      <c r="F555" s="368">
        <v>0</v>
      </c>
      <c r="G555" s="368">
        <v>0</v>
      </c>
    </row>
    <row r="556" spans="1:7" hidden="1">
      <c r="A556" s="368" t="s">
        <v>3153</v>
      </c>
      <c r="B556" s="368" t="s">
        <v>138</v>
      </c>
      <c r="C556" s="368" t="s">
        <v>220</v>
      </c>
      <c r="D556" s="368">
        <v>2</v>
      </c>
      <c r="E556" s="368">
        <v>1</v>
      </c>
      <c r="F556" s="368">
        <v>1</v>
      </c>
      <c r="G556" s="368">
        <v>0</v>
      </c>
    </row>
    <row r="557" spans="1:7" hidden="1">
      <c r="A557" s="368" t="s">
        <v>3154</v>
      </c>
      <c r="B557" s="368" t="s">
        <v>138</v>
      </c>
      <c r="C557" s="368" t="s">
        <v>151</v>
      </c>
      <c r="D557" s="368">
        <v>1</v>
      </c>
      <c r="E557" s="368">
        <v>1</v>
      </c>
      <c r="F557" s="368">
        <v>0</v>
      </c>
      <c r="G557" s="368">
        <v>0</v>
      </c>
    </row>
    <row r="558" spans="1:7" hidden="1">
      <c r="A558" s="368" t="s">
        <v>3155</v>
      </c>
      <c r="B558" s="368" t="s">
        <v>138</v>
      </c>
      <c r="C558" s="368" t="s">
        <v>152</v>
      </c>
      <c r="D558" s="368">
        <v>66</v>
      </c>
      <c r="E558" s="368">
        <v>43</v>
      </c>
      <c r="F558" s="368">
        <v>23</v>
      </c>
      <c r="G558" s="368">
        <v>0</v>
      </c>
    </row>
    <row r="559" spans="1:7" hidden="1">
      <c r="A559" s="368" t="s">
        <v>3156</v>
      </c>
      <c r="B559" s="368" t="s">
        <v>138</v>
      </c>
      <c r="C559" s="368" t="s">
        <v>40</v>
      </c>
      <c r="D559" s="368">
        <v>14</v>
      </c>
      <c r="E559" s="368">
        <v>12</v>
      </c>
      <c r="F559" s="368">
        <v>2</v>
      </c>
      <c r="G559" s="368">
        <v>0</v>
      </c>
    </row>
    <row r="560" spans="1:7" hidden="1">
      <c r="A560" s="368" t="s">
        <v>3157</v>
      </c>
      <c r="B560" s="368" t="s">
        <v>138</v>
      </c>
      <c r="C560" s="368" t="s">
        <v>221</v>
      </c>
      <c r="D560" s="368">
        <v>30</v>
      </c>
      <c r="E560" s="368">
        <v>26</v>
      </c>
      <c r="F560" s="368">
        <v>4</v>
      </c>
      <c r="G560" s="368">
        <v>0</v>
      </c>
    </row>
    <row r="561" spans="1:7" hidden="1">
      <c r="A561" s="368" t="s">
        <v>3158</v>
      </c>
      <c r="B561" s="368" t="s">
        <v>138</v>
      </c>
      <c r="C561" s="368" t="s">
        <v>190</v>
      </c>
      <c r="D561" s="368">
        <v>13</v>
      </c>
      <c r="E561" s="368">
        <v>12</v>
      </c>
      <c r="F561" s="368">
        <v>1</v>
      </c>
      <c r="G561" s="368">
        <v>0</v>
      </c>
    </row>
    <row r="562" spans="1:7" hidden="1">
      <c r="A562" s="368" t="s">
        <v>3159</v>
      </c>
      <c r="B562" s="368" t="s">
        <v>138</v>
      </c>
      <c r="C562" s="368" t="s">
        <v>191</v>
      </c>
      <c r="D562" s="368">
        <v>37</v>
      </c>
      <c r="E562" s="368">
        <v>28</v>
      </c>
      <c r="F562" s="368">
        <v>9</v>
      </c>
      <c r="G562" s="368">
        <v>0</v>
      </c>
    </row>
    <row r="563" spans="1:7" hidden="1">
      <c r="A563" s="368" t="s">
        <v>3160</v>
      </c>
      <c r="B563" s="368" t="s">
        <v>138</v>
      </c>
      <c r="C563" s="368" t="s">
        <v>153</v>
      </c>
      <c r="D563" s="368">
        <v>14</v>
      </c>
      <c r="E563" s="368">
        <v>8</v>
      </c>
      <c r="F563" s="368">
        <v>6</v>
      </c>
      <c r="G563" s="368">
        <v>0</v>
      </c>
    </row>
    <row r="564" spans="1:7" hidden="1">
      <c r="A564" s="368" t="s">
        <v>3161</v>
      </c>
      <c r="B564" s="368" t="s">
        <v>138</v>
      </c>
      <c r="C564" s="368" t="s">
        <v>209</v>
      </c>
      <c r="D564" s="368">
        <v>28</v>
      </c>
      <c r="E564" s="368">
        <v>22</v>
      </c>
      <c r="F564" s="368">
        <v>6</v>
      </c>
      <c r="G564" s="368">
        <v>0</v>
      </c>
    </row>
    <row r="565" spans="1:7" hidden="1">
      <c r="A565" s="368" t="s">
        <v>3162</v>
      </c>
      <c r="B565" s="368" t="s">
        <v>138</v>
      </c>
      <c r="C565" s="368" t="s">
        <v>192</v>
      </c>
      <c r="D565" s="368">
        <v>26</v>
      </c>
      <c r="E565" s="368">
        <v>18</v>
      </c>
      <c r="F565" s="368">
        <v>8</v>
      </c>
      <c r="G565" s="368">
        <v>0</v>
      </c>
    </row>
    <row r="566" spans="1:7" hidden="1">
      <c r="A566" s="368" t="s">
        <v>3163</v>
      </c>
      <c r="B566" s="368" t="s">
        <v>138</v>
      </c>
      <c r="C566" s="368" t="s">
        <v>174</v>
      </c>
      <c r="D566" s="368">
        <v>10</v>
      </c>
      <c r="E566" s="368">
        <v>6</v>
      </c>
      <c r="F566" s="368">
        <v>4</v>
      </c>
      <c r="G566" s="368">
        <v>0</v>
      </c>
    </row>
    <row r="567" spans="1:7" hidden="1">
      <c r="A567" s="368" t="s">
        <v>3164</v>
      </c>
      <c r="B567" s="368" t="s">
        <v>138</v>
      </c>
      <c r="C567" s="368" t="s">
        <v>193</v>
      </c>
      <c r="D567" s="368">
        <v>14</v>
      </c>
      <c r="E567" s="368">
        <v>11</v>
      </c>
      <c r="F567" s="368">
        <v>3</v>
      </c>
      <c r="G567" s="368">
        <v>0</v>
      </c>
    </row>
    <row r="568" spans="1:7" hidden="1">
      <c r="A568" s="368" t="s">
        <v>3165</v>
      </c>
      <c r="B568" s="368" t="s">
        <v>138</v>
      </c>
      <c r="C568" s="368" t="s">
        <v>222</v>
      </c>
      <c r="D568" s="368">
        <v>2</v>
      </c>
      <c r="E568" s="368">
        <v>1</v>
      </c>
      <c r="F568" s="368">
        <v>1</v>
      </c>
      <c r="G568" s="368">
        <v>0</v>
      </c>
    </row>
    <row r="569" spans="1:7" hidden="1">
      <c r="A569" s="368" t="s">
        <v>3166</v>
      </c>
      <c r="B569" s="368" t="s">
        <v>138</v>
      </c>
      <c r="C569" s="368" t="s">
        <v>223</v>
      </c>
      <c r="D569" s="368">
        <v>21</v>
      </c>
      <c r="E569" s="368">
        <v>18</v>
      </c>
      <c r="F569" s="368">
        <v>3</v>
      </c>
      <c r="G569" s="368">
        <v>0</v>
      </c>
    </row>
    <row r="570" spans="1:7" hidden="1">
      <c r="A570" s="368" t="s">
        <v>3167</v>
      </c>
      <c r="B570" s="368" t="s">
        <v>138</v>
      </c>
      <c r="C570" s="368" t="s">
        <v>62</v>
      </c>
      <c r="D570" s="368">
        <v>18</v>
      </c>
      <c r="E570" s="368">
        <v>16</v>
      </c>
      <c r="F570" s="368">
        <v>2</v>
      </c>
      <c r="G570" s="368">
        <v>0</v>
      </c>
    </row>
  </sheetData>
  <sheetProtection selectLockedCells="1" selectUnlockedCells="1"/>
  <autoFilter ref="A1:G570">
    <filterColumn colId="2">
      <filters>
        <filter val="All"/>
      </filters>
    </filterColumn>
  </autoFilter>
  <phoneticPr fontId="3"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theme="6" tint="0.39997558519241921"/>
  </sheetPr>
  <dimension ref="A1:H4"/>
  <sheetViews>
    <sheetView workbookViewId="0">
      <selection activeCell="A2" sqref="A2"/>
    </sheetView>
  </sheetViews>
  <sheetFormatPr defaultRowHeight="13.5" customHeight="1"/>
  <cols>
    <col min="1" max="1" width="34.28515625" customWidth="1"/>
    <col min="2" max="2" width="20.7109375" customWidth="1"/>
    <col min="3" max="3" width="29.28515625" customWidth="1"/>
    <col min="4" max="4" width="28.42578125" customWidth="1"/>
    <col min="5" max="5" width="15.7109375" customWidth="1"/>
    <col min="6" max="6" width="16.42578125" customWidth="1"/>
    <col min="7" max="8" width="19.28515625" customWidth="1"/>
    <col min="9" max="9" width="8.5703125" customWidth="1"/>
    <col min="10" max="10" width="22.28515625" customWidth="1"/>
  </cols>
  <sheetData>
    <row r="1" spans="1:8" ht="16.899999999999999" customHeight="1">
      <c r="A1" s="368" t="s">
        <v>3019</v>
      </c>
      <c r="B1" s="368" t="s">
        <v>3019</v>
      </c>
      <c r="C1" s="368" t="s">
        <v>325</v>
      </c>
      <c r="D1" s="368" t="s">
        <v>3019</v>
      </c>
      <c r="E1" s="478" t="s">
        <v>243</v>
      </c>
      <c r="F1" s="368" t="s">
        <v>172</v>
      </c>
      <c r="G1" s="368" t="s">
        <v>240</v>
      </c>
      <c r="H1" s="368" t="s">
        <v>241</v>
      </c>
    </row>
    <row r="2" spans="1:8" ht="13.5" customHeight="1">
      <c r="A2" s="278" t="s">
        <v>3020</v>
      </c>
      <c r="B2" s="475">
        <v>4</v>
      </c>
      <c r="C2" s="278" t="s">
        <v>166</v>
      </c>
      <c r="D2" s="475" t="s">
        <v>63</v>
      </c>
      <c r="E2" s="424">
        <v>731</v>
      </c>
      <c r="F2" s="424">
        <v>521</v>
      </c>
      <c r="G2" s="424">
        <v>203</v>
      </c>
      <c r="H2" s="424">
        <v>7</v>
      </c>
    </row>
    <row r="3" spans="1:8" ht="13.5" customHeight="1">
      <c r="A3" s="278" t="s">
        <v>3021</v>
      </c>
      <c r="B3" s="475">
        <v>4</v>
      </c>
      <c r="C3" s="278" t="s">
        <v>169</v>
      </c>
      <c r="D3" s="475" t="s">
        <v>63</v>
      </c>
      <c r="E3" s="424">
        <v>46</v>
      </c>
      <c r="F3" s="424">
        <v>37</v>
      </c>
      <c r="G3" s="424">
        <v>9</v>
      </c>
      <c r="H3" s="424">
        <v>0</v>
      </c>
    </row>
    <row r="4" spans="1:8" ht="13.5" customHeight="1">
      <c r="A4" t="s">
        <v>3022</v>
      </c>
      <c r="B4">
        <v>4</v>
      </c>
      <c r="C4" t="s">
        <v>139</v>
      </c>
      <c r="D4" t="s">
        <v>63</v>
      </c>
      <c r="E4">
        <v>685</v>
      </c>
      <c r="F4">
        <v>484</v>
      </c>
      <c r="G4">
        <v>194</v>
      </c>
      <c r="H4">
        <v>7</v>
      </c>
    </row>
  </sheetData>
  <sheetProtection selectLockedCells="1" selectUnlockedCells="1"/>
  <phoneticPr fontId="3"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theme="6" tint="0.39997558519241921"/>
  </sheetPr>
  <dimension ref="A1:O387"/>
  <sheetViews>
    <sheetView zoomScaleNormal="100" workbookViewId="0">
      <selection activeCell="A2" sqref="A2"/>
    </sheetView>
  </sheetViews>
  <sheetFormatPr defaultRowHeight="14.25" customHeight="1"/>
  <cols>
    <col min="1" max="1" width="34.28515625" style="294" customWidth="1"/>
    <col min="2" max="2" width="29.28515625" style="294" customWidth="1"/>
    <col min="3" max="3" width="28.42578125" style="294" customWidth="1"/>
    <col min="4" max="4" width="15.5703125" style="294" customWidth="1"/>
    <col min="5" max="5" width="16.42578125" style="294" customWidth="1"/>
    <col min="6" max="6" width="15.7109375" style="294" customWidth="1"/>
    <col min="7" max="7" width="14.5703125" style="294" customWidth="1"/>
    <col min="8" max="8" width="15.7109375" style="294" customWidth="1"/>
    <col min="9" max="9" width="16.42578125" style="294" customWidth="1"/>
    <col min="10" max="10" width="15.7109375" style="294" customWidth="1"/>
    <col min="11" max="11" width="14.5703125" style="294" customWidth="1"/>
    <col min="12" max="12" width="15.7109375" style="294" customWidth="1"/>
    <col min="13" max="13" width="16.42578125" style="294" customWidth="1"/>
    <col min="14" max="14" width="15.7109375" style="294" customWidth="1"/>
    <col min="15" max="15" width="14.5703125" style="294" customWidth="1"/>
  </cols>
  <sheetData>
    <row r="1" spans="1:15" s="393" customFormat="1" ht="36" customHeight="1">
      <c r="A1" s="368" t="s">
        <v>242</v>
      </c>
      <c r="B1" s="368" t="s">
        <v>325</v>
      </c>
      <c r="C1" s="368" t="s">
        <v>270</v>
      </c>
      <c r="D1" s="368" t="s">
        <v>243</v>
      </c>
      <c r="E1" s="368" t="s">
        <v>172</v>
      </c>
      <c r="F1" s="476" t="s">
        <v>240</v>
      </c>
      <c r="G1" s="476" t="s">
        <v>241</v>
      </c>
      <c r="H1" s="476" t="s">
        <v>3024</v>
      </c>
      <c r="I1" s="368" t="s">
        <v>3168</v>
      </c>
      <c r="J1" s="368" t="s">
        <v>3169</v>
      </c>
      <c r="K1" s="368" t="s">
        <v>3170</v>
      </c>
      <c r="L1" s="368" t="s">
        <v>3025</v>
      </c>
      <c r="M1" s="368" t="s">
        <v>3171</v>
      </c>
      <c r="N1" s="368" t="s">
        <v>3172</v>
      </c>
      <c r="O1" s="368" t="s">
        <v>3173</v>
      </c>
    </row>
    <row r="2" spans="1:15" ht="14.25" customHeight="1">
      <c r="A2" s="368"/>
      <c r="B2" s="368"/>
      <c r="C2" s="368"/>
      <c r="D2" s="368"/>
      <c r="E2" s="368"/>
      <c r="F2" s="476"/>
      <c r="G2" s="476"/>
      <c r="H2" s="476"/>
      <c r="I2" s="368"/>
      <c r="J2" s="368"/>
      <c r="K2" s="368"/>
      <c r="L2" s="368"/>
      <c r="M2" s="368"/>
      <c r="N2" s="368"/>
      <c r="O2" s="368"/>
    </row>
    <row r="3" spans="1:15" ht="14.25" customHeight="1">
      <c r="A3" s="368"/>
      <c r="B3" s="368"/>
      <c r="C3" s="368"/>
      <c r="D3" s="368"/>
      <c r="E3" s="368"/>
      <c r="F3" s="476"/>
      <c r="G3" s="476"/>
      <c r="H3" s="476"/>
      <c r="I3" s="368"/>
      <c r="J3" s="368"/>
      <c r="K3" s="368"/>
      <c r="L3" s="368"/>
      <c r="M3" s="368"/>
      <c r="N3" s="368"/>
      <c r="O3" s="368"/>
    </row>
    <row r="4" spans="1:15" ht="14.25" customHeight="1">
      <c r="A4" s="368"/>
      <c r="B4" s="368"/>
      <c r="C4" s="368"/>
      <c r="D4" s="368"/>
      <c r="E4" s="368"/>
      <c r="F4" s="476"/>
      <c r="G4" s="476"/>
      <c r="H4" s="476"/>
      <c r="I4" s="368"/>
      <c r="J4" s="368"/>
      <c r="K4" s="368"/>
      <c r="L4" s="368"/>
      <c r="M4" s="368"/>
      <c r="N4" s="368"/>
      <c r="O4" s="368"/>
    </row>
    <row r="5" spans="1:15" ht="14.25" customHeight="1">
      <c r="A5" s="368"/>
      <c r="B5" s="368"/>
      <c r="C5" s="368"/>
      <c r="D5" s="368"/>
      <c r="E5" s="368"/>
      <c r="F5" s="476"/>
      <c r="G5" s="476"/>
      <c r="H5" s="476"/>
      <c r="I5" s="368"/>
      <c r="J5" s="368"/>
      <c r="K5" s="368"/>
      <c r="L5" s="368"/>
      <c r="M5" s="368"/>
      <c r="N5" s="368"/>
      <c r="O5" s="368"/>
    </row>
    <row r="6" spans="1:15" ht="14.25" customHeight="1">
      <c r="A6" s="368"/>
      <c r="B6" s="368"/>
      <c r="C6" s="368"/>
      <c r="D6" s="368"/>
      <c r="E6" s="368"/>
      <c r="F6" s="476"/>
      <c r="G6" s="476"/>
      <c r="H6" s="476"/>
      <c r="I6" s="368"/>
      <c r="J6" s="368"/>
      <c r="K6" s="368"/>
      <c r="L6" s="368"/>
      <c r="M6" s="368"/>
      <c r="N6" s="368"/>
      <c r="O6" s="368"/>
    </row>
    <row r="7" spans="1:15" ht="14.25" customHeight="1">
      <c r="A7" s="368"/>
      <c r="B7" s="368"/>
      <c r="C7" s="368"/>
      <c r="D7" s="368"/>
      <c r="E7" s="368"/>
      <c r="F7" s="476"/>
      <c r="G7" s="476"/>
      <c r="H7" s="476"/>
      <c r="I7" s="368"/>
      <c r="J7" s="368"/>
      <c r="K7" s="368"/>
      <c r="L7" s="368"/>
      <c r="M7" s="368"/>
      <c r="N7" s="368"/>
      <c r="O7" s="368"/>
    </row>
    <row r="8" spans="1:15" ht="14.25" customHeight="1">
      <c r="A8" s="368"/>
      <c r="B8" s="368"/>
      <c r="C8" s="368"/>
      <c r="D8" s="368"/>
      <c r="E8" s="368"/>
      <c r="F8" s="476"/>
      <c r="G8" s="476"/>
      <c r="H8" s="476"/>
      <c r="I8" s="368"/>
      <c r="J8" s="368"/>
      <c r="K8" s="368"/>
      <c r="L8" s="368"/>
      <c r="M8" s="368"/>
      <c r="N8" s="368"/>
      <c r="O8" s="368"/>
    </row>
    <row r="9" spans="1:15" ht="14.25" customHeight="1">
      <c r="A9" s="368"/>
      <c r="B9" s="368"/>
      <c r="C9" s="368"/>
      <c r="D9" s="368"/>
      <c r="E9" s="368"/>
      <c r="F9" s="476"/>
      <c r="G9" s="476"/>
      <c r="H9" s="476"/>
      <c r="I9" s="368"/>
      <c r="J9" s="368"/>
      <c r="K9" s="368"/>
      <c r="L9" s="368"/>
      <c r="M9" s="368"/>
      <c r="N9" s="368"/>
      <c r="O9" s="368"/>
    </row>
    <row r="10" spans="1:15" ht="14.25" customHeight="1">
      <c r="A10" s="368"/>
      <c r="B10" s="368"/>
      <c r="C10" s="368"/>
      <c r="D10" s="368"/>
      <c r="E10" s="368"/>
      <c r="F10" s="476"/>
      <c r="G10" s="476"/>
      <c r="H10" s="476"/>
      <c r="I10" s="368"/>
      <c r="J10" s="368"/>
      <c r="K10" s="368"/>
      <c r="L10" s="368"/>
      <c r="M10" s="368"/>
      <c r="N10" s="368"/>
      <c r="O10" s="368"/>
    </row>
    <row r="11" spans="1:15" ht="14.25" customHeight="1">
      <c r="A11" s="368"/>
      <c r="B11" s="368"/>
      <c r="C11" s="368"/>
      <c r="D11" s="368"/>
      <c r="E11" s="368"/>
      <c r="F11" s="476"/>
      <c r="G11" s="476"/>
      <c r="H11" s="476"/>
      <c r="I11" s="368"/>
      <c r="J11" s="368"/>
      <c r="K11" s="368"/>
      <c r="L11" s="368"/>
      <c r="M11" s="368"/>
      <c r="N11" s="368"/>
      <c r="O11" s="368"/>
    </row>
    <row r="12" spans="1:15" ht="14.25" customHeight="1">
      <c r="A12" s="368"/>
      <c r="B12" s="368"/>
      <c r="C12" s="368"/>
      <c r="D12" s="368"/>
      <c r="E12" s="368"/>
      <c r="F12" s="476"/>
      <c r="G12" s="476"/>
      <c r="H12" s="476"/>
      <c r="I12" s="368"/>
      <c r="J12" s="368"/>
      <c r="K12" s="368"/>
      <c r="L12" s="368"/>
      <c r="M12" s="368"/>
      <c r="N12" s="368"/>
      <c r="O12" s="368"/>
    </row>
    <row r="13" spans="1:15" ht="14.25" customHeight="1">
      <c r="A13" s="368"/>
      <c r="B13" s="368"/>
      <c r="C13" s="368"/>
      <c r="D13" s="368"/>
      <c r="E13" s="368"/>
      <c r="F13" s="476"/>
      <c r="G13" s="476"/>
      <c r="H13" s="476"/>
      <c r="I13" s="368"/>
      <c r="J13" s="368"/>
      <c r="K13" s="368"/>
      <c r="L13" s="368"/>
      <c r="M13" s="368"/>
      <c r="N13" s="368"/>
      <c r="O13" s="368"/>
    </row>
    <row r="14" spans="1:15" ht="14.25" customHeight="1">
      <c r="A14" s="368"/>
      <c r="B14" s="368"/>
      <c r="C14" s="368"/>
      <c r="D14" s="368"/>
      <c r="E14" s="368"/>
      <c r="F14" s="476"/>
      <c r="G14" s="476"/>
      <c r="H14" s="476"/>
      <c r="I14" s="368"/>
      <c r="J14" s="368"/>
      <c r="K14" s="368"/>
      <c r="L14" s="368"/>
      <c r="M14" s="368"/>
      <c r="N14" s="368"/>
      <c r="O14" s="368"/>
    </row>
    <row r="15" spans="1:15" ht="14.25" customHeight="1">
      <c r="A15" s="368"/>
      <c r="B15" s="368"/>
      <c r="C15" s="368"/>
      <c r="D15" s="368"/>
      <c r="E15" s="368"/>
      <c r="F15" s="476"/>
      <c r="G15" s="476"/>
      <c r="H15" s="476"/>
      <c r="I15" s="368"/>
      <c r="J15" s="368"/>
      <c r="K15" s="368"/>
      <c r="L15" s="368"/>
      <c r="M15" s="368"/>
      <c r="N15" s="368"/>
      <c r="O15" s="368"/>
    </row>
    <row r="16" spans="1:15" ht="14.25" customHeight="1">
      <c r="A16" s="368"/>
      <c r="B16" s="368"/>
      <c r="C16" s="368"/>
      <c r="D16" s="368"/>
      <c r="E16" s="368"/>
      <c r="F16" s="476"/>
      <c r="G16" s="476"/>
      <c r="H16" s="476"/>
      <c r="I16" s="368"/>
      <c r="J16" s="368"/>
      <c r="K16" s="368"/>
      <c r="L16" s="368"/>
      <c r="M16" s="368"/>
      <c r="N16" s="368"/>
      <c r="O16" s="368"/>
    </row>
    <row r="17" spans="1:15" ht="14.25" customHeight="1">
      <c r="A17" s="368"/>
      <c r="B17" s="368"/>
      <c r="C17" s="368"/>
      <c r="D17" s="368"/>
      <c r="E17" s="368"/>
      <c r="F17" s="476"/>
      <c r="G17" s="476"/>
      <c r="H17" s="476"/>
      <c r="I17" s="368"/>
      <c r="J17" s="368"/>
      <c r="K17" s="368"/>
      <c r="L17" s="368"/>
      <c r="M17" s="368"/>
      <c r="N17" s="368"/>
      <c r="O17" s="368"/>
    </row>
    <row r="18" spans="1:15" ht="14.25" customHeight="1">
      <c r="A18" s="368"/>
      <c r="B18" s="368"/>
      <c r="C18" s="368"/>
      <c r="D18" s="368"/>
      <c r="E18" s="368"/>
      <c r="F18" s="476"/>
      <c r="G18" s="476"/>
      <c r="H18" s="476"/>
      <c r="I18" s="368"/>
      <c r="J18" s="368"/>
      <c r="K18" s="368"/>
      <c r="L18" s="368"/>
      <c r="M18" s="368"/>
      <c r="N18" s="368"/>
      <c r="O18" s="368"/>
    </row>
    <row r="19" spans="1:15" ht="14.25" customHeight="1">
      <c r="A19" s="368"/>
      <c r="B19" s="368"/>
      <c r="C19" s="368"/>
      <c r="D19" s="368"/>
      <c r="E19" s="368"/>
      <c r="F19" s="476"/>
      <c r="G19" s="476"/>
      <c r="H19" s="476"/>
      <c r="I19" s="368"/>
      <c r="J19" s="368"/>
      <c r="K19" s="368"/>
      <c r="L19" s="368"/>
      <c r="M19" s="368"/>
      <c r="N19" s="368"/>
      <c r="O19" s="368"/>
    </row>
    <row r="20" spans="1:15" ht="14.25" customHeight="1">
      <c r="A20" s="368"/>
      <c r="B20" s="368"/>
      <c r="C20" s="368"/>
      <c r="D20" s="368"/>
      <c r="E20" s="368"/>
      <c r="F20" s="476"/>
      <c r="G20" s="476"/>
      <c r="H20" s="476"/>
      <c r="I20" s="368"/>
      <c r="J20" s="368"/>
      <c r="K20" s="368"/>
      <c r="L20" s="368"/>
      <c r="M20" s="368"/>
      <c r="N20" s="368"/>
      <c r="O20" s="368"/>
    </row>
    <row r="21" spans="1:15" ht="14.25" customHeight="1">
      <c r="A21" s="368"/>
      <c r="B21" s="368"/>
      <c r="C21" s="368"/>
      <c r="D21" s="368"/>
      <c r="E21" s="368"/>
      <c r="F21" s="476"/>
      <c r="G21" s="476"/>
      <c r="H21" s="476"/>
      <c r="I21" s="368"/>
      <c r="J21" s="368"/>
      <c r="K21" s="368"/>
      <c r="L21" s="368"/>
      <c r="M21" s="368"/>
      <c r="N21" s="368"/>
      <c r="O21" s="368"/>
    </row>
    <row r="22" spans="1:15" ht="14.25" customHeight="1">
      <c r="A22" s="368"/>
      <c r="B22" s="368"/>
      <c r="C22" s="368"/>
      <c r="D22" s="368"/>
      <c r="E22" s="368"/>
      <c r="F22" s="476"/>
      <c r="G22" s="476"/>
      <c r="H22" s="476"/>
      <c r="I22" s="368"/>
      <c r="J22" s="368"/>
      <c r="K22" s="368"/>
      <c r="L22" s="368"/>
      <c r="M22" s="368"/>
      <c r="N22" s="368"/>
      <c r="O22" s="368"/>
    </row>
    <row r="23" spans="1:15" ht="14.25" customHeight="1">
      <c r="A23" s="368"/>
      <c r="B23" s="368"/>
      <c r="C23" s="368"/>
      <c r="D23" s="368"/>
      <c r="E23" s="368"/>
      <c r="F23" s="476"/>
      <c r="G23" s="476"/>
      <c r="H23" s="476"/>
      <c r="I23" s="368"/>
      <c r="J23" s="368"/>
      <c r="K23" s="368"/>
      <c r="L23" s="368"/>
      <c r="M23" s="368"/>
      <c r="N23" s="368"/>
      <c r="O23" s="368"/>
    </row>
    <row r="24" spans="1:15" ht="14.25" customHeight="1">
      <c r="A24" s="368"/>
      <c r="B24" s="368"/>
      <c r="C24" s="368"/>
      <c r="D24" s="368"/>
      <c r="E24" s="368"/>
      <c r="F24" s="476"/>
      <c r="G24" s="476"/>
      <c r="H24" s="476"/>
      <c r="I24" s="368"/>
      <c r="J24" s="368"/>
      <c r="K24" s="368"/>
      <c r="L24" s="368"/>
      <c r="M24" s="368"/>
      <c r="N24" s="368"/>
      <c r="O24" s="368"/>
    </row>
    <row r="25" spans="1:15" ht="14.25" customHeight="1">
      <c r="A25" s="368"/>
      <c r="B25" s="368"/>
      <c r="C25" s="368"/>
      <c r="D25" s="368"/>
      <c r="E25" s="368"/>
      <c r="F25" s="476"/>
      <c r="G25" s="476"/>
      <c r="H25" s="476"/>
      <c r="I25" s="368"/>
      <c r="J25" s="368"/>
      <c r="K25" s="368"/>
      <c r="L25" s="368"/>
      <c r="M25" s="368"/>
      <c r="N25" s="368"/>
      <c r="O25" s="368"/>
    </row>
    <row r="26" spans="1:15" ht="14.25" customHeight="1">
      <c r="A26" s="368"/>
      <c r="B26" s="368"/>
      <c r="C26" s="368"/>
      <c r="D26" s="368"/>
      <c r="E26" s="368"/>
      <c r="F26" s="476"/>
      <c r="G26" s="476"/>
      <c r="H26" s="476"/>
      <c r="I26" s="368"/>
      <c r="J26" s="368"/>
      <c r="K26" s="368"/>
      <c r="L26" s="368"/>
      <c r="M26" s="368"/>
      <c r="N26" s="368"/>
      <c r="O26" s="368"/>
    </row>
    <row r="27" spans="1:15" ht="14.25" customHeight="1">
      <c r="A27" s="368"/>
      <c r="B27" s="368"/>
      <c r="C27" s="368"/>
      <c r="D27" s="368"/>
      <c r="E27" s="368"/>
      <c r="F27" s="476"/>
      <c r="G27" s="476"/>
      <c r="H27" s="476"/>
      <c r="I27" s="368"/>
      <c r="J27" s="368"/>
      <c r="K27" s="368"/>
      <c r="L27" s="368"/>
      <c r="M27" s="368"/>
      <c r="N27" s="368"/>
      <c r="O27" s="368"/>
    </row>
    <row r="28" spans="1:15" ht="14.25" customHeight="1">
      <c r="A28" s="368"/>
      <c r="B28" s="368"/>
      <c r="C28" s="368"/>
      <c r="D28" s="368"/>
      <c r="E28" s="368"/>
      <c r="F28" s="476"/>
      <c r="G28" s="476"/>
      <c r="H28" s="476"/>
      <c r="I28" s="368"/>
      <c r="J28" s="368"/>
      <c r="K28" s="368"/>
      <c r="L28" s="368"/>
      <c r="M28" s="368"/>
      <c r="N28" s="368"/>
      <c r="O28" s="368"/>
    </row>
    <row r="29" spans="1:15" ht="14.25" customHeight="1">
      <c r="A29" s="368"/>
      <c r="B29" s="368"/>
      <c r="C29" s="368"/>
      <c r="D29" s="368"/>
      <c r="E29" s="368"/>
      <c r="F29" s="476"/>
      <c r="G29" s="476"/>
      <c r="H29" s="476"/>
      <c r="I29" s="368"/>
      <c r="J29" s="368"/>
      <c r="K29" s="368"/>
      <c r="L29" s="368"/>
      <c r="M29" s="368"/>
      <c r="N29" s="368"/>
      <c r="O29" s="368"/>
    </row>
    <row r="30" spans="1:15" ht="14.25" customHeight="1">
      <c r="A30" s="368"/>
      <c r="B30" s="368"/>
      <c r="C30" s="368"/>
      <c r="D30" s="368"/>
      <c r="E30" s="368"/>
      <c r="F30" s="476"/>
      <c r="G30" s="476"/>
      <c r="H30" s="476"/>
      <c r="I30" s="368"/>
      <c r="J30" s="368"/>
      <c r="K30" s="368"/>
      <c r="L30" s="368"/>
      <c r="M30" s="368"/>
      <c r="N30" s="368"/>
      <c r="O30" s="368"/>
    </row>
    <row r="31" spans="1:15" ht="14.25" customHeight="1">
      <c r="A31" s="368"/>
      <c r="B31" s="368"/>
      <c r="C31" s="368"/>
      <c r="D31" s="368"/>
      <c r="E31" s="368"/>
      <c r="F31" s="476"/>
      <c r="G31" s="476"/>
      <c r="H31" s="476"/>
      <c r="I31" s="368"/>
      <c r="J31" s="368"/>
      <c r="K31" s="368"/>
      <c r="L31" s="368"/>
      <c r="M31" s="368"/>
      <c r="N31" s="368"/>
      <c r="O31" s="368"/>
    </row>
    <row r="32" spans="1:15" ht="14.25" customHeight="1">
      <c r="A32" s="368"/>
      <c r="B32" s="368"/>
      <c r="C32" s="368"/>
      <c r="D32" s="368"/>
      <c r="E32" s="368"/>
      <c r="F32" s="476"/>
      <c r="G32" s="476"/>
      <c r="H32" s="476"/>
      <c r="I32" s="368"/>
      <c r="J32" s="368"/>
      <c r="K32" s="368"/>
      <c r="L32" s="368"/>
      <c r="M32" s="368"/>
      <c r="N32" s="368"/>
      <c r="O32" s="368"/>
    </row>
    <row r="33" spans="1:15" ht="14.25" customHeight="1">
      <c r="A33" s="368"/>
      <c r="B33" s="368"/>
      <c r="C33" s="368"/>
      <c r="D33" s="368"/>
      <c r="E33" s="368"/>
      <c r="F33" s="476"/>
      <c r="G33" s="476"/>
      <c r="H33" s="476"/>
      <c r="I33" s="368"/>
      <c r="J33" s="368"/>
      <c r="K33" s="368"/>
      <c r="L33" s="368"/>
      <c r="M33" s="368"/>
      <c r="N33" s="368"/>
      <c r="O33" s="368"/>
    </row>
    <row r="34" spans="1:15" ht="14.25" customHeight="1">
      <c r="A34" s="368"/>
      <c r="B34" s="368"/>
      <c r="C34" s="368"/>
      <c r="D34" s="368"/>
      <c r="E34" s="368"/>
      <c r="F34" s="476"/>
      <c r="G34" s="476"/>
      <c r="H34" s="476"/>
      <c r="I34" s="368"/>
      <c r="J34" s="368"/>
      <c r="K34" s="368"/>
      <c r="L34" s="368"/>
      <c r="M34" s="368"/>
      <c r="N34" s="368"/>
      <c r="O34" s="368"/>
    </row>
    <row r="35" spans="1:15" ht="14.25" customHeight="1">
      <c r="A35" s="368"/>
      <c r="B35" s="368"/>
      <c r="C35" s="368"/>
      <c r="D35" s="368"/>
      <c r="E35" s="368"/>
      <c r="F35" s="476"/>
      <c r="G35" s="476"/>
      <c r="H35" s="476"/>
      <c r="I35" s="368"/>
      <c r="J35" s="368"/>
      <c r="K35" s="368"/>
      <c r="L35" s="368"/>
      <c r="M35" s="368"/>
      <c r="N35" s="368"/>
      <c r="O35" s="368"/>
    </row>
    <row r="36" spans="1:15" ht="14.25" customHeight="1">
      <c r="A36" s="368"/>
      <c r="B36" s="368"/>
      <c r="C36" s="368"/>
      <c r="D36" s="368"/>
      <c r="E36" s="368"/>
      <c r="F36" s="476"/>
      <c r="G36" s="476"/>
      <c r="H36" s="476"/>
      <c r="I36" s="368"/>
      <c r="J36" s="368"/>
      <c r="K36" s="368"/>
      <c r="L36" s="368"/>
      <c r="M36" s="368"/>
      <c r="N36" s="368"/>
      <c r="O36" s="368"/>
    </row>
    <row r="37" spans="1:15" ht="14.25" customHeight="1">
      <c r="A37" s="368"/>
      <c r="B37" s="368"/>
      <c r="C37" s="368"/>
      <c r="D37" s="368"/>
      <c r="E37" s="368"/>
      <c r="F37" s="476"/>
      <c r="G37" s="476"/>
      <c r="H37" s="476"/>
      <c r="I37" s="368"/>
      <c r="J37" s="368"/>
      <c r="K37" s="368"/>
      <c r="L37" s="368"/>
      <c r="M37" s="368"/>
      <c r="N37" s="368"/>
      <c r="O37" s="368"/>
    </row>
    <row r="38" spans="1:15" ht="14.25" customHeight="1">
      <c r="A38" s="368"/>
      <c r="B38" s="368"/>
      <c r="C38" s="368"/>
      <c r="D38" s="368"/>
      <c r="E38" s="368"/>
      <c r="F38" s="476"/>
      <c r="G38" s="476"/>
      <c r="H38" s="476"/>
      <c r="I38" s="368"/>
      <c r="J38" s="368"/>
      <c r="K38" s="368"/>
      <c r="L38" s="368"/>
      <c r="M38" s="368"/>
      <c r="N38" s="368"/>
      <c r="O38" s="368"/>
    </row>
    <row r="39" spans="1:15" ht="14.25" customHeight="1">
      <c r="A39" s="368"/>
      <c r="B39" s="368"/>
      <c r="C39" s="368"/>
      <c r="D39" s="368"/>
      <c r="E39" s="368"/>
      <c r="F39" s="476"/>
      <c r="G39" s="476"/>
      <c r="H39" s="476"/>
      <c r="I39" s="368"/>
      <c r="J39" s="368"/>
      <c r="K39" s="368"/>
      <c r="L39" s="368"/>
      <c r="M39" s="368"/>
      <c r="N39" s="368"/>
      <c r="O39" s="368"/>
    </row>
    <row r="40" spans="1:15" ht="14.25" customHeight="1">
      <c r="A40" s="368"/>
      <c r="B40" s="368"/>
      <c r="C40" s="368"/>
      <c r="D40" s="368"/>
      <c r="E40" s="368"/>
      <c r="F40" s="476"/>
      <c r="G40" s="476"/>
      <c r="H40" s="476"/>
      <c r="I40" s="368"/>
      <c r="J40" s="368"/>
      <c r="K40" s="368"/>
      <c r="L40" s="368"/>
      <c r="M40" s="368"/>
      <c r="N40" s="368"/>
      <c r="O40" s="368"/>
    </row>
    <row r="41" spans="1:15" ht="14.25" customHeight="1">
      <c r="A41" s="368"/>
      <c r="B41" s="368"/>
      <c r="C41" s="368"/>
      <c r="D41" s="368"/>
      <c r="E41" s="368"/>
      <c r="F41" s="476"/>
      <c r="G41" s="476"/>
      <c r="H41" s="476"/>
      <c r="I41" s="368"/>
      <c r="J41" s="368"/>
      <c r="K41" s="368"/>
      <c r="L41" s="368"/>
      <c r="M41" s="368"/>
      <c r="N41" s="368"/>
      <c r="O41" s="368"/>
    </row>
    <row r="42" spans="1:15" ht="14.25" customHeight="1">
      <c r="A42" s="368"/>
      <c r="B42" s="368"/>
      <c r="C42" s="368"/>
      <c r="D42" s="368"/>
      <c r="E42" s="368"/>
      <c r="F42" s="476"/>
      <c r="G42" s="476"/>
      <c r="H42" s="476"/>
      <c r="I42" s="368"/>
      <c r="J42" s="368"/>
      <c r="K42" s="368"/>
      <c r="L42" s="368"/>
      <c r="M42" s="368"/>
      <c r="N42" s="368"/>
      <c r="O42" s="368"/>
    </row>
    <row r="43" spans="1:15" ht="14.25" customHeight="1">
      <c r="A43" s="368"/>
      <c r="B43" s="368"/>
      <c r="C43" s="368"/>
      <c r="D43" s="368"/>
      <c r="E43" s="368"/>
      <c r="F43" s="476"/>
      <c r="G43" s="476"/>
      <c r="H43" s="476"/>
      <c r="I43" s="368"/>
      <c r="J43" s="368"/>
      <c r="K43" s="368"/>
      <c r="L43" s="368"/>
      <c r="M43" s="368"/>
      <c r="N43" s="368"/>
      <c r="O43" s="368"/>
    </row>
    <row r="44" spans="1:15" ht="14.25" customHeight="1">
      <c r="A44" s="368"/>
      <c r="B44" s="368"/>
      <c r="C44" s="368"/>
      <c r="D44" s="368"/>
      <c r="E44" s="368"/>
      <c r="F44" s="476"/>
      <c r="G44" s="476"/>
      <c r="H44" s="476"/>
      <c r="I44" s="368"/>
      <c r="J44" s="368"/>
      <c r="K44" s="368"/>
      <c r="L44" s="368"/>
      <c r="M44" s="368"/>
      <c r="N44" s="368"/>
      <c r="O44" s="368"/>
    </row>
    <row r="45" spans="1:15" ht="14.25" customHeight="1">
      <c r="A45" s="368"/>
      <c r="B45" s="368"/>
      <c r="C45" s="368"/>
      <c r="D45" s="368"/>
      <c r="E45" s="368"/>
      <c r="F45" s="476"/>
      <c r="G45" s="476"/>
      <c r="H45" s="476"/>
      <c r="I45" s="368"/>
      <c r="J45" s="368"/>
      <c r="K45" s="368"/>
      <c r="L45" s="368"/>
      <c r="M45" s="368"/>
      <c r="N45" s="368"/>
      <c r="O45" s="368"/>
    </row>
    <row r="46" spans="1:15" ht="14.25" customHeight="1">
      <c r="A46" s="368"/>
      <c r="B46" s="368"/>
      <c r="C46" s="368"/>
      <c r="D46" s="368"/>
      <c r="E46" s="368"/>
      <c r="F46" s="476"/>
      <c r="G46" s="476"/>
      <c r="H46" s="476"/>
      <c r="I46" s="368"/>
      <c r="J46" s="368"/>
      <c r="K46" s="368"/>
      <c r="L46" s="368"/>
      <c r="M46" s="368"/>
      <c r="N46" s="368"/>
      <c r="O46" s="368"/>
    </row>
    <row r="47" spans="1:15" ht="14.25" customHeight="1">
      <c r="A47" s="368"/>
      <c r="B47" s="368"/>
      <c r="C47" s="368"/>
      <c r="D47" s="368"/>
      <c r="E47" s="368"/>
      <c r="F47" s="476"/>
      <c r="G47" s="476"/>
      <c r="H47" s="476"/>
      <c r="I47" s="368"/>
      <c r="J47" s="368"/>
      <c r="K47" s="368"/>
      <c r="L47" s="368"/>
      <c r="M47" s="368"/>
      <c r="N47" s="368"/>
      <c r="O47" s="368"/>
    </row>
    <row r="48" spans="1:15" ht="14.25" customHeight="1">
      <c r="A48" s="368"/>
      <c r="B48" s="368"/>
      <c r="C48" s="368"/>
      <c r="D48" s="368"/>
      <c r="E48" s="368"/>
      <c r="F48" s="476"/>
      <c r="G48" s="476"/>
      <c r="H48" s="476"/>
      <c r="I48" s="368"/>
      <c r="J48" s="368"/>
      <c r="K48" s="368"/>
      <c r="L48" s="368"/>
      <c r="M48" s="368"/>
      <c r="N48" s="368"/>
      <c r="O48" s="368"/>
    </row>
    <row r="49" spans="1:15" ht="14.25" customHeight="1">
      <c r="A49" s="368"/>
      <c r="B49" s="368"/>
      <c r="C49" s="368"/>
      <c r="D49" s="368"/>
      <c r="E49" s="368"/>
      <c r="F49" s="476"/>
      <c r="G49" s="476"/>
      <c r="H49" s="476"/>
      <c r="I49" s="368"/>
      <c r="J49" s="368"/>
      <c r="K49" s="368"/>
      <c r="L49" s="368"/>
      <c r="M49" s="368"/>
      <c r="N49" s="368"/>
      <c r="O49" s="368"/>
    </row>
    <row r="50" spans="1:15" ht="14.25" customHeight="1">
      <c r="A50" s="368"/>
      <c r="B50" s="368"/>
      <c r="C50" s="368"/>
      <c r="D50" s="368"/>
      <c r="E50" s="368"/>
      <c r="F50" s="476"/>
      <c r="G50" s="476"/>
      <c r="H50" s="476"/>
      <c r="I50" s="368"/>
      <c r="J50" s="368"/>
      <c r="K50" s="368"/>
      <c r="L50" s="368"/>
      <c r="M50" s="368"/>
      <c r="N50" s="368"/>
      <c r="O50" s="368"/>
    </row>
    <row r="51" spans="1:15" ht="14.25" customHeight="1">
      <c r="A51" s="368"/>
      <c r="B51" s="368"/>
      <c r="C51" s="368"/>
      <c r="D51" s="368"/>
      <c r="E51" s="368"/>
      <c r="F51" s="476"/>
      <c r="G51" s="476"/>
      <c r="H51" s="476"/>
      <c r="I51" s="368"/>
      <c r="J51" s="368"/>
      <c r="K51" s="368"/>
      <c r="L51" s="368"/>
      <c r="M51" s="368"/>
      <c r="N51" s="368"/>
      <c r="O51" s="368"/>
    </row>
    <row r="52" spans="1:15" ht="14.25" customHeight="1">
      <c r="A52" s="368"/>
      <c r="B52" s="368"/>
      <c r="C52" s="368"/>
      <c r="D52" s="368"/>
      <c r="E52" s="368"/>
      <c r="F52" s="476"/>
      <c r="G52" s="476"/>
      <c r="H52" s="476"/>
      <c r="I52" s="368"/>
      <c r="J52" s="368"/>
      <c r="K52" s="368"/>
      <c r="L52" s="368"/>
      <c r="M52" s="368"/>
      <c r="N52" s="368"/>
      <c r="O52" s="368"/>
    </row>
    <row r="53" spans="1:15" ht="14.25" customHeight="1">
      <c r="A53" s="368"/>
      <c r="B53" s="368"/>
      <c r="C53" s="368"/>
      <c r="D53" s="368"/>
      <c r="E53" s="368"/>
      <c r="F53" s="476"/>
      <c r="G53" s="476"/>
      <c r="H53" s="476"/>
      <c r="I53" s="368"/>
      <c r="J53" s="368"/>
      <c r="K53" s="368"/>
      <c r="L53" s="368"/>
      <c r="M53" s="368"/>
      <c r="N53" s="368"/>
      <c r="O53" s="368"/>
    </row>
    <row r="54" spans="1:15" ht="14.25" customHeight="1">
      <c r="A54" s="368"/>
      <c r="B54" s="368"/>
      <c r="C54" s="368"/>
      <c r="D54" s="368"/>
      <c r="E54" s="368"/>
      <c r="F54" s="476"/>
      <c r="G54" s="476"/>
      <c r="H54" s="476"/>
      <c r="I54" s="368"/>
      <c r="J54" s="368"/>
      <c r="K54" s="368"/>
      <c r="L54" s="368"/>
      <c r="M54" s="368"/>
      <c r="N54" s="368"/>
      <c r="O54" s="368"/>
    </row>
    <row r="55" spans="1:15" ht="14.25" customHeight="1">
      <c r="A55" s="368"/>
      <c r="B55" s="368"/>
      <c r="C55" s="368"/>
      <c r="D55" s="368"/>
      <c r="E55" s="368"/>
      <c r="F55" s="476"/>
      <c r="G55" s="476"/>
      <c r="H55" s="476"/>
      <c r="I55" s="368"/>
      <c r="J55" s="368"/>
      <c r="K55" s="368"/>
      <c r="L55" s="368"/>
      <c r="M55" s="368"/>
      <c r="N55" s="368"/>
      <c r="O55" s="368"/>
    </row>
    <row r="56" spans="1:15" ht="14.25" customHeight="1">
      <c r="A56" s="368"/>
      <c r="B56" s="368"/>
      <c r="C56" s="368"/>
      <c r="D56" s="368"/>
      <c r="E56" s="368"/>
      <c r="F56" s="476"/>
      <c r="G56" s="476"/>
      <c r="H56" s="476"/>
      <c r="I56" s="368"/>
      <c r="J56" s="368"/>
      <c r="K56" s="368"/>
      <c r="L56" s="368"/>
      <c r="M56" s="368"/>
      <c r="N56" s="368"/>
      <c r="O56" s="368"/>
    </row>
    <row r="57" spans="1:15" ht="14.25" customHeight="1">
      <c r="A57" s="368"/>
      <c r="B57" s="368"/>
      <c r="C57" s="368"/>
      <c r="D57" s="368"/>
      <c r="E57" s="368"/>
      <c r="F57" s="476"/>
      <c r="G57" s="476"/>
      <c r="H57" s="476"/>
      <c r="I57" s="368"/>
      <c r="J57" s="368"/>
      <c r="K57" s="368"/>
      <c r="L57" s="368"/>
      <c r="M57" s="368"/>
      <c r="N57" s="368"/>
      <c r="O57" s="368"/>
    </row>
    <row r="58" spans="1:15" ht="14.25" customHeight="1">
      <c r="A58" s="368"/>
      <c r="B58" s="368"/>
      <c r="C58" s="368"/>
      <c r="D58" s="368"/>
      <c r="E58" s="368"/>
      <c r="F58" s="476"/>
      <c r="G58" s="476"/>
      <c r="H58" s="476"/>
      <c r="I58" s="368"/>
      <c r="J58" s="368"/>
      <c r="K58" s="368"/>
      <c r="L58" s="368"/>
      <c r="M58" s="368"/>
      <c r="N58" s="368"/>
      <c r="O58" s="368"/>
    </row>
    <row r="59" spans="1:15" ht="14.25" customHeight="1">
      <c r="A59" s="368"/>
      <c r="B59" s="368"/>
      <c r="C59" s="368"/>
      <c r="D59" s="368"/>
      <c r="E59" s="368"/>
      <c r="F59" s="476"/>
      <c r="G59" s="476"/>
      <c r="H59" s="476"/>
      <c r="I59" s="368"/>
      <c r="J59" s="368"/>
      <c r="K59" s="368"/>
      <c r="L59" s="368"/>
      <c r="M59" s="368"/>
      <c r="N59" s="368"/>
      <c r="O59" s="368"/>
    </row>
    <row r="60" spans="1:15" ht="14.25" customHeight="1">
      <c r="A60" s="368"/>
      <c r="B60" s="368"/>
      <c r="C60" s="368"/>
      <c r="D60" s="368"/>
      <c r="E60" s="368"/>
      <c r="F60" s="476"/>
      <c r="G60" s="476"/>
      <c r="H60" s="476"/>
      <c r="I60" s="368"/>
      <c r="J60" s="368"/>
      <c r="K60" s="368"/>
      <c r="L60" s="368"/>
      <c r="M60" s="368"/>
      <c r="N60" s="368"/>
      <c r="O60" s="368"/>
    </row>
    <row r="61" spans="1:15" ht="14.25" customHeight="1">
      <c r="A61" s="368"/>
      <c r="B61" s="368"/>
      <c r="C61" s="368"/>
      <c r="D61" s="368"/>
      <c r="E61" s="368"/>
      <c r="F61" s="476"/>
      <c r="G61" s="476"/>
      <c r="H61" s="476"/>
      <c r="I61" s="368"/>
      <c r="J61" s="368"/>
      <c r="K61" s="368"/>
      <c r="L61" s="368"/>
      <c r="M61" s="368"/>
      <c r="N61" s="368"/>
      <c r="O61" s="368"/>
    </row>
    <row r="62" spans="1:15" ht="14.25" customHeight="1">
      <c r="A62" s="368"/>
      <c r="B62" s="368"/>
      <c r="C62" s="368"/>
      <c r="D62" s="368"/>
      <c r="E62" s="368"/>
      <c r="F62" s="476"/>
      <c r="G62" s="476"/>
      <c r="H62" s="476"/>
      <c r="I62" s="368"/>
      <c r="J62" s="368"/>
      <c r="K62" s="368"/>
      <c r="L62" s="368"/>
      <c r="M62" s="368"/>
      <c r="N62" s="368"/>
      <c r="O62" s="368"/>
    </row>
    <row r="63" spans="1:15" ht="14.25" customHeight="1">
      <c r="A63" s="368"/>
      <c r="B63" s="368"/>
      <c r="C63" s="368"/>
      <c r="D63" s="368"/>
      <c r="E63" s="368"/>
      <c r="F63" s="476"/>
      <c r="G63" s="476"/>
      <c r="H63" s="476"/>
      <c r="I63" s="368"/>
      <c r="J63" s="368"/>
      <c r="K63" s="368"/>
      <c r="L63" s="368"/>
      <c r="M63" s="368"/>
      <c r="N63" s="368"/>
      <c r="O63" s="368"/>
    </row>
    <row r="64" spans="1:15" ht="14.25" customHeight="1">
      <c r="A64" s="368"/>
      <c r="B64" s="368"/>
      <c r="C64" s="368"/>
      <c r="D64" s="368"/>
      <c r="E64" s="368"/>
      <c r="F64" s="476"/>
      <c r="G64" s="476"/>
      <c r="H64" s="476"/>
      <c r="I64" s="368"/>
      <c r="J64" s="368"/>
      <c r="K64" s="368"/>
      <c r="L64" s="368"/>
      <c r="M64" s="368"/>
      <c r="N64" s="368"/>
      <c r="O64" s="368"/>
    </row>
    <row r="65" spans="1:15" ht="14.25" customHeight="1">
      <c r="A65" s="368"/>
      <c r="B65" s="368"/>
      <c r="C65" s="368"/>
      <c r="D65" s="368"/>
      <c r="E65" s="368"/>
      <c r="F65" s="476"/>
      <c r="G65" s="476"/>
      <c r="H65" s="476"/>
      <c r="I65" s="368"/>
      <c r="J65" s="368"/>
      <c r="K65" s="368"/>
      <c r="L65" s="368"/>
      <c r="M65" s="368"/>
      <c r="N65" s="368"/>
      <c r="O65" s="368"/>
    </row>
    <row r="66" spans="1:15" ht="14.25" customHeight="1">
      <c r="A66" s="368"/>
      <c r="B66" s="368"/>
      <c r="C66" s="368"/>
      <c r="D66" s="368"/>
      <c r="E66" s="368"/>
      <c r="F66" s="476"/>
      <c r="G66" s="476"/>
      <c r="H66" s="476"/>
      <c r="I66" s="368"/>
      <c r="J66" s="368"/>
      <c r="K66" s="368"/>
      <c r="L66" s="368"/>
      <c r="M66" s="368"/>
      <c r="N66" s="368"/>
      <c r="O66" s="368"/>
    </row>
    <row r="67" spans="1:15" ht="14.25" customHeight="1">
      <c r="A67" s="368"/>
      <c r="B67" s="368"/>
      <c r="C67" s="368"/>
      <c r="D67" s="368"/>
      <c r="E67" s="368"/>
      <c r="F67" s="476"/>
      <c r="G67" s="476"/>
      <c r="H67" s="476"/>
      <c r="I67" s="368"/>
      <c r="J67" s="368"/>
      <c r="K67" s="368"/>
      <c r="L67" s="368"/>
      <c r="M67" s="368"/>
      <c r="N67" s="368"/>
      <c r="O67" s="368"/>
    </row>
    <row r="68" spans="1:15" ht="14.25" customHeight="1">
      <c r="A68" s="368"/>
      <c r="B68" s="368"/>
      <c r="C68" s="368"/>
      <c r="D68" s="368"/>
      <c r="E68" s="368"/>
      <c r="F68" s="476"/>
      <c r="G68" s="476"/>
      <c r="H68" s="476"/>
      <c r="I68" s="368"/>
      <c r="J68" s="368"/>
      <c r="K68" s="368"/>
      <c r="L68" s="368"/>
      <c r="M68" s="368"/>
      <c r="N68" s="368"/>
      <c r="O68" s="368"/>
    </row>
    <row r="69" spans="1:15" ht="14.25" customHeight="1">
      <c r="A69" s="368"/>
      <c r="B69" s="368"/>
      <c r="C69" s="368"/>
      <c r="D69" s="368"/>
      <c r="E69" s="368"/>
      <c r="F69" s="476"/>
      <c r="G69" s="476"/>
      <c r="H69" s="476"/>
      <c r="I69" s="368"/>
      <c r="J69" s="368"/>
      <c r="K69" s="368"/>
      <c r="L69" s="368"/>
      <c r="M69" s="368"/>
      <c r="N69" s="368"/>
      <c r="O69" s="368"/>
    </row>
    <row r="70" spans="1:15" ht="14.25" customHeight="1">
      <c r="A70" s="368"/>
      <c r="B70" s="368"/>
      <c r="C70" s="368"/>
      <c r="D70" s="368"/>
      <c r="E70" s="368"/>
      <c r="F70" s="476"/>
      <c r="G70" s="476"/>
      <c r="H70" s="476"/>
      <c r="I70" s="368"/>
      <c r="J70" s="368"/>
      <c r="K70" s="368"/>
      <c r="L70" s="368"/>
      <c r="M70" s="368"/>
      <c r="N70" s="368"/>
      <c r="O70" s="368"/>
    </row>
    <row r="71" spans="1:15" ht="14.25" customHeight="1">
      <c r="A71" s="368"/>
      <c r="B71" s="368"/>
      <c r="C71" s="368"/>
      <c r="D71" s="368"/>
      <c r="E71" s="368"/>
      <c r="F71" s="476"/>
      <c r="G71" s="476"/>
      <c r="H71" s="476"/>
      <c r="I71" s="368"/>
      <c r="J71" s="368"/>
      <c r="K71" s="368"/>
      <c r="L71" s="368"/>
      <c r="M71" s="368"/>
      <c r="N71" s="368"/>
      <c r="O71" s="368"/>
    </row>
    <row r="72" spans="1:15" ht="14.25" customHeight="1">
      <c r="A72" s="368"/>
      <c r="B72" s="368"/>
      <c r="C72" s="368"/>
      <c r="D72" s="368"/>
      <c r="E72" s="368"/>
      <c r="F72" s="476"/>
      <c r="G72" s="476"/>
      <c r="H72" s="476"/>
      <c r="I72" s="368"/>
      <c r="J72" s="368"/>
      <c r="K72" s="368"/>
      <c r="L72" s="368"/>
      <c r="M72" s="368"/>
      <c r="N72" s="368"/>
      <c r="O72" s="368"/>
    </row>
    <row r="73" spans="1:15" ht="14.25" customHeight="1">
      <c r="A73" s="368"/>
      <c r="B73" s="368"/>
      <c r="C73" s="368"/>
      <c r="D73" s="368"/>
      <c r="E73" s="368"/>
      <c r="F73" s="476"/>
      <c r="G73" s="476"/>
      <c r="H73" s="476"/>
      <c r="I73" s="368"/>
      <c r="J73" s="368"/>
      <c r="K73" s="368"/>
      <c r="L73" s="368"/>
      <c r="M73" s="368"/>
      <c r="N73" s="368"/>
      <c r="O73" s="368"/>
    </row>
    <row r="74" spans="1:15" ht="14.25" customHeight="1">
      <c r="A74" s="368"/>
      <c r="B74" s="368"/>
      <c r="C74" s="368"/>
      <c r="D74" s="368"/>
      <c r="E74" s="368"/>
      <c r="F74" s="476"/>
      <c r="G74" s="476"/>
      <c r="H74" s="476"/>
      <c r="I74" s="368"/>
      <c r="J74" s="368"/>
      <c r="K74" s="368"/>
      <c r="L74" s="368"/>
      <c r="M74" s="368"/>
      <c r="N74" s="368"/>
      <c r="O74" s="368"/>
    </row>
    <row r="75" spans="1:15" ht="14.25" customHeight="1">
      <c r="A75" s="368"/>
      <c r="B75" s="368"/>
      <c r="C75" s="368"/>
      <c r="D75" s="368"/>
      <c r="E75" s="368"/>
      <c r="F75" s="476"/>
      <c r="G75" s="476"/>
      <c r="H75" s="476"/>
      <c r="I75" s="368"/>
      <c r="J75" s="368"/>
      <c r="K75" s="368"/>
      <c r="L75" s="368"/>
      <c r="M75" s="368"/>
      <c r="N75" s="368"/>
      <c r="O75" s="368"/>
    </row>
    <row r="76" spans="1:15" ht="14.25" customHeight="1">
      <c r="A76" s="368"/>
      <c r="B76" s="368"/>
      <c r="C76" s="368"/>
      <c r="D76" s="368"/>
      <c r="E76" s="368"/>
      <c r="F76" s="476"/>
      <c r="G76" s="476"/>
      <c r="H76" s="476"/>
      <c r="I76" s="368"/>
      <c r="J76" s="368"/>
      <c r="K76" s="368"/>
      <c r="L76" s="368"/>
      <c r="M76" s="368"/>
      <c r="N76" s="368"/>
      <c r="O76" s="368"/>
    </row>
    <row r="77" spans="1:15" ht="14.25" customHeight="1">
      <c r="A77" s="368"/>
      <c r="B77" s="368"/>
      <c r="C77" s="368"/>
      <c r="D77" s="368"/>
      <c r="E77" s="368"/>
      <c r="F77" s="476"/>
      <c r="G77" s="476"/>
      <c r="H77" s="476"/>
      <c r="I77" s="368"/>
      <c r="J77" s="368"/>
      <c r="K77" s="368"/>
      <c r="L77" s="368"/>
      <c r="M77" s="368"/>
      <c r="N77" s="368"/>
      <c r="O77" s="368"/>
    </row>
    <row r="78" spans="1:15" ht="14.25" customHeight="1">
      <c r="A78" s="368"/>
      <c r="B78" s="368"/>
      <c r="C78" s="368"/>
      <c r="D78" s="368"/>
      <c r="E78" s="368"/>
      <c r="F78" s="476"/>
      <c r="G78" s="476"/>
      <c r="H78" s="476"/>
      <c r="I78" s="368"/>
      <c r="J78" s="368"/>
      <c r="K78" s="368"/>
      <c r="L78" s="368"/>
      <c r="M78" s="368"/>
      <c r="N78" s="368"/>
      <c r="O78" s="368"/>
    </row>
    <row r="79" spans="1:15" ht="14.25" customHeight="1">
      <c r="A79" s="368"/>
      <c r="B79" s="368"/>
      <c r="C79" s="368"/>
      <c r="D79" s="368"/>
      <c r="E79" s="368"/>
      <c r="F79" s="476"/>
      <c r="G79" s="476"/>
      <c r="H79" s="476"/>
      <c r="I79" s="368"/>
      <c r="J79" s="368"/>
      <c r="K79" s="368"/>
      <c r="L79" s="368"/>
      <c r="M79" s="368"/>
      <c r="N79" s="368"/>
      <c r="O79" s="368"/>
    </row>
    <row r="80" spans="1:15" ht="14.25" customHeight="1">
      <c r="A80" s="368"/>
      <c r="B80" s="368"/>
      <c r="C80" s="368"/>
      <c r="D80" s="368"/>
      <c r="E80" s="368"/>
      <c r="F80" s="476"/>
      <c r="G80" s="476"/>
      <c r="H80" s="476"/>
      <c r="I80" s="368"/>
      <c r="J80" s="368"/>
      <c r="K80" s="368"/>
      <c r="L80" s="368"/>
      <c r="M80" s="368"/>
      <c r="N80" s="368"/>
      <c r="O80" s="368"/>
    </row>
    <row r="81" spans="1:15" ht="14.25" customHeight="1">
      <c r="A81" s="368"/>
      <c r="B81" s="368"/>
      <c r="C81" s="368"/>
      <c r="D81" s="368"/>
      <c r="E81" s="368"/>
      <c r="F81" s="476"/>
      <c r="G81" s="476"/>
      <c r="H81" s="476"/>
      <c r="I81" s="368"/>
      <c r="J81" s="368"/>
      <c r="K81" s="368"/>
      <c r="L81" s="368"/>
      <c r="M81" s="368"/>
      <c r="N81" s="368"/>
      <c r="O81" s="368"/>
    </row>
    <row r="82" spans="1:15" ht="14.25" customHeight="1">
      <c r="A82" s="368"/>
      <c r="B82" s="368"/>
      <c r="C82" s="368"/>
      <c r="D82" s="368"/>
      <c r="E82" s="368"/>
      <c r="F82" s="476"/>
      <c r="G82" s="476"/>
      <c r="H82" s="476"/>
      <c r="I82" s="368"/>
      <c r="J82" s="368"/>
      <c r="K82" s="368"/>
      <c r="L82" s="368"/>
      <c r="M82" s="368"/>
      <c r="N82" s="368"/>
      <c r="O82" s="368"/>
    </row>
    <row r="83" spans="1:15" ht="14.25" customHeight="1">
      <c r="A83" s="368"/>
      <c r="B83" s="368"/>
      <c r="C83" s="368"/>
      <c r="D83" s="368"/>
      <c r="E83" s="368"/>
      <c r="F83" s="476"/>
      <c r="G83" s="476"/>
      <c r="H83" s="476"/>
      <c r="I83" s="368"/>
      <c r="J83" s="368"/>
      <c r="K83" s="368"/>
      <c r="L83" s="368"/>
      <c r="M83" s="368"/>
      <c r="N83" s="368"/>
      <c r="O83" s="368"/>
    </row>
    <row r="84" spans="1:15" ht="14.25" customHeight="1">
      <c r="A84" s="368"/>
      <c r="B84" s="368"/>
      <c r="C84" s="368"/>
      <c r="D84" s="368"/>
      <c r="E84" s="368"/>
      <c r="F84" s="476"/>
      <c r="G84" s="476"/>
      <c r="H84" s="476"/>
      <c r="I84" s="368"/>
      <c r="J84" s="368"/>
      <c r="K84" s="368"/>
      <c r="L84" s="368"/>
      <c r="M84" s="368"/>
      <c r="N84" s="368"/>
      <c r="O84" s="368"/>
    </row>
    <row r="85" spans="1:15" ht="14.25" customHeight="1">
      <c r="A85" s="368"/>
      <c r="B85" s="368"/>
      <c r="C85" s="368"/>
      <c r="D85" s="368"/>
      <c r="E85" s="368"/>
      <c r="F85" s="476"/>
      <c r="G85" s="476"/>
      <c r="H85" s="476"/>
      <c r="I85" s="368"/>
      <c r="J85" s="368"/>
      <c r="K85" s="368"/>
      <c r="L85" s="368"/>
      <c r="M85" s="368"/>
      <c r="N85" s="368"/>
      <c r="O85" s="368"/>
    </row>
    <row r="86" spans="1:15" ht="14.25" customHeight="1">
      <c r="A86" s="368"/>
      <c r="B86" s="368"/>
      <c r="C86" s="368"/>
      <c r="D86" s="368"/>
      <c r="E86" s="368"/>
      <c r="F86" s="476"/>
      <c r="G86" s="476"/>
      <c r="H86" s="476"/>
      <c r="I86" s="368"/>
      <c r="J86" s="368"/>
      <c r="K86" s="368"/>
      <c r="L86" s="368"/>
      <c r="M86" s="368"/>
      <c r="N86" s="368"/>
      <c r="O86" s="368"/>
    </row>
    <row r="87" spans="1:15" ht="14.25" customHeight="1">
      <c r="A87" s="368"/>
      <c r="B87" s="368"/>
      <c r="C87" s="368"/>
      <c r="D87" s="368"/>
      <c r="E87" s="368"/>
      <c r="F87" s="476"/>
      <c r="G87" s="476"/>
      <c r="H87" s="476"/>
      <c r="I87" s="368"/>
      <c r="J87" s="368"/>
      <c r="K87" s="368"/>
      <c r="L87" s="368"/>
      <c r="M87" s="368"/>
      <c r="N87" s="368"/>
      <c r="O87" s="368"/>
    </row>
    <row r="88" spans="1:15" ht="14.25" customHeight="1">
      <c r="A88" s="368"/>
      <c r="B88" s="368"/>
      <c r="C88" s="368"/>
      <c r="D88" s="368"/>
      <c r="E88" s="368"/>
      <c r="F88" s="476"/>
      <c r="G88" s="476"/>
      <c r="H88" s="476"/>
      <c r="I88" s="368"/>
      <c r="J88" s="368"/>
      <c r="K88" s="368"/>
      <c r="L88" s="368"/>
      <c r="M88" s="368"/>
      <c r="N88" s="368"/>
      <c r="O88" s="368"/>
    </row>
    <row r="89" spans="1:15" ht="14.25" customHeight="1">
      <c r="A89" s="368"/>
      <c r="B89" s="368"/>
      <c r="C89" s="368"/>
      <c r="D89" s="368"/>
      <c r="E89" s="368"/>
      <c r="F89" s="476"/>
      <c r="G89" s="476"/>
      <c r="H89" s="476"/>
      <c r="I89" s="368"/>
      <c r="J89" s="368"/>
      <c r="K89" s="368"/>
      <c r="L89" s="368"/>
      <c r="M89" s="368"/>
      <c r="N89" s="368"/>
      <c r="O89" s="368"/>
    </row>
    <row r="90" spans="1:15" ht="14.25" customHeight="1">
      <c r="A90" s="368"/>
      <c r="B90" s="368"/>
      <c r="C90" s="368"/>
      <c r="D90" s="368"/>
      <c r="E90" s="368"/>
      <c r="F90" s="476"/>
      <c r="G90" s="476"/>
      <c r="H90" s="476"/>
      <c r="I90" s="368"/>
      <c r="J90" s="368"/>
      <c r="K90" s="368"/>
      <c r="L90" s="368"/>
      <c r="M90" s="368"/>
      <c r="N90" s="368"/>
      <c r="O90" s="368"/>
    </row>
    <row r="91" spans="1:15" ht="14.25" customHeight="1">
      <c r="A91" s="368"/>
      <c r="B91" s="368"/>
      <c r="C91" s="368"/>
      <c r="D91" s="368"/>
      <c r="E91" s="368"/>
      <c r="F91" s="476"/>
      <c r="G91" s="476"/>
      <c r="H91" s="476"/>
      <c r="I91" s="368"/>
      <c r="J91" s="368"/>
      <c r="K91" s="368"/>
      <c r="L91" s="368"/>
      <c r="M91" s="368"/>
      <c r="N91" s="368"/>
      <c r="O91" s="368"/>
    </row>
    <row r="92" spans="1:15" ht="14.25" customHeight="1">
      <c r="A92" s="368"/>
      <c r="B92" s="368"/>
      <c r="C92" s="368"/>
      <c r="D92" s="368"/>
      <c r="E92" s="368"/>
      <c r="F92" s="476"/>
      <c r="G92" s="476"/>
      <c r="H92" s="476"/>
      <c r="I92" s="368"/>
      <c r="J92" s="368"/>
      <c r="K92" s="368"/>
      <c r="L92" s="368"/>
      <c r="M92" s="368"/>
      <c r="N92" s="368"/>
      <c r="O92" s="368"/>
    </row>
    <row r="93" spans="1:15" ht="14.25" customHeight="1">
      <c r="A93" s="368"/>
      <c r="B93" s="368"/>
      <c r="C93" s="368"/>
      <c r="D93" s="368"/>
      <c r="E93" s="368"/>
      <c r="F93" s="476"/>
      <c r="G93" s="476"/>
      <c r="H93" s="476"/>
      <c r="I93" s="368"/>
      <c r="J93" s="368"/>
      <c r="K93" s="368"/>
      <c r="L93" s="368"/>
      <c r="M93" s="368"/>
      <c r="N93" s="368"/>
      <c r="O93" s="368"/>
    </row>
    <row r="94" spans="1:15" ht="14.25" customHeight="1">
      <c r="A94" s="368"/>
      <c r="B94" s="368"/>
      <c r="C94" s="368"/>
      <c r="D94" s="368"/>
      <c r="E94" s="368"/>
      <c r="F94" s="476"/>
      <c r="G94" s="476"/>
      <c r="H94" s="476"/>
      <c r="I94" s="368"/>
      <c r="J94" s="368"/>
      <c r="K94" s="368"/>
      <c r="L94" s="368"/>
      <c r="M94" s="368"/>
      <c r="N94" s="368"/>
      <c r="O94" s="368"/>
    </row>
    <row r="95" spans="1:15" ht="14.25" customHeight="1">
      <c r="A95" s="368"/>
      <c r="B95" s="368"/>
      <c r="C95" s="368"/>
      <c r="D95" s="368"/>
      <c r="E95" s="368"/>
      <c r="F95" s="476"/>
      <c r="G95" s="476"/>
      <c r="H95" s="476"/>
      <c r="I95" s="368"/>
      <c r="J95" s="368"/>
      <c r="K95" s="368"/>
      <c r="L95" s="368"/>
      <c r="M95" s="368"/>
      <c r="N95" s="368"/>
      <c r="O95" s="368"/>
    </row>
    <row r="96" spans="1:15" ht="14.25" customHeight="1">
      <c r="A96" s="368"/>
      <c r="B96" s="368"/>
      <c r="C96" s="368"/>
      <c r="D96" s="368"/>
      <c r="E96" s="368"/>
      <c r="F96" s="476"/>
      <c r="G96" s="476"/>
      <c r="H96" s="476"/>
      <c r="I96" s="368"/>
      <c r="J96" s="368"/>
      <c r="K96" s="368"/>
      <c r="L96" s="368"/>
      <c r="M96" s="368"/>
      <c r="N96" s="368"/>
      <c r="O96" s="368"/>
    </row>
    <row r="97" spans="1:15" ht="14.25" customHeight="1">
      <c r="A97" s="368"/>
      <c r="B97" s="368"/>
      <c r="C97" s="368"/>
      <c r="D97" s="368"/>
      <c r="E97" s="368"/>
      <c r="F97" s="476"/>
      <c r="G97" s="476"/>
      <c r="H97" s="476"/>
      <c r="I97" s="368"/>
      <c r="J97" s="368"/>
      <c r="K97" s="368"/>
      <c r="L97" s="368"/>
      <c r="M97" s="368"/>
      <c r="N97" s="368"/>
      <c r="O97" s="368"/>
    </row>
    <row r="98" spans="1:15" ht="14.25" customHeight="1">
      <c r="A98" s="368"/>
      <c r="B98" s="368"/>
      <c r="C98" s="368"/>
      <c r="D98" s="368"/>
      <c r="E98" s="368"/>
      <c r="F98" s="476"/>
      <c r="G98" s="476"/>
      <c r="H98" s="476"/>
      <c r="I98" s="368"/>
      <c r="J98" s="368"/>
      <c r="K98" s="368"/>
      <c r="L98" s="368"/>
      <c r="M98" s="368"/>
      <c r="N98" s="368"/>
      <c r="O98" s="368"/>
    </row>
    <row r="99" spans="1:15" ht="14.25" customHeight="1">
      <c r="A99" s="368"/>
      <c r="B99" s="368"/>
      <c r="C99" s="368"/>
      <c r="D99" s="368"/>
      <c r="E99" s="368"/>
      <c r="F99" s="476"/>
      <c r="G99" s="476"/>
      <c r="H99" s="476"/>
      <c r="I99" s="368"/>
      <c r="J99" s="368"/>
      <c r="K99" s="368"/>
      <c r="L99" s="368"/>
      <c r="M99" s="368"/>
      <c r="N99" s="368"/>
      <c r="O99" s="368"/>
    </row>
    <row r="100" spans="1:15" ht="14.25" customHeight="1">
      <c r="A100" s="368"/>
      <c r="B100" s="368"/>
      <c r="C100" s="368"/>
      <c r="D100" s="368"/>
      <c r="E100" s="368"/>
      <c r="F100" s="476"/>
      <c r="G100" s="476"/>
      <c r="H100" s="476"/>
      <c r="I100" s="368"/>
      <c r="J100" s="368"/>
      <c r="K100" s="368"/>
      <c r="L100" s="368"/>
      <c r="M100" s="368"/>
      <c r="N100" s="368"/>
      <c r="O100" s="368"/>
    </row>
    <row r="101" spans="1:15" ht="14.25" customHeight="1">
      <c r="A101" s="368"/>
      <c r="B101" s="368"/>
      <c r="C101" s="368"/>
      <c r="D101" s="368"/>
      <c r="E101" s="368"/>
      <c r="F101" s="476"/>
      <c r="G101" s="476"/>
      <c r="H101" s="476"/>
      <c r="I101" s="368"/>
      <c r="J101" s="368"/>
      <c r="K101" s="368"/>
      <c r="L101" s="368"/>
      <c r="M101" s="368"/>
      <c r="N101" s="368"/>
      <c r="O101" s="368"/>
    </row>
    <row r="102" spans="1:15" ht="14.25" customHeight="1">
      <c r="A102" s="368"/>
      <c r="B102" s="368"/>
      <c r="C102" s="368"/>
      <c r="D102" s="368"/>
      <c r="E102" s="368"/>
      <c r="F102" s="476"/>
      <c r="G102" s="476"/>
      <c r="H102" s="476"/>
      <c r="I102" s="368"/>
      <c r="J102" s="368"/>
      <c r="K102" s="368"/>
      <c r="L102" s="368"/>
      <c r="M102" s="368"/>
      <c r="N102" s="368"/>
      <c r="O102" s="368"/>
    </row>
    <row r="103" spans="1:15" ht="14.25" customHeight="1">
      <c r="A103" s="368"/>
      <c r="B103" s="368"/>
      <c r="C103" s="368"/>
      <c r="D103" s="368"/>
      <c r="E103" s="368"/>
      <c r="F103" s="476"/>
      <c r="G103" s="476"/>
      <c r="H103" s="476"/>
      <c r="I103" s="368"/>
      <c r="J103" s="368"/>
      <c r="K103" s="368"/>
      <c r="L103" s="368"/>
      <c r="M103" s="368"/>
      <c r="N103" s="368"/>
      <c r="O103" s="368"/>
    </row>
    <row r="104" spans="1:15" ht="14.25" customHeight="1">
      <c r="A104" s="368"/>
      <c r="B104" s="368"/>
      <c r="C104" s="368"/>
      <c r="D104" s="368"/>
      <c r="E104" s="368"/>
      <c r="F104" s="476"/>
      <c r="G104" s="476"/>
      <c r="H104" s="476"/>
      <c r="I104" s="368"/>
      <c r="J104" s="368"/>
      <c r="K104" s="368"/>
      <c r="L104" s="368"/>
      <c r="M104" s="368"/>
      <c r="N104" s="368"/>
      <c r="O104" s="368"/>
    </row>
    <row r="105" spans="1:15" ht="14.25" customHeight="1">
      <c r="A105" s="368"/>
      <c r="B105" s="368"/>
      <c r="C105" s="368"/>
      <c r="D105" s="368"/>
      <c r="E105" s="368"/>
      <c r="F105" s="476"/>
      <c r="G105" s="476"/>
      <c r="H105" s="476"/>
      <c r="I105" s="368"/>
      <c r="J105" s="368"/>
      <c r="K105" s="368"/>
      <c r="L105" s="368"/>
      <c r="M105" s="368"/>
      <c r="N105" s="368"/>
      <c r="O105" s="368"/>
    </row>
    <row r="106" spans="1:15" ht="14.25" customHeight="1">
      <c r="A106" s="368"/>
      <c r="B106" s="368"/>
      <c r="C106" s="368"/>
      <c r="D106" s="368"/>
      <c r="E106" s="368"/>
      <c r="F106" s="476"/>
      <c r="G106" s="476"/>
      <c r="H106" s="476"/>
      <c r="I106" s="368"/>
      <c r="J106" s="368"/>
      <c r="K106" s="368"/>
      <c r="L106" s="368"/>
      <c r="M106" s="368"/>
      <c r="N106" s="368"/>
      <c r="O106" s="368"/>
    </row>
    <row r="107" spans="1:15" ht="14.25" customHeight="1">
      <c r="A107" s="368"/>
      <c r="B107" s="368"/>
      <c r="C107" s="368"/>
      <c r="D107" s="368"/>
      <c r="E107" s="368"/>
      <c r="F107" s="476"/>
      <c r="G107" s="476"/>
      <c r="H107" s="476"/>
      <c r="I107" s="368"/>
      <c r="J107" s="368"/>
      <c r="K107" s="368"/>
      <c r="L107" s="368"/>
      <c r="M107" s="368"/>
      <c r="N107" s="368"/>
      <c r="O107" s="368"/>
    </row>
    <row r="108" spans="1:15" ht="14.25" customHeight="1">
      <c r="A108" s="368"/>
      <c r="B108" s="368"/>
      <c r="C108" s="368"/>
      <c r="D108" s="368"/>
      <c r="E108" s="368"/>
      <c r="F108" s="476"/>
      <c r="G108" s="476"/>
      <c r="H108" s="476"/>
      <c r="I108" s="368"/>
      <c r="J108" s="368"/>
      <c r="K108" s="368"/>
      <c r="L108" s="368"/>
      <c r="M108" s="368"/>
      <c r="N108" s="368"/>
      <c r="O108" s="368"/>
    </row>
    <row r="109" spans="1:15" ht="14.25" customHeight="1">
      <c r="A109" s="368"/>
      <c r="B109" s="368"/>
      <c r="C109" s="368"/>
      <c r="D109" s="368"/>
      <c r="E109" s="368"/>
      <c r="F109" s="476"/>
      <c r="G109" s="476"/>
      <c r="H109" s="476"/>
      <c r="I109" s="368"/>
      <c r="J109" s="368"/>
      <c r="K109" s="368"/>
      <c r="L109" s="368"/>
      <c r="M109" s="368"/>
      <c r="N109" s="368"/>
      <c r="O109" s="368"/>
    </row>
    <row r="110" spans="1:15" ht="14.25" customHeight="1">
      <c r="A110" s="368"/>
      <c r="B110" s="368"/>
      <c r="C110" s="368"/>
      <c r="D110" s="368"/>
      <c r="E110" s="368"/>
      <c r="F110" s="476"/>
      <c r="G110" s="476"/>
      <c r="H110" s="476"/>
      <c r="I110" s="368"/>
      <c r="J110" s="368"/>
      <c r="K110" s="368"/>
      <c r="L110" s="368"/>
      <c r="M110" s="368"/>
      <c r="N110" s="368"/>
      <c r="O110" s="368"/>
    </row>
    <row r="111" spans="1:15" ht="14.25" customHeight="1">
      <c r="A111" s="368"/>
      <c r="B111" s="368"/>
      <c r="C111" s="368"/>
      <c r="D111" s="368"/>
      <c r="E111" s="368"/>
      <c r="F111" s="476"/>
      <c r="G111" s="476"/>
      <c r="H111" s="476"/>
      <c r="I111" s="368"/>
      <c r="J111" s="368"/>
      <c r="K111" s="368"/>
      <c r="L111" s="368"/>
      <c r="M111" s="368"/>
      <c r="N111" s="368"/>
      <c r="O111" s="368"/>
    </row>
    <row r="112" spans="1:15" ht="14.25" customHeight="1">
      <c r="A112" s="368"/>
      <c r="B112" s="368"/>
      <c r="C112" s="368"/>
      <c r="D112" s="368"/>
      <c r="E112" s="368"/>
      <c r="F112" s="476"/>
      <c r="G112" s="476"/>
      <c r="H112" s="476"/>
      <c r="I112" s="368"/>
      <c r="J112" s="368"/>
      <c r="K112" s="368"/>
      <c r="L112" s="368"/>
      <c r="M112" s="368"/>
      <c r="N112" s="368"/>
      <c r="O112" s="368"/>
    </row>
    <row r="113" spans="1:15" ht="14.25" customHeight="1">
      <c r="A113" s="368"/>
      <c r="B113" s="368"/>
      <c r="C113" s="368"/>
      <c r="D113" s="368"/>
      <c r="E113" s="368"/>
      <c r="F113" s="476"/>
      <c r="G113" s="476"/>
      <c r="H113" s="476"/>
      <c r="I113" s="368"/>
      <c r="J113" s="368"/>
      <c r="K113" s="368"/>
      <c r="L113" s="368"/>
      <c r="M113" s="368"/>
      <c r="N113" s="368"/>
      <c r="O113" s="368"/>
    </row>
    <row r="114" spans="1:15" ht="14.25" customHeight="1">
      <c r="A114" s="368"/>
      <c r="B114" s="368"/>
      <c r="C114" s="368"/>
      <c r="D114" s="368"/>
      <c r="E114" s="368"/>
      <c r="F114" s="476"/>
      <c r="G114" s="476"/>
      <c r="H114" s="476"/>
      <c r="I114" s="368"/>
      <c r="J114" s="368"/>
      <c r="K114" s="368"/>
      <c r="L114" s="368"/>
      <c r="M114" s="368"/>
      <c r="N114" s="368"/>
      <c r="O114" s="368"/>
    </row>
    <row r="115" spans="1:15" ht="14.25" customHeight="1">
      <c r="A115" s="368"/>
      <c r="B115" s="368"/>
      <c r="C115" s="368"/>
      <c r="D115" s="368"/>
      <c r="E115" s="368"/>
      <c r="F115" s="476"/>
      <c r="G115" s="476"/>
      <c r="H115" s="476"/>
      <c r="I115" s="368"/>
      <c r="J115" s="368"/>
      <c r="K115" s="368"/>
      <c r="L115" s="368"/>
      <c r="M115" s="368"/>
      <c r="N115" s="368"/>
      <c r="O115" s="368"/>
    </row>
    <row r="116" spans="1:15" ht="14.25" customHeight="1">
      <c r="A116" s="368"/>
      <c r="B116" s="368"/>
      <c r="C116" s="368"/>
      <c r="D116" s="368"/>
      <c r="E116" s="368"/>
      <c r="F116" s="476"/>
      <c r="G116" s="476"/>
      <c r="H116" s="476"/>
      <c r="I116" s="368"/>
      <c r="J116" s="368"/>
      <c r="K116" s="368"/>
      <c r="L116" s="368"/>
      <c r="M116" s="368"/>
      <c r="N116" s="368"/>
      <c r="O116" s="368"/>
    </row>
    <row r="117" spans="1:15" ht="14.25" customHeight="1">
      <c r="A117" s="368"/>
      <c r="B117" s="368"/>
      <c r="C117" s="368"/>
      <c r="D117" s="368"/>
      <c r="E117" s="368"/>
      <c r="F117" s="476"/>
      <c r="G117" s="476"/>
      <c r="H117" s="476"/>
      <c r="I117" s="368"/>
      <c r="J117" s="368"/>
      <c r="K117" s="368"/>
      <c r="L117" s="368"/>
      <c r="M117" s="368"/>
      <c r="N117" s="368"/>
      <c r="O117" s="368"/>
    </row>
    <row r="118" spans="1:15" ht="14.25" customHeight="1">
      <c r="A118" s="368"/>
      <c r="B118" s="368"/>
      <c r="C118" s="368"/>
      <c r="D118" s="368"/>
      <c r="E118" s="368"/>
      <c r="F118" s="476"/>
      <c r="G118" s="476"/>
      <c r="H118" s="476"/>
      <c r="I118" s="368"/>
      <c r="J118" s="368"/>
      <c r="K118" s="368"/>
      <c r="L118" s="368"/>
      <c r="M118" s="368"/>
      <c r="N118" s="368"/>
      <c r="O118" s="368"/>
    </row>
    <row r="119" spans="1:15" ht="14.25" customHeight="1">
      <c r="A119" s="368"/>
      <c r="B119" s="368"/>
      <c r="C119" s="368"/>
      <c r="D119" s="368"/>
      <c r="E119" s="368"/>
      <c r="F119" s="476"/>
      <c r="G119" s="476"/>
      <c r="H119" s="476"/>
      <c r="I119" s="368"/>
      <c r="J119" s="368"/>
      <c r="K119" s="368"/>
      <c r="L119" s="368"/>
      <c r="M119" s="368"/>
      <c r="N119" s="368"/>
      <c r="O119" s="368"/>
    </row>
    <row r="120" spans="1:15" ht="14.25" customHeight="1">
      <c r="A120" s="368"/>
      <c r="B120" s="368"/>
      <c r="C120" s="368"/>
      <c r="D120" s="368"/>
      <c r="E120" s="368"/>
      <c r="F120" s="476"/>
      <c r="G120" s="476"/>
      <c r="H120" s="476"/>
      <c r="I120" s="368"/>
      <c r="J120" s="368"/>
      <c r="K120" s="368"/>
      <c r="L120" s="368"/>
      <c r="M120" s="368"/>
      <c r="N120" s="368"/>
      <c r="O120" s="368"/>
    </row>
    <row r="121" spans="1:15" ht="14.25" customHeight="1">
      <c r="A121" s="368"/>
      <c r="B121" s="368"/>
      <c r="C121" s="368"/>
      <c r="D121" s="368"/>
      <c r="E121" s="368"/>
      <c r="F121" s="476"/>
      <c r="G121" s="476"/>
      <c r="H121" s="476"/>
      <c r="I121" s="368"/>
      <c r="J121" s="368"/>
      <c r="K121" s="368"/>
      <c r="L121" s="368"/>
      <c r="M121" s="368"/>
      <c r="N121" s="368"/>
      <c r="O121" s="368"/>
    </row>
    <row r="122" spans="1:15" ht="14.25" customHeight="1">
      <c r="A122" s="368"/>
      <c r="B122" s="368"/>
      <c r="C122" s="368"/>
      <c r="D122" s="368"/>
      <c r="E122" s="368"/>
      <c r="F122" s="476"/>
      <c r="G122" s="476"/>
      <c r="H122" s="476"/>
      <c r="I122" s="368"/>
      <c r="J122" s="368"/>
      <c r="K122" s="368"/>
      <c r="L122" s="368"/>
      <c r="M122" s="368"/>
      <c r="N122" s="368"/>
      <c r="O122" s="368"/>
    </row>
    <row r="123" spans="1:15" ht="14.25" customHeight="1">
      <c r="A123" s="368"/>
      <c r="B123" s="368"/>
      <c r="C123" s="368"/>
      <c r="D123" s="368"/>
      <c r="E123" s="368"/>
      <c r="F123" s="476"/>
      <c r="G123" s="476"/>
      <c r="H123" s="476"/>
      <c r="I123" s="368"/>
      <c r="J123" s="368"/>
      <c r="K123" s="368"/>
      <c r="L123" s="368"/>
      <c r="M123" s="368"/>
      <c r="N123" s="368"/>
      <c r="O123" s="368"/>
    </row>
    <row r="124" spans="1:15" ht="14.25" customHeight="1">
      <c r="A124" s="368"/>
      <c r="B124" s="368"/>
      <c r="C124" s="368"/>
      <c r="D124" s="368"/>
      <c r="E124" s="368"/>
      <c r="F124" s="476"/>
      <c r="G124" s="476"/>
      <c r="H124" s="476"/>
      <c r="I124" s="368"/>
      <c r="J124" s="368"/>
      <c r="K124" s="368"/>
      <c r="L124" s="368"/>
      <c r="M124" s="368"/>
      <c r="N124" s="368"/>
      <c r="O124" s="368"/>
    </row>
    <row r="125" spans="1:15" ht="14.25" customHeight="1">
      <c r="A125" s="368"/>
      <c r="B125" s="368"/>
      <c r="C125" s="368"/>
      <c r="D125" s="368"/>
      <c r="E125" s="368"/>
      <c r="F125" s="476"/>
      <c r="G125" s="476"/>
      <c r="H125" s="476"/>
      <c r="I125" s="368"/>
      <c r="J125" s="368"/>
      <c r="K125" s="368"/>
      <c r="L125" s="368"/>
      <c r="M125" s="368"/>
      <c r="N125" s="368"/>
      <c r="O125" s="368"/>
    </row>
    <row r="126" spans="1:15" ht="14.25" customHeight="1">
      <c r="A126" s="368"/>
      <c r="B126" s="368"/>
      <c r="C126" s="368"/>
      <c r="D126" s="368"/>
      <c r="E126" s="368"/>
      <c r="F126" s="476"/>
      <c r="G126" s="476"/>
      <c r="H126" s="476"/>
      <c r="I126" s="368"/>
      <c r="J126" s="368"/>
      <c r="K126" s="368"/>
      <c r="L126" s="368"/>
      <c r="M126" s="368"/>
      <c r="N126" s="368"/>
      <c r="O126" s="368"/>
    </row>
    <row r="127" spans="1:15" ht="14.25" customHeight="1">
      <c r="A127" s="368"/>
      <c r="B127" s="368"/>
      <c r="C127" s="368"/>
      <c r="D127" s="368"/>
      <c r="E127" s="368"/>
      <c r="F127" s="476"/>
      <c r="G127" s="476"/>
      <c r="H127" s="476"/>
      <c r="I127" s="368"/>
      <c r="J127" s="368"/>
      <c r="K127" s="368"/>
      <c r="L127" s="368"/>
      <c r="M127" s="368"/>
      <c r="N127" s="368"/>
      <c r="O127" s="368"/>
    </row>
    <row r="128" spans="1:15" ht="14.25" customHeight="1">
      <c r="A128" s="368"/>
      <c r="B128" s="368"/>
      <c r="C128" s="368"/>
      <c r="D128" s="368"/>
      <c r="E128" s="368"/>
      <c r="F128" s="476"/>
      <c r="G128" s="476"/>
      <c r="H128" s="476"/>
      <c r="I128" s="368"/>
      <c r="J128" s="368"/>
      <c r="K128" s="368"/>
      <c r="L128" s="368"/>
      <c r="M128" s="368"/>
      <c r="N128" s="368"/>
      <c r="O128" s="368"/>
    </row>
    <row r="129" spans="1:15" ht="14.25" customHeight="1">
      <c r="A129" s="368"/>
      <c r="B129" s="368"/>
      <c r="C129" s="368"/>
      <c r="D129" s="368"/>
      <c r="E129" s="368"/>
      <c r="F129" s="476"/>
      <c r="G129" s="476"/>
      <c r="H129" s="476"/>
      <c r="I129" s="368"/>
      <c r="J129" s="368"/>
      <c r="K129" s="368"/>
      <c r="L129" s="368"/>
      <c r="M129" s="368"/>
      <c r="N129" s="368"/>
      <c r="O129" s="368"/>
    </row>
    <row r="130" spans="1:15" ht="14.25" customHeight="1">
      <c r="A130" s="368"/>
      <c r="B130" s="368"/>
      <c r="C130" s="368"/>
      <c r="D130" s="368"/>
      <c r="E130" s="368"/>
      <c r="F130" s="476"/>
      <c r="G130" s="476"/>
      <c r="H130" s="476"/>
      <c r="I130" s="368"/>
      <c r="J130" s="368"/>
      <c r="K130" s="368"/>
      <c r="L130" s="368"/>
      <c r="M130" s="368"/>
      <c r="N130" s="368"/>
      <c r="O130" s="368"/>
    </row>
    <row r="131" spans="1:15" ht="14.25" customHeight="1">
      <c r="A131" s="368"/>
      <c r="B131" s="368"/>
      <c r="C131" s="368"/>
      <c r="D131" s="368"/>
      <c r="E131" s="368"/>
      <c r="F131" s="476"/>
      <c r="G131" s="476"/>
      <c r="H131" s="476"/>
      <c r="I131" s="368"/>
      <c r="J131" s="368"/>
      <c r="K131" s="368"/>
      <c r="L131" s="368"/>
      <c r="M131" s="368"/>
      <c r="N131" s="368"/>
      <c r="O131" s="368"/>
    </row>
    <row r="132" spans="1:15" ht="14.25" customHeight="1">
      <c r="A132" s="368"/>
      <c r="B132" s="368"/>
      <c r="C132" s="368"/>
      <c r="D132" s="368"/>
      <c r="E132" s="368"/>
      <c r="F132" s="476"/>
      <c r="G132" s="476"/>
      <c r="H132" s="476"/>
      <c r="I132" s="368"/>
      <c r="J132" s="368"/>
      <c r="K132" s="368"/>
      <c r="L132" s="368"/>
      <c r="M132" s="368"/>
      <c r="N132" s="368"/>
      <c r="O132" s="368"/>
    </row>
    <row r="133" spans="1:15" ht="14.25" customHeight="1">
      <c r="A133" s="368"/>
      <c r="B133" s="368"/>
      <c r="C133" s="368"/>
      <c r="D133" s="368"/>
      <c r="E133" s="368"/>
      <c r="F133" s="476"/>
      <c r="G133" s="476"/>
      <c r="H133" s="476"/>
      <c r="I133" s="368"/>
      <c r="J133" s="368"/>
      <c r="K133" s="368"/>
      <c r="L133" s="368"/>
      <c r="M133" s="368"/>
      <c r="N133" s="368"/>
      <c r="O133" s="368"/>
    </row>
    <row r="134" spans="1:15" ht="14.25" customHeight="1">
      <c r="A134" s="368"/>
      <c r="B134" s="368"/>
      <c r="C134" s="368"/>
      <c r="D134" s="368"/>
      <c r="E134" s="368"/>
      <c r="F134" s="476"/>
      <c r="G134" s="476"/>
      <c r="H134" s="476"/>
      <c r="I134" s="368"/>
      <c r="J134" s="368"/>
      <c r="K134" s="368"/>
      <c r="L134" s="368"/>
      <c r="M134" s="368"/>
      <c r="N134" s="368"/>
      <c r="O134" s="368"/>
    </row>
    <row r="135" spans="1:15" ht="14.25" customHeight="1">
      <c r="A135" s="368"/>
      <c r="B135" s="368"/>
      <c r="C135" s="368"/>
      <c r="D135" s="368"/>
      <c r="E135" s="368"/>
      <c r="F135" s="476"/>
      <c r="G135" s="476"/>
      <c r="H135" s="476"/>
      <c r="I135" s="368"/>
      <c r="J135" s="368"/>
      <c r="K135" s="368"/>
      <c r="L135" s="368"/>
      <c r="M135" s="368"/>
      <c r="N135" s="368"/>
      <c r="O135" s="368"/>
    </row>
    <row r="136" spans="1:15" ht="14.25" customHeight="1">
      <c r="A136" s="368"/>
      <c r="B136" s="368"/>
      <c r="C136" s="368"/>
      <c r="D136" s="368"/>
      <c r="E136" s="368"/>
      <c r="F136" s="476"/>
      <c r="G136" s="476"/>
      <c r="H136" s="476"/>
      <c r="I136" s="368"/>
      <c r="J136" s="368"/>
      <c r="K136" s="368"/>
      <c r="L136" s="368"/>
      <c r="M136" s="368"/>
      <c r="N136" s="368"/>
      <c r="O136" s="368"/>
    </row>
    <row r="137" spans="1:15" ht="14.25" customHeight="1">
      <c r="A137" s="368"/>
      <c r="B137" s="368"/>
      <c r="C137" s="368"/>
      <c r="D137" s="368"/>
      <c r="E137" s="368"/>
      <c r="F137" s="476"/>
      <c r="G137" s="476"/>
      <c r="H137" s="476"/>
      <c r="I137" s="368"/>
      <c r="J137" s="368"/>
      <c r="K137" s="368"/>
      <c r="L137" s="368"/>
      <c r="M137" s="368"/>
      <c r="N137" s="368"/>
      <c r="O137" s="368"/>
    </row>
    <row r="138" spans="1:15" ht="14.25" customHeight="1">
      <c r="A138" s="368"/>
      <c r="B138" s="368"/>
      <c r="C138" s="368"/>
      <c r="D138" s="368"/>
      <c r="E138" s="368"/>
      <c r="F138" s="476"/>
      <c r="G138" s="476"/>
      <c r="H138" s="476"/>
      <c r="I138" s="368"/>
      <c r="J138" s="368"/>
      <c r="K138" s="368"/>
      <c r="L138" s="368"/>
      <c r="M138" s="368"/>
      <c r="N138" s="368"/>
      <c r="O138" s="368"/>
    </row>
    <row r="139" spans="1:15" ht="14.25" customHeight="1">
      <c r="A139" s="368"/>
      <c r="B139" s="368"/>
      <c r="C139" s="368"/>
      <c r="D139" s="368"/>
      <c r="E139" s="368"/>
      <c r="F139" s="476"/>
      <c r="G139" s="476"/>
      <c r="H139" s="476"/>
      <c r="I139" s="368"/>
      <c r="J139" s="368"/>
      <c r="K139" s="368"/>
      <c r="L139" s="368"/>
      <c r="M139" s="368"/>
      <c r="N139" s="368"/>
      <c r="O139" s="368"/>
    </row>
    <row r="140" spans="1:15" ht="14.25" customHeight="1">
      <c r="A140" s="368"/>
      <c r="B140" s="368"/>
      <c r="C140" s="368"/>
      <c r="D140" s="368"/>
      <c r="E140" s="368"/>
      <c r="F140" s="476"/>
      <c r="G140" s="476"/>
      <c r="H140" s="476"/>
      <c r="I140" s="368"/>
      <c r="J140" s="368"/>
      <c r="K140" s="368"/>
      <c r="L140" s="368"/>
      <c r="M140" s="368"/>
      <c r="N140" s="368"/>
      <c r="O140" s="368"/>
    </row>
    <row r="141" spans="1:15" ht="14.25" customHeight="1">
      <c r="A141" s="368"/>
      <c r="B141" s="368"/>
      <c r="C141" s="368"/>
      <c r="D141" s="368"/>
      <c r="E141" s="368"/>
      <c r="F141" s="476"/>
      <c r="G141" s="476"/>
      <c r="H141" s="476"/>
      <c r="I141" s="368"/>
      <c r="J141" s="368"/>
      <c r="K141" s="368"/>
      <c r="L141" s="368"/>
      <c r="M141" s="368"/>
      <c r="N141" s="368"/>
      <c r="O141" s="368"/>
    </row>
    <row r="142" spans="1:15" ht="14.25" customHeight="1">
      <c r="A142" s="368"/>
      <c r="B142" s="368"/>
      <c r="C142" s="368"/>
      <c r="D142" s="368"/>
      <c r="E142" s="368"/>
      <c r="F142" s="476"/>
      <c r="G142" s="476"/>
      <c r="H142" s="476"/>
      <c r="I142" s="368"/>
      <c r="J142" s="368"/>
      <c r="K142" s="368"/>
      <c r="L142" s="368"/>
      <c r="M142" s="368"/>
      <c r="N142" s="368"/>
      <c r="O142" s="368"/>
    </row>
    <row r="143" spans="1:15" ht="14.25" customHeight="1">
      <c r="A143" s="368"/>
      <c r="B143" s="368"/>
      <c r="C143" s="368"/>
      <c r="D143" s="368"/>
      <c r="E143" s="368"/>
      <c r="F143" s="476"/>
      <c r="G143" s="476"/>
      <c r="H143" s="476"/>
      <c r="I143" s="368"/>
      <c r="J143" s="368"/>
      <c r="K143" s="368"/>
      <c r="L143" s="368"/>
      <c r="M143" s="368"/>
      <c r="N143" s="368"/>
      <c r="O143" s="368"/>
    </row>
    <row r="144" spans="1:15" ht="14.25" customHeight="1">
      <c r="A144" s="368"/>
      <c r="B144" s="368"/>
      <c r="C144" s="368"/>
      <c r="D144" s="368"/>
      <c r="E144" s="368"/>
      <c r="F144" s="476"/>
      <c r="G144" s="476"/>
      <c r="H144" s="476"/>
      <c r="I144" s="368"/>
      <c r="J144" s="368"/>
      <c r="K144" s="368"/>
      <c r="L144" s="368"/>
      <c r="M144" s="368"/>
      <c r="N144" s="368"/>
      <c r="O144" s="368"/>
    </row>
    <row r="145" spans="1:15" ht="14.25" customHeight="1">
      <c r="A145" s="368"/>
      <c r="B145" s="368"/>
      <c r="C145" s="368"/>
      <c r="D145" s="368"/>
      <c r="E145" s="368"/>
      <c r="F145" s="476"/>
      <c r="G145" s="476"/>
      <c r="H145" s="476"/>
      <c r="I145" s="368"/>
      <c r="J145" s="368"/>
      <c r="K145" s="368"/>
      <c r="L145" s="368"/>
      <c r="M145" s="368"/>
      <c r="N145" s="368"/>
      <c r="O145" s="368"/>
    </row>
    <row r="146" spans="1:15" ht="14.25" customHeight="1">
      <c r="A146" s="368"/>
      <c r="B146" s="368"/>
      <c r="C146" s="368"/>
      <c r="D146" s="368"/>
      <c r="E146" s="368"/>
      <c r="F146" s="476"/>
      <c r="G146" s="476"/>
      <c r="H146" s="476"/>
      <c r="I146" s="368"/>
      <c r="J146" s="368"/>
      <c r="K146" s="368"/>
      <c r="L146" s="368"/>
      <c r="M146" s="368"/>
      <c r="N146" s="368"/>
      <c r="O146" s="368"/>
    </row>
    <row r="147" spans="1:15" ht="14.25" customHeight="1">
      <c r="A147" s="368"/>
      <c r="B147" s="368"/>
      <c r="C147" s="368"/>
      <c r="D147" s="368"/>
      <c r="E147" s="368"/>
      <c r="F147" s="476"/>
      <c r="G147" s="476"/>
      <c r="H147" s="476"/>
      <c r="I147" s="368"/>
      <c r="J147" s="368"/>
      <c r="K147" s="368"/>
      <c r="L147" s="368"/>
      <c r="M147" s="368"/>
      <c r="N147" s="368"/>
      <c r="O147" s="368"/>
    </row>
    <row r="148" spans="1:15" ht="14.25" customHeight="1">
      <c r="A148" s="368"/>
      <c r="B148" s="368"/>
      <c r="C148" s="368"/>
      <c r="D148" s="368"/>
      <c r="E148" s="368"/>
      <c r="F148" s="476"/>
      <c r="G148" s="476"/>
      <c r="H148" s="476"/>
      <c r="I148" s="368"/>
      <c r="J148" s="368"/>
      <c r="K148" s="368"/>
      <c r="L148" s="368"/>
      <c r="M148" s="368"/>
      <c r="N148" s="368"/>
      <c r="O148" s="368"/>
    </row>
    <row r="149" spans="1:15" ht="14.25" customHeight="1">
      <c r="A149" s="368"/>
      <c r="B149" s="368"/>
      <c r="C149" s="368"/>
      <c r="D149" s="368"/>
      <c r="E149" s="368"/>
      <c r="F149" s="476"/>
      <c r="G149" s="476"/>
      <c r="H149" s="476"/>
      <c r="I149" s="368"/>
      <c r="J149" s="368"/>
      <c r="K149" s="368"/>
      <c r="L149" s="368"/>
      <c r="M149" s="368"/>
      <c r="N149" s="368"/>
      <c r="O149" s="368"/>
    </row>
    <row r="150" spans="1:15" ht="14.25" customHeight="1">
      <c r="A150" s="368"/>
      <c r="B150" s="368"/>
      <c r="C150" s="368"/>
      <c r="D150" s="368"/>
      <c r="E150" s="368"/>
      <c r="F150" s="476"/>
      <c r="G150" s="476"/>
      <c r="H150" s="476"/>
      <c r="I150" s="368"/>
      <c r="J150" s="368"/>
      <c r="K150" s="368"/>
      <c r="L150" s="368"/>
      <c r="M150" s="368"/>
      <c r="N150" s="368"/>
      <c r="O150" s="368"/>
    </row>
    <row r="151" spans="1:15" ht="14.25" customHeight="1">
      <c r="A151" s="368"/>
      <c r="B151" s="368"/>
      <c r="C151" s="368"/>
      <c r="D151" s="368"/>
      <c r="E151" s="368"/>
      <c r="F151" s="476"/>
      <c r="G151" s="476"/>
      <c r="H151" s="476"/>
      <c r="I151" s="368"/>
      <c r="J151" s="368"/>
      <c r="K151" s="368"/>
      <c r="L151" s="368"/>
      <c r="M151" s="368"/>
      <c r="N151" s="368"/>
      <c r="O151" s="368"/>
    </row>
    <row r="152" spans="1:15" ht="14.25" customHeight="1">
      <c r="A152" s="368"/>
      <c r="B152" s="368"/>
      <c r="C152" s="368"/>
      <c r="D152" s="368"/>
      <c r="E152" s="368"/>
      <c r="F152" s="476"/>
      <c r="G152" s="476"/>
      <c r="H152" s="476"/>
      <c r="I152" s="368"/>
      <c r="J152" s="368"/>
      <c r="K152" s="368"/>
      <c r="L152" s="368"/>
      <c r="M152" s="368"/>
      <c r="N152" s="368"/>
      <c r="O152" s="368"/>
    </row>
    <row r="153" spans="1:15" ht="14.25" customHeight="1">
      <c r="A153" s="368"/>
      <c r="B153" s="368"/>
      <c r="C153" s="368"/>
      <c r="D153" s="368"/>
      <c r="E153" s="368"/>
      <c r="F153" s="476"/>
      <c r="G153" s="476"/>
      <c r="H153" s="476"/>
      <c r="I153" s="368"/>
      <c r="J153" s="368"/>
      <c r="K153" s="368"/>
      <c r="L153" s="368"/>
      <c r="M153" s="368"/>
      <c r="N153" s="368"/>
      <c r="O153" s="368"/>
    </row>
    <row r="154" spans="1:15" ht="14.25" customHeight="1">
      <c r="A154" s="368"/>
      <c r="B154" s="368"/>
      <c r="C154" s="368"/>
      <c r="D154" s="368"/>
      <c r="E154" s="368"/>
      <c r="F154" s="476"/>
      <c r="G154" s="476"/>
      <c r="H154" s="476"/>
      <c r="I154" s="368"/>
      <c r="J154" s="368"/>
      <c r="K154" s="368"/>
      <c r="L154" s="368"/>
      <c r="M154" s="368"/>
      <c r="N154" s="368"/>
      <c r="O154" s="368"/>
    </row>
    <row r="155" spans="1:15" ht="14.25" customHeight="1">
      <c r="A155" s="368"/>
      <c r="B155" s="368"/>
      <c r="C155" s="368"/>
      <c r="D155" s="368"/>
      <c r="E155" s="368"/>
      <c r="F155" s="476"/>
      <c r="G155" s="476"/>
      <c r="H155" s="476"/>
      <c r="I155" s="368"/>
      <c r="J155" s="368"/>
      <c r="K155" s="368"/>
      <c r="L155" s="368"/>
      <c r="M155" s="368"/>
      <c r="N155" s="368"/>
      <c r="O155" s="368"/>
    </row>
    <row r="156" spans="1:15" ht="14.25" customHeight="1">
      <c r="A156" s="368"/>
      <c r="B156" s="368"/>
      <c r="C156" s="368"/>
      <c r="D156" s="368"/>
      <c r="E156" s="368"/>
      <c r="F156" s="476"/>
      <c r="G156" s="476"/>
      <c r="H156" s="476"/>
      <c r="I156" s="368"/>
      <c r="J156" s="368"/>
      <c r="K156" s="368"/>
      <c r="L156" s="368"/>
      <c r="M156" s="368"/>
      <c r="N156" s="368"/>
      <c r="O156" s="368"/>
    </row>
    <row r="157" spans="1:15" ht="14.25" customHeight="1">
      <c r="A157" s="368"/>
      <c r="B157" s="368"/>
      <c r="C157" s="368"/>
      <c r="D157" s="368"/>
      <c r="E157" s="368"/>
      <c r="F157" s="476"/>
      <c r="G157" s="476"/>
      <c r="H157" s="476"/>
      <c r="I157" s="368"/>
      <c r="J157" s="368"/>
      <c r="K157" s="368"/>
      <c r="L157" s="368"/>
      <c r="M157" s="368"/>
      <c r="N157" s="368"/>
      <c r="O157" s="368"/>
    </row>
    <row r="158" spans="1:15" ht="14.25" customHeight="1">
      <c r="A158" s="368"/>
      <c r="B158" s="368"/>
      <c r="C158" s="368"/>
      <c r="D158" s="368"/>
      <c r="E158" s="368"/>
      <c r="F158" s="476"/>
      <c r="G158" s="476"/>
      <c r="H158" s="476"/>
      <c r="I158" s="368"/>
      <c r="J158" s="368"/>
      <c r="K158" s="368"/>
      <c r="L158" s="368"/>
      <c r="M158" s="368"/>
      <c r="N158" s="368"/>
      <c r="O158" s="368"/>
    </row>
    <row r="159" spans="1:15" ht="14.25" customHeight="1">
      <c r="A159" s="368"/>
      <c r="B159" s="368"/>
      <c r="C159" s="368"/>
      <c r="D159" s="368"/>
      <c r="E159" s="368"/>
      <c r="F159" s="476"/>
      <c r="G159" s="476"/>
      <c r="H159" s="476"/>
      <c r="I159" s="368"/>
      <c r="J159" s="368"/>
      <c r="K159" s="368"/>
      <c r="L159" s="368"/>
      <c r="M159" s="368"/>
      <c r="N159" s="368"/>
      <c r="O159" s="368"/>
    </row>
    <row r="160" spans="1:15" ht="14.25" customHeight="1">
      <c r="A160" s="368"/>
      <c r="B160" s="368"/>
      <c r="C160" s="368"/>
      <c r="D160" s="368"/>
      <c r="E160" s="368"/>
      <c r="F160" s="476"/>
      <c r="G160" s="476"/>
      <c r="H160" s="476"/>
      <c r="I160" s="368"/>
      <c r="J160" s="368"/>
      <c r="K160" s="368"/>
      <c r="L160" s="368"/>
      <c r="M160" s="368"/>
      <c r="N160" s="368"/>
      <c r="O160" s="368"/>
    </row>
    <row r="161" spans="1:15" ht="14.25" customHeight="1">
      <c r="A161" s="368"/>
      <c r="B161" s="368"/>
      <c r="C161" s="368"/>
      <c r="D161" s="368"/>
      <c r="E161" s="368"/>
      <c r="F161" s="476"/>
      <c r="G161" s="476"/>
      <c r="H161" s="476"/>
      <c r="I161" s="368"/>
      <c r="J161" s="368"/>
      <c r="K161" s="368"/>
      <c r="L161" s="368"/>
      <c r="M161" s="368"/>
      <c r="N161" s="368"/>
      <c r="O161" s="368"/>
    </row>
    <row r="162" spans="1:15" ht="14.25" customHeight="1">
      <c r="A162" s="368"/>
      <c r="B162" s="368"/>
      <c r="C162" s="368"/>
      <c r="D162" s="368"/>
      <c r="E162" s="368"/>
      <c r="F162" s="476"/>
      <c r="G162" s="476"/>
      <c r="H162" s="476"/>
      <c r="I162" s="368"/>
      <c r="J162" s="368"/>
      <c r="K162" s="368"/>
      <c r="L162" s="368"/>
      <c r="M162" s="368"/>
      <c r="N162" s="368"/>
      <c r="O162" s="368"/>
    </row>
    <row r="163" spans="1:15" ht="14.25" customHeight="1">
      <c r="A163" s="368"/>
      <c r="B163" s="368"/>
      <c r="C163" s="368"/>
      <c r="D163" s="368"/>
      <c r="E163" s="368"/>
      <c r="F163" s="476"/>
      <c r="G163" s="476"/>
      <c r="H163" s="476"/>
      <c r="I163" s="368"/>
      <c r="J163" s="368"/>
      <c r="K163" s="368"/>
      <c r="L163" s="368"/>
      <c r="M163" s="368"/>
      <c r="N163" s="368"/>
      <c r="O163" s="368"/>
    </row>
    <row r="164" spans="1:15" ht="14.25" customHeight="1">
      <c r="A164" s="368"/>
      <c r="B164" s="368"/>
      <c r="C164" s="368"/>
      <c r="D164" s="368"/>
      <c r="E164" s="368"/>
      <c r="F164" s="476"/>
      <c r="G164" s="476"/>
      <c r="H164" s="476"/>
      <c r="I164" s="368"/>
      <c r="J164" s="368"/>
      <c r="K164" s="368"/>
      <c r="L164" s="368"/>
      <c r="M164" s="368"/>
      <c r="N164" s="368"/>
      <c r="O164" s="368"/>
    </row>
    <row r="165" spans="1:15" ht="14.25" customHeight="1">
      <c r="A165" s="368"/>
      <c r="B165" s="368"/>
      <c r="C165" s="368"/>
      <c r="D165" s="368"/>
      <c r="E165" s="368"/>
      <c r="F165" s="476"/>
      <c r="G165" s="476"/>
      <c r="H165" s="476"/>
      <c r="I165" s="368"/>
      <c r="J165" s="368"/>
      <c r="K165" s="368"/>
      <c r="L165" s="368"/>
      <c r="M165" s="368"/>
      <c r="N165" s="368"/>
      <c r="O165" s="368"/>
    </row>
    <row r="166" spans="1:15" ht="14.25" customHeight="1">
      <c r="A166" s="368"/>
      <c r="B166" s="368"/>
      <c r="C166" s="368"/>
      <c r="D166" s="368"/>
      <c r="E166" s="368"/>
      <c r="F166" s="476"/>
      <c r="G166" s="476"/>
      <c r="H166" s="476"/>
      <c r="I166" s="368"/>
      <c r="J166" s="368"/>
      <c r="K166" s="368"/>
      <c r="L166" s="368"/>
      <c r="M166" s="368"/>
      <c r="N166" s="368"/>
      <c r="O166" s="368"/>
    </row>
    <row r="167" spans="1:15" ht="14.25" customHeight="1">
      <c r="A167" s="368"/>
      <c r="B167" s="368"/>
      <c r="C167" s="368"/>
      <c r="D167" s="368"/>
      <c r="E167" s="368"/>
      <c r="F167" s="476"/>
      <c r="G167" s="476"/>
      <c r="H167" s="476"/>
      <c r="I167" s="368"/>
      <c r="J167" s="368"/>
      <c r="K167" s="368"/>
      <c r="L167" s="368"/>
      <c r="M167" s="368"/>
      <c r="N167" s="368"/>
      <c r="O167" s="368"/>
    </row>
    <row r="168" spans="1:15" ht="14.25" customHeight="1">
      <c r="A168" s="368"/>
      <c r="B168" s="368"/>
      <c r="C168" s="368"/>
      <c r="D168" s="368"/>
      <c r="E168" s="368"/>
      <c r="F168" s="476"/>
      <c r="G168" s="476"/>
      <c r="H168" s="476"/>
      <c r="I168" s="368"/>
      <c r="J168" s="368"/>
      <c r="K168" s="368"/>
      <c r="L168" s="368"/>
      <c r="M168" s="368"/>
      <c r="N168" s="368"/>
      <c r="O168" s="368"/>
    </row>
    <row r="169" spans="1:15" ht="14.25" customHeight="1">
      <c r="A169" s="368"/>
      <c r="B169" s="368"/>
      <c r="C169" s="368"/>
      <c r="D169" s="368"/>
      <c r="E169" s="368"/>
      <c r="F169" s="476"/>
      <c r="G169" s="476"/>
      <c r="H169" s="476"/>
      <c r="I169" s="368"/>
      <c r="J169" s="368"/>
      <c r="K169" s="368"/>
      <c r="L169" s="368"/>
      <c r="M169" s="368"/>
      <c r="N169" s="368"/>
      <c r="O169" s="368"/>
    </row>
    <row r="170" spans="1:15" ht="14.25" customHeight="1">
      <c r="A170" s="368"/>
      <c r="B170" s="368"/>
      <c r="C170" s="368"/>
      <c r="D170" s="368"/>
      <c r="E170" s="368"/>
      <c r="F170" s="476"/>
      <c r="G170" s="476"/>
      <c r="H170" s="476"/>
      <c r="I170" s="368"/>
      <c r="J170" s="368"/>
      <c r="K170" s="368"/>
      <c r="L170" s="368"/>
      <c r="M170" s="368"/>
      <c r="N170" s="368"/>
      <c r="O170" s="368"/>
    </row>
    <row r="171" spans="1:15" ht="14.25" customHeight="1">
      <c r="A171" s="368"/>
      <c r="B171" s="368"/>
      <c r="C171" s="368"/>
      <c r="D171" s="368"/>
      <c r="E171" s="368"/>
      <c r="F171" s="476"/>
      <c r="G171" s="476"/>
      <c r="H171" s="476"/>
      <c r="I171" s="368"/>
      <c r="J171" s="368"/>
      <c r="K171" s="368"/>
      <c r="L171" s="368"/>
      <c r="M171" s="368"/>
      <c r="N171" s="368"/>
      <c r="O171" s="368"/>
    </row>
    <row r="172" spans="1:15" ht="14.25" customHeight="1">
      <c r="A172" s="368"/>
      <c r="B172" s="368"/>
      <c r="C172" s="368"/>
      <c r="D172" s="368"/>
      <c r="E172" s="368"/>
      <c r="F172" s="476"/>
      <c r="G172" s="476"/>
      <c r="H172" s="476"/>
      <c r="I172" s="368"/>
      <c r="J172" s="368"/>
      <c r="K172" s="368"/>
      <c r="L172" s="368"/>
      <c r="M172" s="368"/>
      <c r="N172" s="368"/>
      <c r="O172" s="368"/>
    </row>
    <row r="173" spans="1:15" ht="14.25" customHeight="1">
      <c r="A173" s="368"/>
      <c r="B173" s="368"/>
      <c r="C173" s="368"/>
      <c r="D173" s="368"/>
      <c r="E173" s="368"/>
      <c r="F173" s="476"/>
      <c r="G173" s="476"/>
      <c r="H173" s="476"/>
      <c r="I173" s="368"/>
      <c r="J173" s="368"/>
      <c r="K173" s="368"/>
      <c r="L173" s="368"/>
      <c r="M173" s="368"/>
      <c r="N173" s="368"/>
      <c r="O173" s="368"/>
    </row>
    <row r="174" spans="1:15" ht="14.25" customHeight="1">
      <c r="A174" s="368"/>
      <c r="B174" s="368"/>
      <c r="C174" s="368"/>
      <c r="D174" s="368"/>
      <c r="E174" s="368"/>
      <c r="F174" s="476"/>
      <c r="G174" s="476"/>
      <c r="H174" s="476"/>
      <c r="I174" s="368"/>
      <c r="J174" s="368"/>
      <c r="K174" s="368"/>
      <c r="L174" s="368"/>
      <c r="M174" s="368"/>
      <c r="N174" s="368"/>
      <c r="O174" s="368"/>
    </row>
    <row r="175" spans="1:15" ht="14.25" customHeight="1">
      <c r="A175" s="368"/>
      <c r="B175" s="368"/>
      <c r="C175" s="368"/>
      <c r="D175" s="368"/>
      <c r="E175" s="368"/>
      <c r="F175" s="476"/>
      <c r="G175" s="476"/>
      <c r="H175" s="476"/>
      <c r="I175" s="368"/>
      <c r="J175" s="368"/>
      <c r="K175" s="368"/>
      <c r="L175" s="368"/>
      <c r="M175" s="368"/>
      <c r="N175" s="368"/>
      <c r="O175" s="368"/>
    </row>
    <row r="176" spans="1:15" ht="14.25" customHeight="1">
      <c r="A176" s="368"/>
      <c r="B176" s="368"/>
      <c r="C176" s="368"/>
      <c r="D176" s="368"/>
      <c r="E176" s="368"/>
      <c r="F176" s="476"/>
      <c r="G176" s="476"/>
      <c r="H176" s="476"/>
      <c r="I176" s="368"/>
      <c r="J176" s="368"/>
      <c r="K176" s="368"/>
      <c r="L176" s="368"/>
      <c r="M176" s="368"/>
      <c r="N176" s="368"/>
      <c r="O176" s="368"/>
    </row>
    <row r="177" spans="1:15" ht="14.25" customHeight="1">
      <c r="A177" s="368"/>
      <c r="B177" s="368"/>
      <c r="C177" s="368"/>
      <c r="D177" s="368"/>
      <c r="E177" s="368"/>
      <c r="F177" s="476"/>
      <c r="G177" s="476"/>
      <c r="H177" s="476"/>
      <c r="I177" s="368"/>
      <c r="J177" s="368"/>
      <c r="K177" s="368"/>
      <c r="L177" s="368"/>
      <c r="M177" s="368"/>
      <c r="N177" s="368"/>
      <c r="O177" s="368"/>
    </row>
    <row r="178" spans="1:15" ht="14.25" customHeight="1">
      <c r="A178" s="368"/>
      <c r="B178" s="368"/>
      <c r="C178" s="368"/>
      <c r="D178" s="368"/>
      <c r="E178" s="368"/>
      <c r="F178" s="476"/>
      <c r="G178" s="476"/>
      <c r="H178" s="476"/>
      <c r="I178" s="368"/>
      <c r="J178" s="368"/>
      <c r="K178" s="368"/>
      <c r="L178" s="368"/>
      <c r="M178" s="368"/>
      <c r="N178" s="368"/>
      <c r="O178" s="368"/>
    </row>
    <row r="179" spans="1:15" ht="14.25" customHeight="1">
      <c r="A179" s="368"/>
      <c r="B179" s="368"/>
      <c r="C179" s="368"/>
      <c r="D179" s="368"/>
      <c r="E179" s="368"/>
      <c r="F179" s="476"/>
      <c r="G179" s="476"/>
      <c r="H179" s="476"/>
      <c r="I179" s="368"/>
      <c r="J179" s="368"/>
      <c r="K179" s="368"/>
      <c r="L179" s="368"/>
      <c r="M179" s="368"/>
      <c r="N179" s="368"/>
      <c r="O179" s="368"/>
    </row>
    <row r="180" spans="1:15" ht="14.25" customHeight="1">
      <c r="A180" s="368"/>
      <c r="B180" s="368"/>
      <c r="C180" s="368"/>
      <c r="D180" s="368"/>
      <c r="E180" s="368"/>
      <c r="F180" s="476"/>
      <c r="G180" s="476"/>
      <c r="H180" s="476"/>
      <c r="I180" s="368"/>
      <c r="J180" s="368"/>
      <c r="K180" s="368"/>
      <c r="L180" s="368"/>
      <c r="M180" s="368"/>
      <c r="N180" s="368"/>
      <c r="O180" s="368"/>
    </row>
    <row r="181" spans="1:15" ht="14.25" customHeight="1">
      <c r="A181" s="368"/>
      <c r="B181" s="368"/>
      <c r="C181" s="368"/>
      <c r="D181" s="368"/>
      <c r="E181" s="368"/>
      <c r="F181" s="476"/>
      <c r="G181" s="476"/>
      <c r="H181" s="476"/>
      <c r="I181" s="368"/>
      <c r="J181" s="368"/>
      <c r="K181" s="368"/>
      <c r="L181" s="368"/>
      <c r="M181" s="368"/>
      <c r="N181" s="368"/>
      <c r="O181" s="368"/>
    </row>
    <row r="182" spans="1:15" ht="14.25" customHeight="1">
      <c r="A182" s="368"/>
      <c r="B182" s="368"/>
      <c r="C182" s="368"/>
      <c r="D182" s="368"/>
      <c r="E182" s="368"/>
      <c r="F182" s="476"/>
      <c r="G182" s="476"/>
      <c r="H182" s="476"/>
      <c r="I182" s="368"/>
      <c r="J182" s="368"/>
      <c r="K182" s="368"/>
      <c r="L182" s="368"/>
      <c r="M182" s="368"/>
      <c r="N182" s="368"/>
      <c r="O182" s="368"/>
    </row>
    <row r="183" spans="1:15" ht="14.25" customHeight="1">
      <c r="A183" s="368"/>
      <c r="B183" s="368"/>
      <c r="C183" s="368"/>
      <c r="D183" s="368"/>
      <c r="E183" s="368"/>
      <c r="F183" s="476"/>
      <c r="G183" s="476"/>
      <c r="H183" s="476"/>
      <c r="I183" s="368"/>
      <c r="J183" s="368"/>
      <c r="K183" s="368"/>
      <c r="L183" s="368"/>
      <c r="M183" s="368"/>
      <c r="N183" s="368"/>
      <c r="O183" s="368"/>
    </row>
    <row r="184" spans="1:15" ht="14.25" customHeight="1">
      <c r="A184" s="368"/>
      <c r="B184" s="368"/>
      <c r="C184" s="368"/>
      <c r="D184" s="368"/>
      <c r="E184" s="368"/>
      <c r="F184" s="476"/>
      <c r="G184" s="476"/>
      <c r="H184" s="476"/>
      <c r="I184" s="368"/>
      <c r="J184" s="368"/>
      <c r="K184" s="368"/>
      <c r="L184" s="368"/>
      <c r="M184" s="368"/>
      <c r="N184" s="368"/>
      <c r="O184" s="368"/>
    </row>
    <row r="185" spans="1:15" ht="14.25" customHeight="1">
      <c r="A185" s="368"/>
      <c r="B185" s="368"/>
      <c r="C185" s="368"/>
      <c r="D185" s="368"/>
      <c r="E185" s="368"/>
      <c r="F185" s="476"/>
      <c r="G185" s="476"/>
      <c r="H185" s="476"/>
      <c r="I185" s="368"/>
      <c r="J185" s="368"/>
      <c r="K185" s="368"/>
      <c r="L185" s="368"/>
      <c r="M185" s="368"/>
      <c r="N185" s="368"/>
      <c r="O185" s="368"/>
    </row>
    <row r="186" spans="1:15" ht="14.25" customHeight="1">
      <c r="A186" s="368"/>
      <c r="B186" s="368"/>
      <c r="C186" s="368"/>
      <c r="D186" s="368"/>
      <c r="E186" s="368"/>
      <c r="F186" s="476"/>
      <c r="G186" s="476"/>
      <c r="H186" s="476"/>
      <c r="I186" s="368"/>
      <c r="J186" s="368"/>
      <c r="K186" s="368"/>
      <c r="L186" s="368"/>
      <c r="M186" s="368"/>
      <c r="N186" s="368"/>
      <c r="O186" s="368"/>
    </row>
    <row r="187" spans="1:15" ht="14.25" customHeight="1">
      <c r="A187" s="368"/>
      <c r="B187" s="368"/>
      <c r="C187" s="368"/>
      <c r="D187" s="368"/>
      <c r="E187" s="368"/>
      <c r="F187" s="476"/>
      <c r="G187" s="476"/>
      <c r="H187" s="476"/>
      <c r="I187" s="368"/>
      <c r="J187" s="368"/>
      <c r="K187" s="368"/>
      <c r="L187" s="368"/>
      <c r="M187" s="368"/>
      <c r="N187" s="368"/>
      <c r="O187" s="368"/>
    </row>
    <row r="188" spans="1:15" ht="14.25" customHeight="1">
      <c r="A188" s="368"/>
      <c r="B188" s="368"/>
      <c r="C188" s="368"/>
      <c r="D188" s="368"/>
      <c r="E188" s="368"/>
      <c r="F188" s="476"/>
      <c r="G188" s="476"/>
      <c r="H188" s="476"/>
      <c r="I188" s="368"/>
      <c r="J188" s="368"/>
      <c r="K188" s="368"/>
      <c r="L188" s="368"/>
      <c r="M188" s="368"/>
      <c r="N188" s="368"/>
      <c r="O188" s="368"/>
    </row>
    <row r="189" spans="1:15" ht="14.25" customHeight="1">
      <c r="A189" s="368"/>
      <c r="B189" s="368"/>
      <c r="C189" s="368"/>
      <c r="D189" s="368"/>
      <c r="E189" s="368"/>
      <c r="F189" s="476"/>
      <c r="G189" s="476"/>
      <c r="H189" s="476"/>
      <c r="I189" s="368"/>
      <c r="J189" s="368"/>
      <c r="K189" s="368"/>
      <c r="L189" s="368"/>
      <c r="M189" s="368"/>
      <c r="N189" s="368"/>
      <c r="O189" s="368"/>
    </row>
    <row r="190" spans="1:15" ht="14.25" customHeight="1">
      <c r="A190" s="368"/>
      <c r="B190" s="368"/>
      <c r="C190" s="368"/>
      <c r="D190" s="368"/>
      <c r="E190" s="368"/>
      <c r="F190" s="476"/>
      <c r="G190" s="476"/>
      <c r="H190" s="476"/>
      <c r="I190" s="368"/>
      <c r="J190" s="368"/>
      <c r="K190" s="368"/>
      <c r="L190" s="368"/>
      <c r="M190" s="368"/>
      <c r="N190" s="368"/>
      <c r="O190" s="368"/>
    </row>
    <row r="191" spans="1:15" ht="14.25" customHeight="1">
      <c r="A191" s="368"/>
      <c r="B191" s="368"/>
      <c r="C191" s="368"/>
      <c r="D191" s="368"/>
      <c r="E191" s="368"/>
      <c r="F191" s="476"/>
      <c r="G191" s="476"/>
      <c r="H191" s="476"/>
      <c r="I191" s="368"/>
      <c r="J191" s="368"/>
      <c r="K191" s="368"/>
      <c r="L191" s="368"/>
      <c r="M191" s="368"/>
      <c r="N191" s="368"/>
      <c r="O191" s="368"/>
    </row>
    <row r="192" spans="1:15" ht="14.25" customHeight="1">
      <c r="A192" s="368"/>
      <c r="B192" s="368"/>
      <c r="C192" s="368"/>
      <c r="D192" s="368"/>
      <c r="E192" s="368"/>
      <c r="F192" s="476"/>
      <c r="G192" s="476"/>
      <c r="H192" s="476"/>
      <c r="I192" s="368"/>
      <c r="J192" s="368"/>
      <c r="K192" s="368"/>
      <c r="L192" s="368"/>
      <c r="M192" s="368"/>
      <c r="N192" s="368"/>
      <c r="O192" s="368"/>
    </row>
    <row r="193" spans="1:15" ht="14.25" customHeight="1">
      <c r="A193" s="368"/>
      <c r="B193" s="368"/>
      <c r="C193" s="368"/>
      <c r="D193" s="368"/>
      <c r="E193" s="368"/>
      <c r="F193" s="476"/>
      <c r="G193" s="476"/>
      <c r="H193" s="476"/>
      <c r="I193" s="368"/>
      <c r="J193" s="368"/>
      <c r="K193" s="368"/>
      <c r="L193" s="368"/>
      <c r="M193" s="368"/>
      <c r="N193" s="368"/>
      <c r="O193" s="368"/>
    </row>
    <row r="194" spans="1:15" ht="14.25" customHeight="1">
      <c r="A194" s="368"/>
      <c r="B194" s="368"/>
      <c r="C194" s="368"/>
      <c r="D194" s="368"/>
      <c r="E194" s="368"/>
      <c r="F194" s="476"/>
      <c r="G194" s="476"/>
      <c r="H194" s="476"/>
      <c r="I194" s="368"/>
      <c r="J194" s="368"/>
      <c r="K194" s="368"/>
      <c r="L194" s="368"/>
      <c r="M194" s="368"/>
      <c r="N194" s="368"/>
      <c r="O194" s="368"/>
    </row>
    <row r="195" spans="1:15" ht="14.25" customHeight="1">
      <c r="A195" s="368"/>
      <c r="B195" s="368"/>
      <c r="C195" s="368"/>
      <c r="D195" s="368"/>
      <c r="E195" s="368"/>
      <c r="F195" s="476"/>
      <c r="G195" s="476"/>
      <c r="H195" s="476"/>
      <c r="I195" s="368"/>
      <c r="J195" s="368"/>
      <c r="K195" s="368"/>
      <c r="L195" s="368"/>
      <c r="M195" s="368"/>
      <c r="N195" s="368"/>
      <c r="O195" s="368"/>
    </row>
    <row r="196" spans="1:15" ht="14.25" customHeight="1">
      <c r="A196" s="368"/>
      <c r="B196" s="368"/>
      <c r="C196" s="368"/>
      <c r="D196" s="368"/>
      <c r="E196" s="368"/>
      <c r="F196" s="476"/>
      <c r="G196" s="476"/>
      <c r="H196" s="476"/>
      <c r="I196" s="368"/>
      <c r="J196" s="368"/>
      <c r="K196" s="368"/>
      <c r="L196" s="368"/>
      <c r="M196" s="368"/>
      <c r="N196" s="368"/>
      <c r="O196" s="368"/>
    </row>
    <row r="197" spans="1:15" ht="14.25" customHeight="1">
      <c r="A197" s="368"/>
      <c r="B197" s="368"/>
      <c r="C197" s="368"/>
      <c r="D197" s="368"/>
      <c r="E197" s="368"/>
      <c r="F197" s="476"/>
      <c r="G197" s="476"/>
      <c r="H197" s="476"/>
      <c r="I197" s="368"/>
      <c r="J197" s="368"/>
      <c r="K197" s="368"/>
      <c r="L197" s="368"/>
      <c r="M197" s="368"/>
      <c r="N197" s="368"/>
      <c r="O197" s="368"/>
    </row>
    <row r="198" spans="1:15" ht="14.25" customHeight="1">
      <c r="A198" s="368"/>
      <c r="B198" s="368"/>
      <c r="C198" s="368"/>
      <c r="D198" s="368"/>
      <c r="E198" s="368"/>
      <c r="F198" s="476"/>
      <c r="G198" s="476"/>
      <c r="H198" s="476"/>
      <c r="I198" s="368"/>
      <c r="J198" s="368"/>
      <c r="K198" s="368"/>
      <c r="L198" s="368"/>
      <c r="M198" s="368"/>
      <c r="N198" s="368"/>
      <c r="O198" s="368"/>
    </row>
    <row r="199" spans="1:15" ht="14.25" customHeight="1">
      <c r="A199" s="368"/>
      <c r="B199" s="368"/>
      <c r="C199" s="368"/>
      <c r="D199" s="368"/>
      <c r="E199" s="368"/>
      <c r="F199" s="476"/>
      <c r="G199" s="476"/>
      <c r="H199" s="476"/>
      <c r="I199" s="368"/>
      <c r="J199" s="368"/>
      <c r="K199" s="368"/>
      <c r="L199" s="368"/>
      <c r="M199" s="368"/>
      <c r="N199" s="368"/>
      <c r="O199" s="368"/>
    </row>
    <row r="200" spans="1:15" ht="14.25" customHeight="1">
      <c r="A200" s="368"/>
      <c r="B200" s="368"/>
      <c r="C200" s="368"/>
      <c r="D200" s="368"/>
      <c r="E200" s="368"/>
      <c r="F200" s="476"/>
      <c r="G200" s="476"/>
      <c r="H200" s="476"/>
      <c r="I200" s="368"/>
      <c r="J200" s="368"/>
      <c r="K200" s="368"/>
      <c r="L200" s="368"/>
      <c r="M200" s="368"/>
      <c r="N200" s="368"/>
      <c r="O200" s="368"/>
    </row>
    <row r="201" spans="1:15" ht="14.25" customHeight="1">
      <c r="A201" s="368"/>
      <c r="B201" s="368"/>
      <c r="C201" s="368"/>
      <c r="D201" s="368"/>
      <c r="E201" s="368"/>
      <c r="F201" s="476"/>
      <c r="G201" s="476"/>
      <c r="H201" s="476"/>
      <c r="I201" s="368"/>
      <c r="J201" s="368"/>
      <c r="K201" s="368"/>
      <c r="L201" s="368"/>
      <c r="M201" s="368"/>
      <c r="N201" s="368"/>
      <c r="O201" s="368"/>
    </row>
    <row r="202" spans="1:15" ht="14.25" customHeight="1">
      <c r="A202" s="368"/>
      <c r="B202" s="368"/>
      <c r="C202" s="368"/>
      <c r="D202" s="368"/>
      <c r="E202" s="368"/>
      <c r="F202" s="476"/>
      <c r="G202" s="476"/>
      <c r="H202" s="476"/>
      <c r="I202" s="368"/>
      <c r="J202" s="368"/>
      <c r="K202" s="368"/>
      <c r="L202" s="368"/>
      <c r="M202" s="368"/>
      <c r="N202" s="368"/>
      <c r="O202" s="368"/>
    </row>
    <row r="203" spans="1:15" ht="14.25" customHeight="1">
      <c r="A203" s="368"/>
      <c r="B203" s="368"/>
      <c r="C203" s="368"/>
      <c r="D203" s="368"/>
      <c r="E203" s="368"/>
      <c r="F203" s="476"/>
      <c r="G203" s="476"/>
      <c r="H203" s="476"/>
      <c r="I203" s="368"/>
      <c r="J203" s="368"/>
      <c r="K203" s="368"/>
      <c r="L203" s="368"/>
      <c r="M203" s="368"/>
      <c r="N203" s="368"/>
      <c r="O203" s="368"/>
    </row>
    <row r="204" spans="1:15" ht="14.25" customHeight="1">
      <c r="A204" s="368"/>
      <c r="B204" s="368"/>
      <c r="C204" s="368"/>
      <c r="D204" s="368"/>
      <c r="E204" s="368"/>
      <c r="F204" s="476"/>
      <c r="G204" s="476"/>
      <c r="H204" s="476"/>
      <c r="I204" s="368"/>
      <c r="J204" s="368"/>
      <c r="K204" s="368"/>
      <c r="L204" s="368"/>
      <c r="M204" s="368"/>
      <c r="N204" s="368"/>
      <c r="O204" s="368"/>
    </row>
    <row r="205" spans="1:15" ht="14.25" customHeight="1">
      <c r="A205" s="368"/>
      <c r="B205" s="368"/>
      <c r="C205" s="368"/>
      <c r="D205" s="368"/>
      <c r="E205" s="368"/>
      <c r="F205" s="476"/>
      <c r="G205" s="476"/>
      <c r="H205" s="476"/>
      <c r="I205" s="368"/>
      <c r="J205" s="368"/>
      <c r="K205" s="368"/>
      <c r="L205" s="368"/>
      <c r="M205" s="368"/>
      <c r="N205" s="368"/>
      <c r="O205" s="368"/>
    </row>
    <row r="206" spans="1:15" ht="14.25" customHeight="1">
      <c r="A206" s="368"/>
      <c r="B206" s="368"/>
      <c r="C206" s="368"/>
      <c r="D206" s="368"/>
      <c r="E206" s="368"/>
      <c r="F206" s="476"/>
      <c r="G206" s="476"/>
      <c r="H206" s="476"/>
      <c r="I206" s="368"/>
      <c r="J206" s="368"/>
      <c r="K206" s="368"/>
      <c r="L206" s="368"/>
      <c r="M206" s="368"/>
      <c r="N206" s="368"/>
      <c r="O206" s="368"/>
    </row>
    <row r="207" spans="1:15" ht="14.25" customHeight="1">
      <c r="A207" s="368"/>
      <c r="B207" s="368"/>
      <c r="C207" s="368"/>
      <c r="D207" s="368"/>
      <c r="E207" s="368"/>
      <c r="F207" s="476"/>
      <c r="G207" s="476"/>
      <c r="H207" s="476"/>
      <c r="I207" s="368"/>
      <c r="J207" s="368"/>
      <c r="K207" s="368"/>
      <c r="L207" s="368"/>
      <c r="M207" s="368"/>
      <c r="N207" s="368"/>
      <c r="O207" s="368"/>
    </row>
    <row r="208" spans="1:15" ht="14.25" customHeight="1">
      <c r="A208" s="368"/>
      <c r="B208" s="368"/>
      <c r="C208" s="368"/>
      <c r="D208" s="368"/>
      <c r="E208" s="368"/>
      <c r="F208" s="476"/>
      <c r="G208" s="476"/>
      <c r="H208" s="476"/>
      <c r="I208" s="368"/>
      <c r="J208" s="368"/>
      <c r="K208" s="368"/>
      <c r="L208" s="368"/>
      <c r="M208" s="368"/>
      <c r="N208" s="368"/>
      <c r="O208" s="368"/>
    </row>
    <row r="209" spans="1:15" ht="14.25" customHeight="1">
      <c r="A209" s="368"/>
      <c r="B209" s="368"/>
      <c r="C209" s="368"/>
      <c r="D209" s="368"/>
      <c r="E209" s="368"/>
      <c r="F209" s="476"/>
      <c r="G209" s="476"/>
      <c r="H209" s="476"/>
      <c r="I209" s="368"/>
      <c r="J209" s="368"/>
      <c r="K209" s="368"/>
      <c r="L209" s="368"/>
      <c r="M209" s="368"/>
      <c r="N209" s="368"/>
      <c r="O209" s="368"/>
    </row>
    <row r="210" spans="1:15" ht="14.25" customHeight="1">
      <c r="A210" s="368"/>
      <c r="B210" s="368"/>
      <c r="C210" s="368"/>
      <c r="D210" s="368"/>
      <c r="E210" s="368"/>
      <c r="F210" s="476"/>
      <c r="G210" s="476"/>
      <c r="H210" s="476"/>
      <c r="I210" s="368"/>
      <c r="J210" s="368"/>
      <c r="K210" s="368"/>
      <c r="L210" s="368"/>
      <c r="M210" s="368"/>
      <c r="N210" s="368"/>
      <c r="O210" s="368"/>
    </row>
    <row r="211" spans="1:15" ht="14.25" customHeight="1">
      <c r="A211" s="368"/>
      <c r="B211" s="368"/>
      <c r="C211" s="368"/>
      <c r="D211" s="368"/>
      <c r="E211" s="368"/>
      <c r="F211" s="476"/>
      <c r="G211" s="476"/>
      <c r="H211" s="476"/>
      <c r="I211" s="368"/>
      <c r="J211" s="368"/>
      <c r="K211" s="368"/>
      <c r="L211" s="368"/>
      <c r="M211" s="368"/>
      <c r="N211" s="368"/>
      <c r="O211" s="368"/>
    </row>
    <row r="212" spans="1:15" ht="14.25" customHeight="1">
      <c r="A212" s="368"/>
      <c r="B212" s="368"/>
      <c r="C212" s="368"/>
      <c r="D212" s="368"/>
      <c r="E212" s="368"/>
      <c r="F212" s="476"/>
      <c r="G212" s="476"/>
      <c r="H212" s="476"/>
      <c r="I212" s="368"/>
      <c r="J212" s="368"/>
      <c r="K212" s="368"/>
      <c r="L212" s="368"/>
      <c r="M212" s="368"/>
      <c r="N212" s="368"/>
      <c r="O212" s="368"/>
    </row>
    <row r="213" spans="1:15" ht="14.25" customHeight="1">
      <c r="A213" s="368"/>
      <c r="B213" s="368"/>
      <c r="C213" s="368"/>
      <c r="D213" s="368"/>
      <c r="E213" s="368"/>
      <c r="F213" s="476"/>
      <c r="G213" s="476"/>
      <c r="H213" s="476"/>
      <c r="I213" s="368"/>
      <c r="J213" s="368"/>
      <c r="K213" s="368"/>
      <c r="L213" s="368"/>
      <c r="M213" s="368"/>
      <c r="N213" s="368"/>
      <c r="O213" s="368"/>
    </row>
    <row r="214" spans="1:15" ht="14.25" customHeight="1">
      <c r="A214" s="368"/>
      <c r="B214" s="368"/>
      <c r="C214" s="368"/>
      <c r="D214" s="368"/>
      <c r="E214" s="368"/>
      <c r="F214" s="476"/>
      <c r="G214" s="476"/>
      <c r="H214" s="476"/>
      <c r="I214" s="368"/>
      <c r="J214" s="368"/>
      <c r="K214" s="368"/>
      <c r="L214" s="368"/>
      <c r="M214" s="368"/>
      <c r="N214" s="368"/>
      <c r="O214" s="368"/>
    </row>
    <row r="215" spans="1:15" ht="14.25" customHeight="1">
      <c r="A215" s="368"/>
      <c r="B215" s="368"/>
      <c r="C215" s="368"/>
      <c r="D215" s="368"/>
      <c r="E215" s="368"/>
      <c r="F215" s="476"/>
      <c r="G215" s="476"/>
      <c r="H215" s="476"/>
      <c r="I215" s="368"/>
      <c r="J215" s="368"/>
      <c r="K215" s="368"/>
      <c r="L215" s="368"/>
      <c r="M215" s="368"/>
      <c r="N215" s="368"/>
      <c r="O215" s="368"/>
    </row>
    <row r="216" spans="1:15" ht="14.25" customHeight="1">
      <c r="A216" s="368"/>
      <c r="B216" s="368"/>
      <c r="C216" s="368"/>
      <c r="D216" s="368"/>
      <c r="E216" s="368"/>
      <c r="F216" s="476"/>
      <c r="G216" s="476"/>
      <c r="H216" s="476"/>
      <c r="I216" s="368"/>
      <c r="J216" s="368"/>
      <c r="K216" s="368"/>
      <c r="L216" s="368"/>
      <c r="M216" s="368"/>
      <c r="N216" s="368"/>
      <c r="O216" s="368"/>
    </row>
    <row r="217" spans="1:15" ht="14.25" customHeight="1">
      <c r="A217" s="368"/>
      <c r="B217" s="368"/>
      <c r="C217" s="368"/>
      <c r="D217" s="368"/>
      <c r="E217" s="368"/>
      <c r="F217" s="476"/>
      <c r="G217" s="476"/>
      <c r="H217" s="476"/>
      <c r="I217" s="368"/>
      <c r="J217" s="368"/>
      <c r="K217" s="368"/>
      <c r="L217" s="368"/>
      <c r="M217" s="368"/>
      <c r="N217" s="368"/>
      <c r="O217" s="368"/>
    </row>
    <row r="218" spans="1:15" ht="14.25" customHeight="1">
      <c r="A218" s="368"/>
      <c r="B218" s="368"/>
      <c r="C218" s="368"/>
      <c r="D218" s="368"/>
      <c r="E218" s="368"/>
      <c r="F218" s="476"/>
      <c r="G218" s="476"/>
      <c r="H218" s="476"/>
      <c r="I218" s="368"/>
      <c r="J218" s="368"/>
      <c r="K218" s="368"/>
      <c r="L218" s="368"/>
      <c r="M218" s="368"/>
      <c r="N218" s="368"/>
      <c r="O218" s="368"/>
    </row>
    <row r="219" spans="1:15" ht="14.25" customHeight="1">
      <c r="A219" s="368"/>
      <c r="B219" s="368"/>
      <c r="C219" s="368"/>
      <c r="D219" s="368"/>
      <c r="E219" s="368"/>
      <c r="F219" s="476"/>
      <c r="G219" s="476"/>
      <c r="H219" s="476"/>
      <c r="I219" s="368"/>
      <c r="J219" s="368"/>
      <c r="K219" s="368"/>
      <c r="L219" s="368"/>
      <c r="M219" s="368"/>
      <c r="N219" s="368"/>
      <c r="O219" s="368"/>
    </row>
    <row r="220" spans="1:15" ht="14.25" customHeight="1">
      <c r="A220" s="368"/>
      <c r="B220" s="368"/>
      <c r="C220" s="368"/>
      <c r="D220" s="368"/>
      <c r="E220" s="368"/>
      <c r="F220" s="476"/>
      <c r="G220" s="476"/>
      <c r="H220" s="476"/>
      <c r="I220" s="368"/>
      <c r="J220" s="368"/>
      <c r="K220" s="368"/>
      <c r="L220" s="368"/>
      <c r="M220" s="368"/>
      <c r="N220" s="368"/>
      <c r="O220" s="368"/>
    </row>
    <row r="221" spans="1:15" ht="14.25" customHeight="1">
      <c r="A221" s="368"/>
      <c r="B221" s="368"/>
      <c r="C221" s="368"/>
      <c r="D221" s="368"/>
      <c r="E221" s="368"/>
      <c r="F221" s="476"/>
      <c r="G221" s="476"/>
      <c r="H221" s="476"/>
      <c r="I221" s="368"/>
      <c r="J221" s="368"/>
      <c r="K221" s="368"/>
      <c r="L221" s="368"/>
      <c r="M221" s="368"/>
      <c r="N221" s="368"/>
      <c r="O221" s="368"/>
    </row>
    <row r="222" spans="1:15" ht="14.25" customHeight="1">
      <c r="A222" s="368"/>
      <c r="B222" s="368"/>
      <c r="C222" s="368"/>
      <c r="D222" s="368"/>
      <c r="E222" s="368"/>
      <c r="F222" s="476"/>
      <c r="G222" s="476"/>
      <c r="H222" s="476"/>
      <c r="I222" s="368"/>
      <c r="J222" s="368"/>
      <c r="K222" s="368"/>
      <c r="L222" s="368"/>
      <c r="M222" s="368"/>
      <c r="N222" s="368"/>
      <c r="O222" s="368"/>
    </row>
    <row r="223" spans="1:15" ht="14.25" customHeight="1">
      <c r="A223" s="368"/>
      <c r="B223" s="368"/>
      <c r="C223" s="368"/>
      <c r="D223" s="368"/>
      <c r="E223" s="368"/>
      <c r="F223" s="476"/>
      <c r="G223" s="476"/>
      <c r="H223" s="476"/>
      <c r="I223" s="368"/>
      <c r="J223" s="368"/>
      <c r="K223" s="368"/>
      <c r="L223" s="368"/>
      <c r="M223" s="368"/>
      <c r="N223" s="368"/>
      <c r="O223" s="368"/>
    </row>
    <row r="224" spans="1:15" ht="14.25" customHeight="1">
      <c r="A224" s="368"/>
      <c r="B224" s="368"/>
      <c r="C224" s="368"/>
      <c r="D224" s="368"/>
      <c r="E224" s="368"/>
      <c r="F224" s="476"/>
      <c r="G224" s="476"/>
      <c r="H224" s="476"/>
      <c r="I224" s="368"/>
      <c r="J224" s="368"/>
      <c r="K224" s="368"/>
      <c r="L224" s="368"/>
      <c r="M224" s="368"/>
      <c r="N224" s="368"/>
      <c r="O224" s="368"/>
    </row>
    <row r="225" spans="1:15" ht="14.25" customHeight="1">
      <c r="A225" s="368"/>
      <c r="B225" s="368"/>
      <c r="C225" s="368"/>
      <c r="D225" s="368"/>
      <c r="E225" s="368"/>
      <c r="F225" s="476"/>
      <c r="G225" s="476"/>
      <c r="H225" s="476"/>
      <c r="I225" s="368"/>
      <c r="J225" s="368"/>
      <c r="K225" s="368"/>
      <c r="L225" s="368"/>
      <c r="M225" s="368"/>
      <c r="N225" s="368"/>
      <c r="O225" s="368"/>
    </row>
    <row r="226" spans="1:15" ht="14.25" customHeight="1">
      <c r="A226" s="368"/>
      <c r="B226" s="368"/>
      <c r="C226" s="368"/>
      <c r="D226" s="368"/>
      <c r="E226" s="368"/>
      <c r="F226" s="476"/>
      <c r="G226" s="476"/>
      <c r="H226" s="476"/>
      <c r="I226" s="368"/>
      <c r="J226" s="368"/>
      <c r="K226" s="368"/>
      <c r="L226" s="368"/>
      <c r="M226" s="368"/>
      <c r="N226" s="368"/>
      <c r="O226" s="368"/>
    </row>
    <row r="227" spans="1:15" ht="14.25" customHeight="1">
      <c r="A227" s="368"/>
      <c r="B227" s="368"/>
      <c r="C227" s="368"/>
      <c r="D227" s="368"/>
      <c r="E227" s="368"/>
      <c r="F227" s="476"/>
      <c r="G227" s="476"/>
      <c r="H227" s="476"/>
      <c r="I227" s="368"/>
      <c r="J227" s="368"/>
      <c r="K227" s="368"/>
      <c r="L227" s="368"/>
      <c r="M227" s="368"/>
      <c r="N227" s="368"/>
      <c r="O227" s="368"/>
    </row>
    <row r="228" spans="1:15" ht="14.25" customHeight="1">
      <c r="A228" s="368"/>
      <c r="B228" s="368"/>
      <c r="C228" s="368"/>
      <c r="D228" s="368"/>
      <c r="E228" s="368"/>
      <c r="F228" s="476"/>
      <c r="G228" s="476"/>
      <c r="H228" s="476"/>
      <c r="I228" s="368"/>
      <c r="J228" s="368"/>
      <c r="K228" s="368"/>
      <c r="L228" s="368"/>
      <c r="M228" s="368"/>
      <c r="N228" s="368"/>
      <c r="O228" s="368"/>
    </row>
    <row r="229" spans="1:15" ht="14.25" customHeight="1">
      <c r="A229" s="368"/>
      <c r="B229" s="368"/>
      <c r="C229" s="368"/>
      <c r="D229" s="368"/>
      <c r="E229" s="368"/>
      <c r="F229" s="476"/>
      <c r="G229" s="476"/>
      <c r="H229" s="476"/>
      <c r="I229" s="368"/>
      <c r="J229" s="368"/>
      <c r="K229" s="368"/>
      <c r="L229" s="368"/>
      <c r="M229" s="368"/>
      <c r="N229" s="368"/>
      <c r="O229" s="368"/>
    </row>
    <row r="230" spans="1:15" ht="14.25" customHeight="1">
      <c r="A230" s="368"/>
      <c r="B230" s="368"/>
      <c r="C230" s="368"/>
      <c r="D230" s="368"/>
      <c r="E230" s="368"/>
      <c r="F230" s="476"/>
      <c r="G230" s="476"/>
      <c r="H230" s="476"/>
      <c r="I230" s="368"/>
      <c r="J230" s="368"/>
      <c r="K230" s="368"/>
      <c r="L230" s="368"/>
      <c r="M230" s="368"/>
      <c r="N230" s="368"/>
      <c r="O230" s="368"/>
    </row>
    <row r="231" spans="1:15" ht="14.25" customHeight="1">
      <c r="A231" s="368"/>
      <c r="B231" s="368"/>
      <c r="C231" s="368"/>
      <c r="D231" s="368"/>
      <c r="E231" s="368"/>
      <c r="F231" s="476"/>
      <c r="G231" s="476"/>
      <c r="H231" s="476"/>
      <c r="I231" s="368"/>
      <c r="J231" s="368"/>
      <c r="K231" s="368"/>
      <c r="L231" s="368"/>
      <c r="M231" s="368"/>
      <c r="N231" s="368"/>
      <c r="O231" s="368"/>
    </row>
    <row r="232" spans="1:15" ht="14.25" customHeight="1">
      <c r="A232" s="368"/>
      <c r="B232" s="368"/>
      <c r="C232" s="368"/>
      <c r="D232" s="368"/>
      <c r="E232" s="368"/>
      <c r="F232" s="476"/>
      <c r="G232" s="476"/>
      <c r="H232" s="476"/>
      <c r="I232" s="368"/>
      <c r="J232" s="368"/>
      <c r="K232" s="368"/>
      <c r="L232" s="368"/>
      <c r="M232" s="368"/>
      <c r="N232" s="368"/>
      <c r="O232" s="368"/>
    </row>
    <row r="233" spans="1:15" ht="14.25" customHeight="1">
      <c r="A233" s="368"/>
      <c r="B233" s="368"/>
      <c r="C233" s="368"/>
      <c r="D233" s="368"/>
      <c r="E233" s="368"/>
      <c r="F233" s="476"/>
      <c r="G233" s="476"/>
      <c r="H233" s="476"/>
      <c r="I233" s="368"/>
      <c r="J233" s="368"/>
      <c r="K233" s="368"/>
      <c r="L233" s="368"/>
      <c r="M233" s="368"/>
      <c r="N233" s="368"/>
      <c r="O233" s="368"/>
    </row>
    <row r="234" spans="1:15" ht="14.25" customHeight="1">
      <c r="A234" s="368"/>
      <c r="B234" s="368"/>
      <c r="C234" s="368"/>
      <c r="D234" s="368"/>
      <c r="E234" s="368"/>
      <c r="F234" s="476"/>
      <c r="G234" s="476"/>
      <c r="H234" s="476"/>
      <c r="I234" s="368"/>
      <c r="J234" s="368"/>
      <c r="K234" s="368"/>
      <c r="L234" s="368"/>
      <c r="M234" s="368"/>
      <c r="N234" s="368"/>
      <c r="O234" s="368"/>
    </row>
    <row r="235" spans="1:15" ht="14.25" customHeight="1">
      <c r="A235" s="368"/>
      <c r="B235" s="368"/>
      <c r="C235" s="368"/>
      <c r="D235" s="368"/>
      <c r="E235" s="368"/>
      <c r="F235" s="476"/>
      <c r="G235" s="476"/>
      <c r="H235" s="476"/>
      <c r="I235" s="368"/>
      <c r="J235" s="368"/>
      <c r="K235" s="368"/>
      <c r="L235" s="368"/>
      <c r="M235" s="368"/>
      <c r="N235" s="368"/>
      <c r="O235" s="368"/>
    </row>
    <row r="236" spans="1:15" ht="14.25" customHeight="1">
      <c r="A236" s="368"/>
      <c r="B236" s="368"/>
      <c r="C236" s="368"/>
      <c r="D236" s="368"/>
      <c r="E236" s="368"/>
      <c r="F236" s="476"/>
      <c r="G236" s="476"/>
      <c r="H236" s="476"/>
      <c r="I236" s="368"/>
      <c r="J236" s="368"/>
      <c r="K236" s="368"/>
      <c r="L236" s="368"/>
      <c r="M236" s="368"/>
      <c r="N236" s="368"/>
      <c r="O236" s="368"/>
    </row>
    <row r="237" spans="1:15" ht="14.25" customHeight="1">
      <c r="A237" s="368"/>
      <c r="B237" s="368"/>
      <c r="C237" s="368"/>
      <c r="D237" s="368"/>
      <c r="E237" s="368"/>
      <c r="F237" s="476"/>
      <c r="G237" s="476"/>
      <c r="H237" s="476"/>
      <c r="I237" s="368"/>
      <c r="J237" s="368"/>
      <c r="K237" s="368"/>
      <c r="L237" s="368"/>
      <c r="M237" s="368"/>
      <c r="N237" s="368"/>
      <c r="O237" s="368"/>
    </row>
    <row r="238" spans="1:15" ht="14.25" customHeight="1">
      <c r="A238" s="368"/>
      <c r="B238" s="368"/>
      <c r="C238" s="368"/>
      <c r="D238" s="368"/>
      <c r="E238" s="368"/>
      <c r="F238" s="476"/>
      <c r="G238" s="476"/>
      <c r="H238" s="476"/>
      <c r="I238" s="368"/>
      <c r="J238" s="368"/>
      <c r="K238" s="368"/>
      <c r="L238" s="368"/>
      <c r="M238" s="368"/>
      <c r="N238" s="368"/>
      <c r="O238" s="368"/>
    </row>
    <row r="239" spans="1:15" ht="14.25" customHeight="1">
      <c r="A239" s="368"/>
      <c r="B239" s="368"/>
      <c r="C239" s="368"/>
      <c r="D239" s="368"/>
      <c r="E239" s="368"/>
      <c r="F239" s="476"/>
      <c r="G239" s="476"/>
      <c r="H239" s="476"/>
      <c r="I239" s="368"/>
      <c r="J239" s="368"/>
      <c r="K239" s="368"/>
      <c r="L239" s="368"/>
      <c r="M239" s="368"/>
      <c r="N239" s="368"/>
      <c r="O239" s="368"/>
    </row>
    <row r="240" spans="1:15" ht="14.25" customHeight="1">
      <c r="A240" s="368"/>
      <c r="B240" s="368"/>
      <c r="C240" s="368"/>
      <c r="D240" s="368"/>
      <c r="E240" s="368"/>
      <c r="F240" s="476"/>
      <c r="G240" s="476"/>
      <c r="H240" s="476"/>
      <c r="I240" s="368"/>
      <c r="J240" s="368"/>
      <c r="K240" s="368"/>
      <c r="L240" s="368"/>
      <c r="M240" s="368"/>
      <c r="N240" s="368"/>
      <c r="O240" s="368"/>
    </row>
    <row r="241" spans="1:15" ht="14.25" customHeight="1">
      <c r="A241" s="368"/>
      <c r="B241" s="368"/>
      <c r="C241" s="368"/>
      <c r="D241" s="368"/>
      <c r="E241" s="368"/>
      <c r="F241" s="476"/>
      <c r="G241" s="476"/>
      <c r="H241" s="476"/>
      <c r="I241" s="368"/>
      <c r="J241" s="368"/>
      <c r="K241" s="368"/>
      <c r="L241" s="368"/>
      <c r="M241" s="368"/>
      <c r="N241" s="368"/>
      <c r="O241" s="368"/>
    </row>
    <row r="242" spans="1:15" ht="14.25" customHeight="1">
      <c r="A242" s="368"/>
      <c r="B242" s="368"/>
      <c r="C242" s="368"/>
      <c r="D242" s="368"/>
      <c r="E242" s="368"/>
      <c r="F242" s="476"/>
      <c r="G242" s="476"/>
      <c r="H242" s="476"/>
      <c r="I242" s="368"/>
      <c r="J242" s="368"/>
      <c r="K242" s="368"/>
      <c r="L242" s="368"/>
      <c r="M242" s="368"/>
      <c r="N242" s="368"/>
      <c r="O242" s="368"/>
    </row>
    <row r="243" spans="1:15" ht="14.25" customHeight="1">
      <c r="A243" s="368"/>
      <c r="B243" s="368"/>
      <c r="C243" s="368"/>
      <c r="D243" s="368"/>
      <c r="E243" s="368"/>
      <c r="F243" s="476"/>
      <c r="G243" s="476"/>
      <c r="H243" s="476"/>
      <c r="I243" s="368"/>
      <c r="J243" s="368"/>
      <c r="K243" s="368"/>
      <c r="L243" s="368"/>
      <c r="M243" s="368"/>
      <c r="N243" s="368"/>
      <c r="O243" s="368"/>
    </row>
    <row r="244" spans="1:15" ht="14.25" customHeight="1">
      <c r="A244" s="368"/>
      <c r="B244" s="368"/>
      <c r="C244" s="368"/>
      <c r="D244" s="368"/>
      <c r="E244" s="368"/>
      <c r="F244" s="476"/>
      <c r="G244" s="476"/>
      <c r="H244" s="476"/>
      <c r="I244" s="368"/>
      <c r="J244" s="368"/>
      <c r="K244" s="368"/>
      <c r="L244" s="368"/>
      <c r="M244" s="368"/>
      <c r="N244" s="368"/>
      <c r="O244" s="368"/>
    </row>
    <row r="245" spans="1:15" ht="14.25" customHeight="1">
      <c r="A245" s="368"/>
      <c r="B245" s="368"/>
      <c r="C245" s="368"/>
      <c r="D245" s="368"/>
      <c r="E245" s="368"/>
      <c r="F245" s="476"/>
      <c r="G245" s="476"/>
      <c r="H245" s="476"/>
      <c r="I245" s="368"/>
      <c r="J245" s="368"/>
      <c r="K245" s="368"/>
      <c r="L245" s="368"/>
      <c r="M245" s="368"/>
      <c r="N245" s="368"/>
      <c r="O245" s="368"/>
    </row>
    <row r="246" spans="1:15" ht="14.25" customHeight="1">
      <c r="A246" s="368"/>
      <c r="B246" s="368"/>
      <c r="C246" s="368"/>
      <c r="D246" s="368"/>
      <c r="E246" s="368"/>
      <c r="F246" s="476"/>
      <c r="G246" s="476"/>
      <c r="H246" s="476"/>
      <c r="I246" s="368"/>
      <c r="J246" s="368"/>
      <c r="K246" s="368"/>
      <c r="L246" s="368"/>
      <c r="M246" s="368"/>
      <c r="N246" s="368"/>
      <c r="O246" s="368"/>
    </row>
    <row r="247" spans="1:15" ht="14.25" customHeight="1">
      <c r="A247" s="368"/>
      <c r="B247" s="368"/>
      <c r="C247" s="368"/>
      <c r="D247" s="368"/>
      <c r="E247" s="368"/>
      <c r="F247" s="476"/>
      <c r="G247" s="476"/>
      <c r="H247" s="476"/>
      <c r="I247" s="368"/>
      <c r="J247" s="368"/>
      <c r="K247" s="368"/>
      <c r="L247" s="368"/>
      <c r="M247" s="368"/>
      <c r="N247" s="368"/>
      <c r="O247" s="368"/>
    </row>
    <row r="248" spans="1:15" ht="14.25" customHeight="1">
      <c r="A248" s="368"/>
      <c r="B248" s="368"/>
      <c r="C248" s="368"/>
      <c r="D248" s="368"/>
      <c r="E248" s="368"/>
      <c r="F248" s="476"/>
      <c r="G248" s="476"/>
      <c r="H248" s="476"/>
      <c r="I248" s="368"/>
      <c r="J248" s="368"/>
      <c r="K248" s="368"/>
      <c r="L248" s="368"/>
      <c r="M248" s="368"/>
      <c r="N248" s="368"/>
      <c r="O248" s="368"/>
    </row>
    <row r="249" spans="1:15" ht="14.25" customHeight="1">
      <c r="A249" s="368"/>
      <c r="B249" s="368"/>
      <c r="C249" s="368"/>
      <c r="D249" s="368"/>
      <c r="E249" s="368"/>
      <c r="F249" s="476"/>
      <c r="G249" s="476"/>
      <c r="H249" s="476"/>
      <c r="I249" s="368"/>
      <c r="J249" s="368"/>
      <c r="K249" s="368"/>
      <c r="L249" s="368"/>
      <c r="M249" s="368"/>
      <c r="N249" s="368"/>
      <c r="O249" s="368"/>
    </row>
    <row r="250" spans="1:15" ht="14.25" customHeight="1">
      <c r="A250" s="368"/>
      <c r="B250" s="368"/>
      <c r="C250" s="368"/>
      <c r="D250" s="368"/>
      <c r="E250" s="368"/>
      <c r="F250" s="476"/>
      <c r="G250" s="476"/>
      <c r="H250" s="476"/>
      <c r="I250" s="368"/>
      <c r="J250" s="368"/>
      <c r="K250" s="368"/>
      <c r="L250" s="368"/>
      <c r="M250" s="368"/>
      <c r="N250" s="368"/>
      <c r="O250" s="368"/>
    </row>
    <row r="251" spans="1:15" ht="14.25" customHeight="1">
      <c r="A251" s="368"/>
      <c r="B251" s="368"/>
      <c r="C251" s="368"/>
      <c r="D251" s="368"/>
      <c r="E251" s="368"/>
      <c r="F251" s="476"/>
      <c r="G251" s="476"/>
      <c r="H251" s="476"/>
      <c r="I251" s="368"/>
      <c r="J251" s="368"/>
      <c r="K251" s="368"/>
      <c r="L251" s="368"/>
      <c r="M251" s="368"/>
      <c r="N251" s="368"/>
      <c r="O251" s="368"/>
    </row>
    <row r="252" spans="1:15" ht="14.25" customHeight="1">
      <c r="A252" s="368"/>
      <c r="B252" s="368"/>
      <c r="C252" s="368"/>
      <c r="D252" s="368"/>
      <c r="E252" s="368"/>
      <c r="F252" s="476"/>
      <c r="G252" s="476"/>
      <c r="H252" s="476"/>
      <c r="I252" s="368"/>
      <c r="J252" s="368"/>
      <c r="K252" s="368"/>
      <c r="L252" s="368"/>
      <c r="M252" s="368"/>
      <c r="N252" s="368"/>
      <c r="O252" s="368"/>
    </row>
    <row r="253" spans="1:15" ht="14.25" customHeight="1">
      <c r="A253" s="368"/>
      <c r="B253" s="368"/>
      <c r="C253" s="368"/>
      <c r="D253" s="368"/>
      <c r="E253" s="368"/>
      <c r="F253" s="476"/>
      <c r="G253" s="476"/>
      <c r="H253" s="476"/>
      <c r="I253" s="368"/>
      <c r="J253" s="368"/>
      <c r="K253" s="368"/>
      <c r="L253" s="368"/>
      <c r="M253" s="368"/>
      <c r="N253" s="368"/>
      <c r="O253" s="368"/>
    </row>
    <row r="254" spans="1:15" ht="14.25" customHeight="1">
      <c r="A254" s="368"/>
      <c r="B254" s="368"/>
      <c r="C254" s="368"/>
      <c r="D254" s="368"/>
      <c r="E254" s="368"/>
      <c r="F254" s="476"/>
      <c r="G254" s="476"/>
      <c r="H254" s="476"/>
      <c r="I254" s="368"/>
      <c r="J254" s="368"/>
      <c r="K254" s="368"/>
      <c r="L254" s="368"/>
      <c r="M254" s="368"/>
      <c r="N254" s="368"/>
      <c r="O254" s="368"/>
    </row>
    <row r="255" spans="1:15" ht="14.25" customHeight="1">
      <c r="A255" s="368"/>
      <c r="B255" s="368"/>
      <c r="C255" s="368"/>
      <c r="D255" s="368"/>
      <c r="E255" s="368"/>
      <c r="F255" s="476"/>
      <c r="G255" s="476"/>
      <c r="H255" s="476"/>
      <c r="I255" s="368"/>
      <c r="J255" s="368"/>
      <c r="K255" s="368"/>
      <c r="L255" s="368"/>
      <c r="M255" s="368"/>
      <c r="N255" s="368"/>
      <c r="O255" s="368"/>
    </row>
    <row r="256" spans="1:15" ht="14.25" customHeight="1">
      <c r="A256" s="368"/>
      <c r="B256" s="368"/>
      <c r="C256" s="368"/>
      <c r="D256" s="368"/>
      <c r="E256" s="368"/>
      <c r="F256" s="476"/>
      <c r="G256" s="476"/>
      <c r="H256" s="476"/>
      <c r="I256" s="368"/>
      <c r="J256" s="368"/>
      <c r="K256" s="368"/>
      <c r="L256" s="368"/>
      <c r="M256" s="368"/>
      <c r="N256" s="368"/>
      <c r="O256" s="368"/>
    </row>
    <row r="257" spans="1:15" ht="14.25" customHeight="1">
      <c r="A257" s="368"/>
      <c r="B257" s="368"/>
      <c r="C257" s="368"/>
      <c r="D257" s="368"/>
      <c r="E257" s="368"/>
      <c r="F257" s="476"/>
      <c r="G257" s="476"/>
      <c r="H257" s="476"/>
      <c r="I257" s="368"/>
      <c r="J257" s="368"/>
      <c r="K257" s="368"/>
      <c r="L257" s="368"/>
      <c r="M257" s="368"/>
      <c r="N257" s="368"/>
      <c r="O257" s="368"/>
    </row>
    <row r="258" spans="1:15" ht="14.25" customHeight="1">
      <c r="A258" s="368"/>
      <c r="B258" s="368"/>
      <c r="C258" s="368"/>
      <c r="D258" s="368"/>
      <c r="E258" s="368"/>
      <c r="F258" s="476"/>
      <c r="G258" s="476"/>
      <c r="H258" s="476"/>
      <c r="I258" s="368"/>
      <c r="J258" s="368"/>
      <c r="K258" s="368"/>
      <c r="L258" s="368"/>
      <c r="M258" s="368"/>
      <c r="N258" s="368"/>
      <c r="O258" s="368"/>
    </row>
    <row r="259" spans="1:15" ht="14.25" customHeight="1">
      <c r="A259" s="368"/>
      <c r="B259" s="368"/>
      <c r="C259" s="368"/>
      <c r="D259" s="368"/>
      <c r="E259" s="368"/>
      <c r="F259" s="476"/>
      <c r="G259" s="476"/>
      <c r="H259" s="476"/>
      <c r="I259" s="368"/>
      <c r="J259" s="368"/>
      <c r="K259" s="368"/>
      <c r="L259" s="368"/>
      <c r="M259" s="368"/>
      <c r="N259" s="368"/>
      <c r="O259" s="368"/>
    </row>
    <row r="260" spans="1:15" ht="14.25" customHeight="1">
      <c r="A260" s="368"/>
      <c r="B260" s="368"/>
      <c r="C260" s="368"/>
      <c r="D260" s="368"/>
      <c r="E260" s="368"/>
      <c r="F260" s="476"/>
      <c r="G260" s="476"/>
      <c r="H260" s="476"/>
      <c r="I260" s="368"/>
      <c r="J260" s="368"/>
      <c r="K260" s="368"/>
      <c r="L260" s="368"/>
      <c r="M260" s="368"/>
      <c r="N260" s="368"/>
      <c r="O260" s="368"/>
    </row>
    <row r="261" spans="1:15" ht="14.25" customHeight="1">
      <c r="A261" s="368"/>
      <c r="B261" s="368"/>
      <c r="C261" s="368"/>
      <c r="D261" s="368"/>
      <c r="E261" s="368"/>
      <c r="F261" s="476"/>
      <c r="G261" s="476"/>
      <c r="H261" s="476"/>
      <c r="I261" s="368"/>
      <c r="J261" s="368"/>
      <c r="K261" s="368"/>
      <c r="L261" s="368"/>
      <c r="M261" s="368"/>
      <c r="N261" s="368"/>
      <c r="O261" s="368"/>
    </row>
    <row r="262" spans="1:15" ht="14.25" customHeight="1">
      <c r="A262" s="368"/>
      <c r="B262" s="368"/>
      <c r="C262" s="368"/>
      <c r="D262" s="368"/>
      <c r="E262" s="368"/>
      <c r="F262" s="476"/>
      <c r="G262" s="476"/>
      <c r="H262" s="476"/>
      <c r="I262" s="368"/>
      <c r="J262" s="368"/>
      <c r="K262" s="368"/>
      <c r="L262" s="368"/>
      <c r="M262" s="368"/>
      <c r="N262" s="368"/>
      <c r="O262" s="368"/>
    </row>
    <row r="263" spans="1:15" ht="14.25" customHeight="1">
      <c r="A263" s="368"/>
      <c r="B263" s="368"/>
      <c r="C263" s="368"/>
      <c r="D263" s="368"/>
      <c r="E263" s="368"/>
      <c r="F263" s="476"/>
      <c r="G263" s="476"/>
      <c r="H263" s="476"/>
      <c r="I263" s="368"/>
      <c r="J263" s="368"/>
      <c r="K263" s="368"/>
      <c r="L263" s="368"/>
      <c r="M263" s="368"/>
      <c r="N263" s="368"/>
      <c r="O263" s="368"/>
    </row>
    <row r="264" spans="1:15" ht="14.25" customHeight="1">
      <c r="A264" s="368"/>
      <c r="B264" s="368"/>
      <c r="C264" s="368"/>
      <c r="D264" s="368"/>
      <c r="E264" s="368"/>
      <c r="F264" s="476"/>
      <c r="G264" s="476"/>
      <c r="H264" s="476"/>
      <c r="I264" s="368"/>
      <c r="J264" s="368"/>
      <c r="K264" s="368"/>
      <c r="L264" s="368"/>
      <c r="M264" s="368"/>
      <c r="N264" s="368"/>
      <c r="O264" s="368"/>
    </row>
    <row r="265" spans="1:15" ht="14.25" customHeight="1">
      <c r="A265" s="368"/>
      <c r="B265" s="368"/>
      <c r="C265" s="368"/>
      <c r="D265" s="368"/>
      <c r="E265" s="368"/>
      <c r="F265" s="476"/>
      <c r="G265" s="476"/>
      <c r="H265" s="476"/>
      <c r="I265" s="368"/>
      <c r="J265" s="368"/>
      <c r="K265" s="368"/>
      <c r="L265" s="368"/>
      <c r="M265" s="368"/>
      <c r="N265" s="368"/>
      <c r="O265" s="368"/>
    </row>
    <row r="266" spans="1:15" ht="14.25" customHeight="1">
      <c r="A266" s="368"/>
      <c r="B266" s="368"/>
      <c r="C266" s="368"/>
      <c r="D266" s="368"/>
      <c r="E266" s="368"/>
      <c r="F266" s="476"/>
      <c r="G266" s="476"/>
      <c r="H266" s="476"/>
      <c r="I266" s="368"/>
      <c r="J266" s="368"/>
      <c r="K266" s="368"/>
      <c r="L266" s="368"/>
      <c r="M266" s="368"/>
      <c r="N266" s="368"/>
      <c r="O266" s="368"/>
    </row>
    <row r="267" spans="1:15" ht="14.25" customHeight="1">
      <c r="A267" s="368"/>
      <c r="B267" s="368"/>
      <c r="C267" s="368"/>
      <c r="D267" s="368"/>
      <c r="E267" s="368"/>
      <c r="F267" s="476"/>
      <c r="G267" s="476"/>
      <c r="H267" s="476"/>
      <c r="I267" s="368"/>
      <c r="J267" s="368"/>
      <c r="K267" s="368"/>
      <c r="L267" s="368"/>
      <c r="M267" s="368"/>
      <c r="N267" s="368"/>
      <c r="O267" s="368"/>
    </row>
    <row r="268" spans="1:15" ht="14.25" customHeight="1">
      <c r="A268" s="368"/>
      <c r="B268" s="368"/>
      <c r="C268" s="368"/>
      <c r="D268" s="368"/>
      <c r="E268" s="368"/>
      <c r="F268" s="476"/>
      <c r="G268" s="476"/>
      <c r="H268" s="476"/>
      <c r="I268" s="368"/>
      <c r="J268" s="368"/>
      <c r="K268" s="368"/>
      <c r="L268" s="368"/>
      <c r="M268" s="368"/>
      <c r="N268" s="368"/>
      <c r="O268" s="368"/>
    </row>
    <row r="269" spans="1:15" ht="14.25" customHeight="1">
      <c r="A269" s="368"/>
      <c r="B269" s="368"/>
      <c r="C269" s="368"/>
      <c r="D269" s="368"/>
      <c r="E269" s="368"/>
      <c r="F269" s="476"/>
      <c r="G269" s="476"/>
      <c r="H269" s="476"/>
      <c r="I269" s="368"/>
      <c r="J269" s="368"/>
      <c r="K269" s="368"/>
      <c r="L269" s="368"/>
      <c r="M269" s="368"/>
      <c r="N269" s="368"/>
      <c r="O269" s="368"/>
    </row>
    <row r="270" spans="1:15" ht="14.25" customHeight="1">
      <c r="A270" s="368"/>
      <c r="B270" s="368"/>
      <c r="C270" s="368"/>
      <c r="D270" s="368"/>
      <c r="E270" s="368"/>
      <c r="F270" s="476"/>
      <c r="G270" s="476"/>
      <c r="H270" s="476"/>
      <c r="I270" s="368"/>
      <c r="J270" s="368"/>
      <c r="K270" s="368"/>
      <c r="L270" s="368"/>
      <c r="M270" s="368"/>
      <c r="N270" s="368"/>
      <c r="O270" s="368"/>
    </row>
    <row r="271" spans="1:15" ht="14.25" customHeight="1">
      <c r="A271" s="368"/>
      <c r="B271" s="368"/>
      <c r="C271" s="368"/>
      <c r="D271" s="368"/>
      <c r="E271" s="368"/>
      <c r="F271" s="476"/>
      <c r="G271" s="476"/>
      <c r="H271" s="476"/>
      <c r="I271" s="368"/>
      <c r="J271" s="368"/>
      <c r="K271" s="368"/>
      <c r="L271" s="368"/>
      <c r="M271" s="368"/>
      <c r="N271" s="368"/>
      <c r="O271" s="368"/>
    </row>
    <row r="272" spans="1:15" ht="14.25" customHeight="1">
      <c r="A272" s="368"/>
      <c r="B272" s="368"/>
      <c r="C272" s="368"/>
      <c r="D272" s="368"/>
      <c r="E272" s="368"/>
      <c r="F272" s="476"/>
      <c r="G272" s="476"/>
      <c r="H272" s="476"/>
      <c r="I272" s="368"/>
      <c r="J272" s="368"/>
      <c r="K272" s="368"/>
      <c r="L272" s="368"/>
      <c r="M272" s="368"/>
      <c r="N272" s="368"/>
      <c r="O272" s="368"/>
    </row>
    <row r="273" spans="1:15" ht="14.25" customHeight="1">
      <c r="A273" s="368"/>
      <c r="B273" s="368"/>
      <c r="C273" s="368"/>
      <c r="D273" s="368"/>
      <c r="E273" s="368"/>
      <c r="F273" s="476"/>
      <c r="G273" s="476"/>
      <c r="H273" s="476"/>
      <c r="I273" s="368"/>
      <c r="J273" s="368"/>
      <c r="K273" s="368"/>
      <c r="L273" s="368"/>
      <c r="M273" s="368"/>
      <c r="N273" s="368"/>
      <c r="O273" s="368"/>
    </row>
    <row r="274" spans="1:15" ht="14.25" customHeight="1">
      <c r="A274" s="368"/>
      <c r="B274" s="368"/>
      <c r="C274" s="368"/>
      <c r="D274" s="368"/>
      <c r="E274" s="368"/>
      <c r="F274" s="476"/>
      <c r="G274" s="476"/>
      <c r="H274" s="476"/>
      <c r="I274" s="368"/>
      <c r="J274" s="368"/>
      <c r="K274" s="368"/>
      <c r="L274" s="368"/>
      <c r="M274" s="368"/>
      <c r="N274" s="368"/>
      <c r="O274" s="368"/>
    </row>
    <row r="275" spans="1:15" ht="14.25" customHeight="1">
      <c r="A275" s="368"/>
      <c r="B275" s="368"/>
      <c r="C275" s="368"/>
      <c r="D275" s="368"/>
      <c r="E275" s="368"/>
      <c r="F275" s="476"/>
      <c r="G275" s="476"/>
      <c r="H275" s="476"/>
      <c r="I275" s="368"/>
      <c r="J275" s="368"/>
      <c r="K275" s="368"/>
      <c r="L275" s="368"/>
      <c r="M275" s="368"/>
      <c r="N275" s="368"/>
      <c r="O275" s="368"/>
    </row>
    <row r="276" spans="1:15" ht="14.25" customHeight="1">
      <c r="A276" s="368"/>
      <c r="B276" s="368"/>
      <c r="C276" s="368"/>
      <c r="D276" s="368"/>
      <c r="E276" s="368"/>
      <c r="F276" s="476"/>
      <c r="G276" s="476"/>
      <c r="H276" s="476"/>
      <c r="I276" s="368"/>
      <c r="J276" s="368"/>
      <c r="K276" s="368"/>
      <c r="L276" s="368"/>
      <c r="M276" s="368"/>
      <c r="N276" s="368"/>
      <c r="O276" s="368"/>
    </row>
    <row r="277" spans="1:15" ht="14.25" customHeight="1">
      <c r="A277" s="368"/>
      <c r="B277" s="368"/>
      <c r="C277" s="368"/>
      <c r="D277" s="368"/>
      <c r="E277" s="368"/>
      <c r="F277" s="476"/>
      <c r="G277" s="476"/>
      <c r="H277" s="476"/>
      <c r="I277" s="368"/>
      <c r="J277" s="368"/>
      <c r="K277" s="368"/>
      <c r="L277" s="368"/>
      <c r="M277" s="368"/>
      <c r="N277" s="368"/>
      <c r="O277" s="368"/>
    </row>
    <row r="278" spans="1:15" ht="14.25" customHeight="1">
      <c r="A278" s="368"/>
      <c r="B278" s="368"/>
      <c r="C278" s="368"/>
      <c r="D278" s="368"/>
      <c r="E278" s="368"/>
      <c r="F278" s="476"/>
      <c r="G278" s="476"/>
      <c r="H278" s="476"/>
      <c r="I278" s="368"/>
      <c r="J278" s="368"/>
      <c r="K278" s="368"/>
      <c r="L278" s="368"/>
      <c r="M278" s="368"/>
      <c r="N278" s="368"/>
      <c r="O278" s="368"/>
    </row>
    <row r="279" spans="1:15" ht="14.25" customHeight="1">
      <c r="A279" s="368"/>
      <c r="B279" s="368"/>
      <c r="C279" s="368"/>
      <c r="D279" s="368"/>
      <c r="E279" s="368"/>
      <c r="F279" s="476"/>
      <c r="G279" s="476"/>
      <c r="H279" s="476"/>
      <c r="I279" s="368"/>
      <c r="J279" s="368"/>
      <c r="K279" s="368"/>
      <c r="L279" s="368"/>
      <c r="M279" s="368"/>
      <c r="N279" s="368"/>
      <c r="O279" s="368"/>
    </row>
    <row r="280" spans="1:15" ht="14.25" customHeight="1">
      <c r="A280" s="368"/>
      <c r="B280" s="368"/>
      <c r="C280" s="368"/>
      <c r="D280" s="368"/>
      <c r="E280" s="368"/>
      <c r="F280" s="476"/>
      <c r="G280" s="476"/>
      <c r="H280" s="476"/>
      <c r="I280" s="368"/>
      <c r="J280" s="368"/>
      <c r="K280" s="368"/>
      <c r="L280" s="368"/>
      <c r="M280" s="368"/>
      <c r="N280" s="368"/>
      <c r="O280" s="368"/>
    </row>
    <row r="281" spans="1:15" ht="14.25" customHeight="1">
      <c r="A281" s="368"/>
      <c r="B281" s="368"/>
      <c r="C281" s="368"/>
      <c r="D281" s="368"/>
      <c r="E281" s="368"/>
      <c r="F281" s="476"/>
      <c r="G281" s="476"/>
      <c r="H281" s="476"/>
      <c r="I281" s="368"/>
      <c r="J281" s="368"/>
      <c r="K281" s="368"/>
      <c r="L281" s="368"/>
      <c r="M281" s="368"/>
      <c r="N281" s="368"/>
      <c r="O281" s="368"/>
    </row>
    <row r="282" spans="1:15" ht="14.25" customHeight="1">
      <c r="A282" s="368"/>
      <c r="B282" s="368"/>
      <c r="C282" s="368"/>
      <c r="D282" s="368"/>
      <c r="E282" s="368"/>
      <c r="F282" s="476"/>
      <c r="G282" s="476"/>
      <c r="H282" s="476"/>
      <c r="I282" s="368"/>
      <c r="J282" s="368"/>
      <c r="K282" s="368"/>
      <c r="L282" s="368"/>
      <c r="M282" s="368"/>
      <c r="N282" s="368"/>
      <c r="O282" s="368"/>
    </row>
    <row r="283" spans="1:15" ht="14.25" customHeight="1">
      <c r="A283" s="368"/>
      <c r="B283" s="368"/>
      <c r="C283" s="368"/>
      <c r="D283" s="368"/>
      <c r="E283" s="368"/>
      <c r="F283" s="476"/>
      <c r="G283" s="476"/>
      <c r="H283" s="476"/>
      <c r="I283" s="368"/>
      <c r="J283" s="368"/>
      <c r="K283" s="368"/>
      <c r="L283" s="368"/>
      <c r="M283" s="368"/>
      <c r="N283" s="368"/>
      <c r="O283" s="368"/>
    </row>
    <row r="284" spans="1:15" ht="14.25" customHeight="1">
      <c r="A284" s="368"/>
      <c r="B284" s="368"/>
      <c r="C284" s="368"/>
      <c r="D284" s="368"/>
      <c r="E284" s="368"/>
      <c r="F284" s="476"/>
      <c r="G284" s="476"/>
      <c r="H284" s="476"/>
      <c r="I284" s="368"/>
      <c r="J284" s="368"/>
      <c r="K284" s="368"/>
      <c r="L284" s="368"/>
      <c r="M284" s="368"/>
      <c r="N284" s="368"/>
      <c r="O284" s="368"/>
    </row>
    <row r="285" spans="1:15" ht="14.25" customHeight="1">
      <c r="A285" s="368"/>
      <c r="B285" s="368"/>
      <c r="C285" s="368"/>
      <c r="D285" s="368"/>
      <c r="E285" s="368"/>
      <c r="F285" s="476"/>
      <c r="G285" s="476"/>
      <c r="H285" s="476"/>
      <c r="I285" s="368"/>
      <c r="J285" s="368"/>
      <c r="K285" s="368"/>
      <c r="L285" s="368"/>
      <c r="M285" s="368"/>
      <c r="N285" s="368"/>
      <c r="O285" s="368"/>
    </row>
    <row r="286" spans="1:15" ht="14.25" customHeight="1">
      <c r="A286" s="368"/>
      <c r="B286" s="368"/>
      <c r="C286" s="368"/>
      <c r="D286" s="368"/>
      <c r="E286" s="368"/>
      <c r="F286" s="476"/>
      <c r="G286" s="476"/>
      <c r="H286" s="476"/>
      <c r="I286" s="368"/>
      <c r="J286" s="368"/>
      <c r="K286" s="368"/>
      <c r="L286" s="368"/>
      <c r="M286" s="368"/>
      <c r="N286" s="368"/>
      <c r="O286" s="368"/>
    </row>
    <row r="287" spans="1:15" ht="14.25" customHeight="1">
      <c r="A287" s="368"/>
      <c r="B287" s="368"/>
      <c r="C287" s="368"/>
      <c r="D287" s="368"/>
      <c r="E287" s="368"/>
      <c r="F287" s="476"/>
      <c r="G287" s="476"/>
      <c r="H287" s="476"/>
      <c r="I287" s="368"/>
      <c r="J287" s="368"/>
      <c r="K287" s="368"/>
      <c r="L287" s="368"/>
      <c r="M287" s="368"/>
      <c r="N287" s="368"/>
      <c r="O287" s="368"/>
    </row>
    <row r="288" spans="1:15" ht="14.25" customHeight="1">
      <c r="A288" s="368"/>
      <c r="B288" s="368"/>
      <c r="C288" s="368"/>
      <c r="D288" s="368"/>
      <c r="E288" s="368"/>
      <c r="F288" s="476"/>
      <c r="G288" s="476"/>
      <c r="H288" s="476"/>
      <c r="I288" s="368"/>
      <c r="J288" s="368"/>
      <c r="K288" s="368"/>
      <c r="L288" s="368"/>
      <c r="M288" s="368"/>
      <c r="N288" s="368"/>
      <c r="O288" s="368"/>
    </row>
    <row r="289" spans="1:15" ht="14.25" customHeight="1">
      <c r="A289" s="368"/>
      <c r="B289" s="368"/>
      <c r="C289" s="368"/>
      <c r="D289" s="368"/>
      <c r="E289" s="368"/>
      <c r="F289" s="476"/>
      <c r="G289" s="476"/>
      <c r="H289" s="476"/>
      <c r="I289" s="368"/>
      <c r="J289" s="368"/>
      <c r="K289" s="368"/>
      <c r="L289" s="368"/>
      <c r="M289" s="368"/>
      <c r="N289" s="368"/>
      <c r="O289" s="368"/>
    </row>
    <row r="290" spans="1:15" ht="14.25" customHeight="1">
      <c r="A290" s="368"/>
      <c r="B290" s="368"/>
      <c r="C290" s="368"/>
      <c r="D290" s="368"/>
      <c r="E290" s="368"/>
      <c r="F290" s="476"/>
      <c r="G290" s="476"/>
      <c r="H290" s="476"/>
      <c r="I290" s="368"/>
      <c r="J290" s="368"/>
      <c r="K290" s="368"/>
      <c r="L290" s="368"/>
      <c r="M290" s="368"/>
      <c r="N290" s="368"/>
      <c r="O290" s="368"/>
    </row>
    <row r="291" spans="1:15" ht="14.25" customHeight="1">
      <c r="A291" s="368"/>
      <c r="B291" s="368"/>
      <c r="C291" s="368"/>
      <c r="D291" s="368"/>
      <c r="E291" s="368"/>
      <c r="F291" s="476"/>
      <c r="G291" s="476"/>
      <c r="H291" s="476"/>
      <c r="I291" s="368"/>
      <c r="J291" s="368"/>
      <c r="K291" s="368"/>
      <c r="L291" s="368"/>
      <c r="M291" s="368"/>
      <c r="N291" s="368"/>
      <c r="O291" s="368"/>
    </row>
    <row r="292" spans="1:15" ht="14.25" customHeight="1">
      <c r="A292" s="368"/>
      <c r="B292" s="368"/>
      <c r="C292" s="368"/>
      <c r="D292" s="368"/>
      <c r="E292" s="368"/>
      <c r="F292" s="476"/>
      <c r="G292" s="476"/>
      <c r="H292" s="476"/>
      <c r="I292" s="368"/>
      <c r="J292" s="368"/>
      <c r="K292" s="368"/>
      <c r="L292" s="368"/>
      <c r="M292" s="368"/>
      <c r="N292" s="368"/>
      <c r="O292" s="368"/>
    </row>
    <row r="293" spans="1:15" ht="14.25" customHeight="1">
      <c r="A293" s="368"/>
      <c r="B293" s="368"/>
      <c r="C293" s="368"/>
      <c r="D293" s="368"/>
      <c r="E293" s="368"/>
      <c r="F293" s="476"/>
      <c r="G293" s="476"/>
      <c r="H293" s="476"/>
      <c r="I293" s="368"/>
      <c r="J293" s="368"/>
      <c r="K293" s="368"/>
      <c r="L293" s="368"/>
      <c r="M293" s="368"/>
      <c r="N293" s="368"/>
      <c r="O293" s="368"/>
    </row>
    <row r="294" spans="1:15" ht="14.25" customHeight="1">
      <c r="A294" s="368"/>
      <c r="B294" s="368"/>
      <c r="C294" s="368"/>
      <c r="D294" s="368"/>
      <c r="E294" s="368"/>
      <c r="F294" s="476"/>
      <c r="G294" s="476"/>
      <c r="H294" s="476"/>
      <c r="I294" s="368"/>
      <c r="J294" s="368"/>
      <c r="K294" s="368"/>
      <c r="L294" s="368"/>
      <c r="M294" s="368"/>
      <c r="N294" s="368"/>
      <c r="O294" s="368"/>
    </row>
    <row r="295" spans="1:15" ht="14.25" customHeight="1">
      <c r="A295" s="368"/>
      <c r="B295" s="368"/>
      <c r="C295" s="368"/>
      <c r="D295" s="368"/>
      <c r="E295" s="368"/>
      <c r="F295" s="476"/>
      <c r="G295" s="476"/>
      <c r="H295" s="476"/>
      <c r="I295" s="368"/>
      <c r="J295" s="368"/>
      <c r="K295" s="368"/>
      <c r="L295" s="368"/>
      <c r="M295" s="368"/>
      <c r="N295" s="368"/>
      <c r="O295" s="368"/>
    </row>
    <row r="296" spans="1:15" ht="14.25" customHeight="1">
      <c r="A296" s="368"/>
      <c r="B296" s="368"/>
      <c r="C296" s="368"/>
      <c r="D296" s="368"/>
      <c r="E296" s="368"/>
      <c r="F296" s="476"/>
      <c r="G296" s="476"/>
      <c r="H296" s="476"/>
      <c r="I296" s="368"/>
      <c r="J296" s="368"/>
      <c r="K296" s="368"/>
      <c r="L296" s="368"/>
      <c r="M296" s="368"/>
      <c r="N296" s="368"/>
      <c r="O296" s="368"/>
    </row>
    <row r="297" spans="1:15" ht="14.25" customHeight="1">
      <c r="A297" s="368"/>
      <c r="B297" s="368"/>
      <c r="C297" s="368"/>
      <c r="D297" s="368"/>
      <c r="E297" s="368"/>
      <c r="F297" s="476"/>
      <c r="G297" s="476"/>
      <c r="H297" s="476"/>
      <c r="I297" s="368"/>
      <c r="J297" s="368"/>
      <c r="K297" s="368"/>
      <c r="L297" s="368"/>
      <c r="M297" s="368"/>
      <c r="N297" s="368"/>
      <c r="O297" s="368"/>
    </row>
    <row r="298" spans="1:15" ht="14.25" customHeight="1">
      <c r="A298" s="368"/>
      <c r="B298" s="368"/>
      <c r="C298" s="368"/>
      <c r="D298" s="368"/>
      <c r="E298" s="368"/>
      <c r="F298" s="476"/>
      <c r="G298" s="476"/>
      <c r="H298" s="476"/>
      <c r="I298" s="368"/>
      <c r="J298" s="368"/>
      <c r="K298" s="368"/>
      <c r="L298" s="368"/>
      <c r="M298" s="368"/>
      <c r="N298" s="368"/>
      <c r="O298" s="368"/>
    </row>
    <row r="299" spans="1:15" ht="14.25" customHeight="1">
      <c r="A299" s="368"/>
      <c r="B299" s="368"/>
      <c r="C299" s="368"/>
      <c r="D299" s="368"/>
      <c r="E299" s="368"/>
      <c r="F299" s="476"/>
      <c r="G299" s="476"/>
      <c r="H299" s="476"/>
      <c r="I299" s="368"/>
      <c r="J299" s="368"/>
      <c r="K299" s="368"/>
      <c r="L299" s="368"/>
      <c r="M299" s="368"/>
      <c r="N299" s="368"/>
      <c r="O299" s="368"/>
    </row>
    <row r="300" spans="1:15" ht="14.25" customHeight="1">
      <c r="A300" s="368"/>
      <c r="B300" s="368"/>
      <c r="C300" s="368"/>
      <c r="D300" s="368"/>
      <c r="E300" s="368"/>
      <c r="F300" s="476"/>
      <c r="G300" s="476"/>
      <c r="H300" s="476"/>
      <c r="I300" s="368"/>
      <c r="J300" s="368"/>
      <c r="K300" s="368"/>
      <c r="L300" s="368"/>
      <c r="M300" s="368"/>
      <c r="N300" s="368"/>
      <c r="O300" s="368"/>
    </row>
    <row r="301" spans="1:15" ht="14.25" customHeight="1">
      <c r="A301" s="368"/>
      <c r="B301" s="368"/>
      <c r="C301" s="368"/>
      <c r="D301" s="368"/>
      <c r="E301" s="368"/>
      <c r="F301" s="476"/>
      <c r="G301" s="476"/>
      <c r="H301" s="476"/>
      <c r="I301" s="368"/>
      <c r="J301" s="368"/>
      <c r="K301" s="368"/>
      <c r="L301" s="368"/>
      <c r="M301" s="368"/>
      <c r="N301" s="368"/>
      <c r="O301" s="368"/>
    </row>
    <row r="302" spans="1:15" ht="14.25" customHeight="1">
      <c r="A302" s="368"/>
      <c r="B302" s="368"/>
      <c r="C302" s="368"/>
      <c r="D302" s="368"/>
      <c r="E302" s="368"/>
      <c r="F302" s="476"/>
      <c r="G302" s="476"/>
      <c r="H302" s="476"/>
      <c r="I302" s="368"/>
      <c r="J302" s="368"/>
      <c r="K302" s="368"/>
      <c r="L302" s="368"/>
      <c r="M302" s="368"/>
      <c r="N302" s="368"/>
      <c r="O302" s="368"/>
    </row>
    <row r="303" spans="1:15" ht="14.25" customHeight="1">
      <c r="A303" s="368"/>
      <c r="B303" s="368"/>
      <c r="C303" s="368"/>
      <c r="D303" s="368"/>
      <c r="E303" s="368"/>
      <c r="F303" s="476"/>
      <c r="G303" s="476"/>
      <c r="H303" s="476"/>
      <c r="I303" s="368"/>
      <c r="J303" s="368"/>
      <c r="K303" s="368"/>
      <c r="L303" s="368"/>
      <c r="M303" s="368"/>
      <c r="N303" s="368"/>
      <c r="O303" s="368"/>
    </row>
    <row r="304" spans="1:15" ht="14.25" customHeight="1">
      <c r="A304" s="368"/>
      <c r="B304" s="368"/>
      <c r="C304" s="368"/>
      <c r="D304" s="368"/>
      <c r="E304" s="368"/>
      <c r="F304" s="476"/>
      <c r="G304" s="476"/>
      <c r="H304" s="476"/>
      <c r="I304" s="368"/>
      <c r="J304" s="368"/>
      <c r="K304" s="368"/>
      <c r="L304" s="368"/>
      <c r="M304" s="368"/>
      <c r="N304" s="368"/>
      <c r="O304" s="368"/>
    </row>
    <row r="305" spans="1:15" ht="14.25" customHeight="1">
      <c r="A305" s="368"/>
      <c r="B305" s="368"/>
      <c r="C305" s="368"/>
      <c r="D305" s="368"/>
      <c r="E305" s="368"/>
      <c r="F305" s="476"/>
      <c r="G305" s="476"/>
      <c r="H305" s="476"/>
      <c r="I305" s="368"/>
      <c r="J305" s="368"/>
      <c r="K305" s="368"/>
      <c r="L305" s="368"/>
      <c r="M305" s="368"/>
      <c r="N305" s="368"/>
      <c r="O305" s="368"/>
    </row>
    <row r="306" spans="1:15" ht="14.25" customHeight="1">
      <c r="A306" s="368"/>
      <c r="B306" s="368"/>
      <c r="C306" s="368"/>
      <c r="D306" s="368"/>
      <c r="E306" s="368"/>
      <c r="F306" s="476"/>
      <c r="G306" s="476"/>
      <c r="H306" s="476"/>
      <c r="I306" s="368"/>
      <c r="J306" s="368"/>
      <c r="K306" s="368"/>
      <c r="L306" s="368"/>
      <c r="M306" s="368"/>
      <c r="N306" s="368"/>
      <c r="O306" s="368"/>
    </row>
    <row r="307" spans="1:15" ht="14.25" customHeight="1">
      <c r="A307" s="368"/>
      <c r="B307" s="368"/>
      <c r="C307" s="368"/>
      <c r="D307" s="368"/>
      <c r="E307" s="368"/>
      <c r="F307" s="476"/>
      <c r="G307" s="476"/>
      <c r="H307" s="476"/>
      <c r="I307" s="368"/>
      <c r="J307" s="368"/>
      <c r="K307" s="368"/>
      <c r="L307" s="368"/>
      <c r="M307" s="368"/>
      <c r="N307" s="368"/>
      <c r="O307" s="368"/>
    </row>
    <row r="308" spans="1:15" ht="14.25" customHeight="1">
      <c r="A308" s="368"/>
      <c r="B308" s="368"/>
      <c r="C308" s="368"/>
      <c r="D308" s="368"/>
      <c r="E308" s="368"/>
      <c r="F308" s="476"/>
      <c r="G308" s="476"/>
      <c r="H308" s="476"/>
      <c r="I308" s="368"/>
      <c r="J308" s="368"/>
      <c r="K308" s="368"/>
      <c r="L308" s="368"/>
      <c r="M308" s="368"/>
      <c r="N308" s="368"/>
      <c r="O308" s="368"/>
    </row>
    <row r="309" spans="1:15" ht="14.25" customHeight="1">
      <c r="A309" s="368"/>
      <c r="B309" s="368"/>
      <c r="C309" s="368"/>
      <c r="D309" s="368"/>
      <c r="E309" s="368"/>
      <c r="F309" s="476"/>
      <c r="G309" s="476"/>
      <c r="H309" s="476"/>
      <c r="I309" s="368"/>
      <c r="J309" s="368"/>
      <c r="K309" s="368"/>
      <c r="L309" s="368"/>
      <c r="M309" s="368"/>
      <c r="N309" s="368"/>
      <c r="O309" s="368"/>
    </row>
    <row r="310" spans="1:15" ht="14.25" customHeight="1">
      <c r="A310" s="368"/>
      <c r="B310" s="368"/>
      <c r="C310" s="368"/>
      <c r="D310" s="368"/>
      <c r="E310" s="368"/>
      <c r="F310" s="476"/>
      <c r="G310" s="476"/>
      <c r="H310" s="476"/>
      <c r="I310" s="368"/>
      <c r="J310" s="368"/>
      <c r="K310" s="368"/>
      <c r="L310" s="368"/>
      <c r="M310" s="368"/>
      <c r="N310" s="368"/>
      <c r="O310" s="368"/>
    </row>
    <row r="311" spans="1:15" ht="14.25" customHeight="1">
      <c r="A311" s="368"/>
      <c r="B311" s="368"/>
      <c r="C311" s="368"/>
      <c r="D311" s="368"/>
      <c r="E311" s="368"/>
      <c r="F311" s="476"/>
      <c r="G311" s="476"/>
      <c r="H311" s="476"/>
      <c r="I311" s="368"/>
      <c r="J311" s="368"/>
      <c r="K311" s="368"/>
      <c r="L311" s="368"/>
      <c r="M311" s="368"/>
      <c r="N311" s="368"/>
      <c r="O311" s="368"/>
    </row>
    <row r="312" spans="1:15" ht="14.25" customHeight="1">
      <c r="A312" s="368"/>
      <c r="B312" s="368"/>
      <c r="C312" s="368"/>
      <c r="D312" s="368"/>
      <c r="E312" s="368"/>
      <c r="F312" s="476"/>
      <c r="G312" s="476"/>
      <c r="H312" s="476"/>
      <c r="I312" s="368"/>
      <c r="J312" s="368"/>
      <c r="K312" s="368"/>
      <c r="L312" s="368"/>
      <c r="M312" s="368"/>
      <c r="N312" s="368"/>
      <c r="O312" s="368"/>
    </row>
    <row r="313" spans="1:15" ht="14.25" customHeight="1">
      <c r="A313" s="368"/>
      <c r="B313" s="368"/>
      <c r="C313" s="368"/>
      <c r="D313" s="368"/>
      <c r="E313" s="368"/>
      <c r="F313" s="476"/>
      <c r="G313" s="476"/>
      <c r="H313" s="476"/>
      <c r="I313" s="368"/>
      <c r="J313" s="368"/>
      <c r="K313" s="368"/>
      <c r="L313" s="368"/>
      <c r="M313" s="368"/>
      <c r="N313" s="368"/>
      <c r="O313" s="368"/>
    </row>
    <row r="314" spans="1:15" ht="14.25" customHeight="1">
      <c r="A314" s="368"/>
      <c r="B314" s="368"/>
      <c r="C314" s="368"/>
      <c r="D314" s="368"/>
      <c r="E314" s="368"/>
      <c r="F314" s="476"/>
      <c r="G314" s="476"/>
      <c r="H314" s="476"/>
      <c r="I314" s="368"/>
      <c r="J314" s="368"/>
      <c r="K314" s="368"/>
      <c r="L314" s="368"/>
      <c r="M314" s="368"/>
      <c r="N314" s="368"/>
      <c r="O314" s="368"/>
    </row>
    <row r="315" spans="1:15" ht="14.25" customHeight="1">
      <c r="A315" s="368"/>
      <c r="B315" s="368"/>
      <c r="C315" s="368"/>
      <c r="D315" s="368"/>
      <c r="E315" s="368"/>
      <c r="F315" s="476"/>
      <c r="G315" s="476"/>
      <c r="H315" s="476"/>
      <c r="I315" s="368"/>
      <c r="J315" s="368"/>
      <c r="K315" s="368"/>
      <c r="L315" s="368"/>
      <c r="M315" s="368"/>
      <c r="N315" s="368"/>
      <c r="O315" s="368"/>
    </row>
    <row r="316" spans="1:15" ht="14.25" customHeight="1">
      <c r="A316" s="368"/>
      <c r="B316" s="368"/>
      <c r="C316" s="368"/>
      <c r="D316" s="368"/>
      <c r="E316" s="368"/>
      <c r="F316" s="476"/>
      <c r="G316" s="476"/>
      <c r="H316" s="476"/>
      <c r="I316" s="368"/>
      <c r="J316" s="368"/>
      <c r="K316" s="368"/>
      <c r="L316" s="368"/>
      <c r="M316" s="368"/>
      <c r="N316" s="368"/>
      <c r="O316" s="368"/>
    </row>
    <row r="317" spans="1:15" ht="14.25" customHeight="1">
      <c r="A317" s="368"/>
      <c r="B317" s="368"/>
      <c r="C317" s="368"/>
      <c r="D317" s="368"/>
      <c r="E317" s="368"/>
      <c r="F317" s="476"/>
      <c r="G317" s="476"/>
      <c r="H317" s="476"/>
      <c r="I317" s="368"/>
      <c r="J317" s="368"/>
      <c r="K317" s="368"/>
      <c r="L317" s="368"/>
      <c r="M317" s="368"/>
      <c r="N317" s="368"/>
      <c r="O317" s="368"/>
    </row>
    <row r="318" spans="1:15" ht="14.25" customHeight="1">
      <c r="A318" s="368"/>
      <c r="B318" s="368"/>
      <c r="C318" s="368"/>
      <c r="D318" s="368"/>
      <c r="E318" s="368"/>
      <c r="F318" s="476"/>
      <c r="G318" s="476"/>
      <c r="H318" s="476"/>
      <c r="I318" s="368"/>
      <c r="J318" s="368"/>
      <c r="K318" s="368"/>
      <c r="L318" s="368"/>
      <c r="M318" s="368"/>
      <c r="N318" s="368"/>
      <c r="O318" s="368"/>
    </row>
    <row r="319" spans="1:15" ht="14.25" customHeight="1">
      <c r="A319" s="368"/>
      <c r="B319" s="368"/>
      <c r="C319" s="368"/>
      <c r="D319" s="368"/>
      <c r="E319" s="368"/>
      <c r="F319" s="476"/>
      <c r="G319" s="476"/>
      <c r="H319" s="476"/>
      <c r="I319" s="368"/>
      <c r="J319" s="368"/>
      <c r="K319" s="368"/>
      <c r="L319" s="368"/>
      <c r="M319" s="368"/>
      <c r="N319" s="368"/>
      <c r="O319" s="368"/>
    </row>
    <row r="320" spans="1:15" ht="14.25" customHeight="1">
      <c r="A320" s="368"/>
      <c r="B320" s="368"/>
      <c r="C320" s="368"/>
      <c r="D320" s="368"/>
      <c r="E320" s="368"/>
      <c r="F320" s="476"/>
      <c r="G320" s="476"/>
      <c r="H320" s="476"/>
      <c r="I320" s="368"/>
      <c r="J320" s="368"/>
      <c r="K320" s="368"/>
      <c r="L320" s="368"/>
      <c r="M320" s="368"/>
      <c r="N320" s="368"/>
      <c r="O320" s="368"/>
    </row>
    <row r="321" spans="1:15" ht="14.25" customHeight="1">
      <c r="A321" s="368"/>
      <c r="B321" s="368"/>
      <c r="C321" s="368"/>
      <c r="D321" s="368"/>
      <c r="E321" s="368"/>
      <c r="F321" s="476"/>
      <c r="G321" s="476"/>
      <c r="H321" s="476"/>
      <c r="I321" s="368"/>
      <c r="J321" s="368"/>
      <c r="K321" s="368"/>
      <c r="L321" s="368"/>
      <c r="M321" s="368"/>
      <c r="N321" s="368"/>
      <c r="O321" s="368"/>
    </row>
    <row r="322" spans="1:15" ht="14.25" customHeight="1">
      <c r="A322" s="368"/>
      <c r="B322" s="368"/>
      <c r="C322" s="368"/>
      <c r="D322" s="368"/>
      <c r="E322" s="368"/>
      <c r="F322" s="476"/>
      <c r="G322" s="476"/>
      <c r="H322" s="476"/>
      <c r="I322" s="368"/>
      <c r="J322" s="368"/>
      <c r="K322" s="368"/>
      <c r="L322" s="368"/>
      <c r="M322" s="368"/>
      <c r="N322" s="368"/>
      <c r="O322" s="368"/>
    </row>
    <row r="323" spans="1:15" ht="14.25" customHeight="1">
      <c r="A323" s="368"/>
      <c r="B323" s="368"/>
      <c r="C323" s="368"/>
      <c r="D323" s="368"/>
      <c r="E323" s="368"/>
      <c r="F323" s="476"/>
      <c r="G323" s="476"/>
      <c r="H323" s="476"/>
      <c r="I323" s="368"/>
      <c r="J323" s="368"/>
      <c r="K323" s="368"/>
      <c r="L323" s="368"/>
      <c r="M323" s="368"/>
      <c r="N323" s="368"/>
      <c r="O323" s="368"/>
    </row>
    <row r="324" spans="1:15" ht="14.25" customHeight="1">
      <c r="A324" s="368"/>
      <c r="B324" s="368"/>
      <c r="C324" s="368"/>
      <c r="D324" s="368"/>
      <c r="E324" s="368"/>
      <c r="F324" s="476"/>
      <c r="G324" s="476"/>
      <c r="H324" s="476"/>
      <c r="I324" s="368"/>
      <c r="J324" s="368"/>
      <c r="K324" s="368"/>
      <c r="L324" s="368"/>
      <c r="M324" s="368"/>
      <c r="N324" s="368"/>
      <c r="O324" s="368"/>
    </row>
    <row r="325" spans="1:15" ht="14.25" customHeight="1">
      <c r="A325" s="368"/>
      <c r="B325" s="368"/>
      <c r="C325" s="368"/>
      <c r="D325" s="368"/>
      <c r="E325" s="368"/>
      <c r="F325" s="476"/>
      <c r="G325" s="476"/>
      <c r="H325" s="476"/>
      <c r="I325" s="368"/>
      <c r="J325" s="368"/>
      <c r="K325" s="368"/>
      <c r="L325" s="368"/>
      <c r="M325" s="368"/>
      <c r="N325" s="368"/>
      <c r="O325" s="368"/>
    </row>
    <row r="326" spans="1:15" ht="14.25" customHeight="1">
      <c r="A326" s="368"/>
      <c r="B326" s="368"/>
      <c r="C326" s="368"/>
      <c r="D326" s="368"/>
      <c r="E326" s="368"/>
      <c r="F326" s="476"/>
      <c r="G326" s="476"/>
      <c r="H326" s="476"/>
      <c r="I326" s="368"/>
      <c r="J326" s="368"/>
      <c r="K326" s="368"/>
      <c r="L326" s="368"/>
      <c r="M326" s="368"/>
      <c r="N326" s="368"/>
      <c r="O326" s="368"/>
    </row>
    <row r="327" spans="1:15" ht="14.25" customHeight="1">
      <c r="A327" s="368"/>
      <c r="B327" s="368"/>
      <c r="C327" s="368"/>
      <c r="D327" s="368"/>
      <c r="E327" s="368"/>
      <c r="F327" s="476"/>
      <c r="G327" s="476"/>
      <c r="H327" s="476"/>
      <c r="I327" s="368"/>
      <c r="J327" s="368"/>
      <c r="K327" s="368"/>
      <c r="L327" s="368"/>
      <c r="M327" s="368"/>
      <c r="N327" s="368"/>
      <c r="O327" s="368"/>
    </row>
    <row r="328" spans="1:15" ht="14.25" customHeight="1">
      <c r="A328" s="368"/>
      <c r="B328" s="368"/>
      <c r="C328" s="368"/>
      <c r="D328" s="368"/>
      <c r="E328" s="368"/>
      <c r="F328" s="476"/>
      <c r="G328" s="476"/>
      <c r="H328" s="476"/>
      <c r="I328" s="368"/>
      <c r="J328" s="368"/>
      <c r="K328" s="368"/>
      <c r="L328" s="368"/>
      <c r="M328" s="368"/>
      <c r="N328" s="368"/>
      <c r="O328" s="368"/>
    </row>
    <row r="329" spans="1:15" ht="14.25" customHeight="1">
      <c r="A329" s="368"/>
      <c r="B329" s="368"/>
      <c r="C329" s="368"/>
      <c r="D329" s="368"/>
      <c r="E329" s="368"/>
      <c r="F329" s="476"/>
      <c r="G329" s="476"/>
      <c r="H329" s="476"/>
      <c r="I329" s="368"/>
      <c r="J329" s="368"/>
      <c r="K329" s="368"/>
      <c r="L329" s="368"/>
      <c r="M329" s="368"/>
      <c r="N329" s="368"/>
      <c r="O329" s="368"/>
    </row>
    <row r="330" spans="1:15" ht="14.25" customHeight="1">
      <c r="A330" s="368"/>
      <c r="B330" s="368"/>
      <c r="C330" s="368"/>
      <c r="D330" s="368"/>
      <c r="E330" s="368"/>
      <c r="F330" s="476"/>
      <c r="G330" s="476"/>
      <c r="H330" s="476"/>
      <c r="I330" s="368"/>
      <c r="J330" s="368"/>
      <c r="K330" s="368"/>
      <c r="L330" s="368"/>
      <c r="M330" s="368"/>
      <c r="N330" s="368"/>
      <c r="O330" s="368"/>
    </row>
    <row r="331" spans="1:15" ht="14.25" customHeight="1">
      <c r="A331" s="368"/>
      <c r="B331" s="368"/>
      <c r="C331" s="368"/>
      <c r="D331" s="368"/>
      <c r="E331" s="368"/>
      <c r="F331" s="476"/>
      <c r="G331" s="476"/>
      <c r="H331" s="476"/>
      <c r="I331" s="368"/>
      <c r="J331" s="368"/>
      <c r="K331" s="368"/>
      <c r="L331" s="368"/>
      <c r="M331" s="368"/>
      <c r="N331" s="368"/>
      <c r="O331" s="368"/>
    </row>
    <row r="332" spans="1:15" ht="14.25" customHeight="1">
      <c r="A332" s="368"/>
      <c r="B332" s="368"/>
      <c r="C332" s="368"/>
      <c r="D332" s="368"/>
      <c r="E332" s="368"/>
      <c r="F332" s="476"/>
      <c r="G332" s="476"/>
      <c r="H332" s="476"/>
      <c r="I332" s="368"/>
      <c r="J332" s="368"/>
      <c r="K332" s="368"/>
      <c r="L332" s="368"/>
      <c r="M332" s="368"/>
      <c r="N332" s="368"/>
      <c r="O332" s="368"/>
    </row>
    <row r="333" spans="1:15" ht="14.25" customHeight="1">
      <c r="A333" s="368"/>
      <c r="B333" s="368"/>
      <c r="C333" s="368"/>
      <c r="D333" s="368"/>
      <c r="E333" s="368"/>
      <c r="F333" s="476"/>
      <c r="G333" s="476"/>
      <c r="H333" s="476"/>
      <c r="I333" s="368"/>
      <c r="J333" s="368"/>
      <c r="K333" s="368"/>
      <c r="L333" s="368"/>
      <c r="M333" s="368"/>
      <c r="N333" s="368"/>
      <c r="O333" s="368"/>
    </row>
    <row r="334" spans="1:15" ht="14.25" customHeight="1">
      <c r="A334" s="368"/>
      <c r="B334" s="368"/>
      <c r="C334" s="368"/>
      <c r="D334" s="368"/>
      <c r="E334" s="368"/>
      <c r="F334" s="476"/>
      <c r="G334" s="476"/>
      <c r="H334" s="476"/>
      <c r="I334" s="368"/>
      <c r="J334" s="368"/>
      <c r="K334" s="368"/>
      <c r="L334" s="368"/>
      <c r="M334" s="368"/>
      <c r="N334" s="368"/>
      <c r="O334" s="368"/>
    </row>
    <row r="335" spans="1:15" ht="14.25" customHeight="1">
      <c r="A335" s="368"/>
      <c r="B335" s="368"/>
      <c r="C335" s="368"/>
      <c r="D335" s="368"/>
      <c r="E335" s="368"/>
      <c r="F335" s="476"/>
      <c r="G335" s="476"/>
      <c r="H335" s="476"/>
      <c r="I335" s="368"/>
      <c r="J335" s="368"/>
      <c r="K335" s="368"/>
      <c r="L335" s="368"/>
      <c r="M335" s="368"/>
      <c r="N335" s="368"/>
      <c r="O335" s="368"/>
    </row>
    <row r="336" spans="1:15" ht="14.25" customHeight="1">
      <c r="A336" s="368"/>
      <c r="B336" s="368"/>
      <c r="C336" s="368"/>
      <c r="D336" s="368"/>
      <c r="E336" s="368"/>
      <c r="F336" s="476"/>
      <c r="G336" s="476"/>
      <c r="H336" s="476"/>
      <c r="I336" s="368"/>
      <c r="J336" s="368"/>
      <c r="K336" s="368"/>
      <c r="L336" s="368"/>
      <c r="M336" s="368"/>
      <c r="N336" s="368"/>
      <c r="O336" s="368"/>
    </row>
    <row r="337" spans="1:15" ht="14.25" customHeight="1">
      <c r="A337" s="368"/>
      <c r="B337" s="368"/>
      <c r="C337" s="368"/>
      <c r="D337" s="368"/>
      <c r="E337" s="368"/>
      <c r="F337" s="476"/>
      <c r="G337" s="476"/>
      <c r="H337" s="476"/>
      <c r="I337" s="368"/>
      <c r="J337" s="368"/>
      <c r="K337" s="368"/>
      <c r="L337" s="368"/>
      <c r="M337" s="368"/>
      <c r="N337" s="368"/>
      <c r="O337" s="368"/>
    </row>
    <row r="338" spans="1:15" ht="14.25" customHeight="1">
      <c r="A338" s="368"/>
      <c r="B338" s="368"/>
      <c r="C338" s="368"/>
      <c r="D338" s="368"/>
      <c r="E338" s="368"/>
      <c r="F338" s="476"/>
      <c r="G338" s="476"/>
      <c r="H338" s="476"/>
      <c r="I338" s="368"/>
      <c r="J338" s="368"/>
      <c r="K338" s="368"/>
      <c r="L338" s="368"/>
      <c r="M338" s="368"/>
      <c r="N338" s="368"/>
      <c r="O338" s="368"/>
    </row>
    <row r="339" spans="1:15" ht="14.25" customHeight="1">
      <c r="A339" s="368"/>
      <c r="B339" s="368"/>
      <c r="C339" s="368"/>
      <c r="D339" s="368"/>
      <c r="E339" s="368"/>
      <c r="F339" s="476"/>
      <c r="G339" s="476"/>
      <c r="H339" s="476"/>
      <c r="I339" s="368"/>
      <c r="J339" s="368"/>
      <c r="K339" s="368"/>
      <c r="L339" s="368"/>
      <c r="M339" s="368"/>
      <c r="N339" s="368"/>
      <c r="O339" s="368"/>
    </row>
    <row r="340" spans="1:15" ht="14.25" customHeight="1">
      <c r="A340" s="368"/>
      <c r="B340" s="368"/>
      <c r="C340" s="368"/>
      <c r="D340" s="368"/>
      <c r="E340" s="368"/>
      <c r="F340" s="476"/>
      <c r="G340" s="476"/>
      <c r="H340" s="476"/>
      <c r="I340" s="368"/>
      <c r="J340" s="368"/>
      <c r="K340" s="368"/>
      <c r="L340" s="368"/>
      <c r="M340" s="368"/>
      <c r="N340" s="368"/>
      <c r="O340" s="368"/>
    </row>
    <row r="341" spans="1:15" ht="14.25" customHeight="1">
      <c r="A341" s="368"/>
      <c r="B341" s="368"/>
      <c r="C341" s="368"/>
      <c r="D341" s="368"/>
      <c r="E341" s="368"/>
      <c r="F341" s="476"/>
      <c r="G341" s="476"/>
      <c r="H341" s="476"/>
      <c r="I341" s="368"/>
      <c r="J341" s="368"/>
      <c r="K341" s="368"/>
      <c r="L341" s="368"/>
      <c r="M341" s="368"/>
      <c r="N341" s="368"/>
      <c r="O341" s="368"/>
    </row>
    <row r="342" spans="1:15" ht="14.25" customHeight="1">
      <c r="A342" s="368"/>
      <c r="B342" s="368"/>
      <c r="C342" s="368"/>
      <c r="D342" s="368"/>
      <c r="E342" s="368"/>
      <c r="F342" s="476"/>
      <c r="G342" s="476"/>
      <c r="H342" s="476"/>
      <c r="I342" s="368"/>
      <c r="J342" s="368"/>
      <c r="K342" s="368"/>
      <c r="L342" s="368"/>
      <c r="M342" s="368"/>
      <c r="N342" s="368"/>
      <c r="O342" s="368"/>
    </row>
    <row r="343" spans="1:15" ht="14.25" customHeight="1">
      <c r="A343" s="368"/>
      <c r="B343" s="368"/>
      <c r="C343" s="368"/>
      <c r="D343" s="368"/>
      <c r="E343" s="368"/>
      <c r="F343" s="476"/>
      <c r="G343" s="476"/>
      <c r="H343" s="476"/>
      <c r="I343" s="368"/>
      <c r="J343" s="368"/>
      <c r="K343" s="368"/>
      <c r="L343" s="368"/>
      <c r="M343" s="368"/>
      <c r="N343" s="368"/>
      <c r="O343" s="368"/>
    </row>
    <row r="344" spans="1:15" ht="14.25" customHeight="1">
      <c r="A344" s="368"/>
      <c r="B344" s="368"/>
      <c r="C344" s="368"/>
      <c r="D344" s="368"/>
      <c r="E344" s="368"/>
      <c r="F344" s="476"/>
      <c r="G344" s="476"/>
      <c r="H344" s="476"/>
      <c r="I344" s="368"/>
      <c r="J344" s="368"/>
      <c r="K344" s="368"/>
      <c r="L344" s="368"/>
      <c r="M344" s="368"/>
      <c r="N344" s="368"/>
      <c r="O344" s="368"/>
    </row>
    <row r="345" spans="1:15" ht="14.25" customHeight="1">
      <c r="A345" s="368"/>
      <c r="B345" s="368"/>
      <c r="C345" s="368"/>
      <c r="D345" s="368"/>
      <c r="E345" s="368"/>
      <c r="F345" s="476"/>
      <c r="G345" s="476"/>
      <c r="H345" s="476"/>
      <c r="I345" s="368"/>
      <c r="J345" s="368"/>
      <c r="K345" s="368"/>
      <c r="L345" s="368"/>
      <c r="M345" s="368"/>
      <c r="N345" s="368"/>
      <c r="O345" s="368"/>
    </row>
    <row r="346" spans="1:15" ht="14.25" customHeight="1">
      <c r="A346" s="368"/>
      <c r="B346" s="368"/>
      <c r="C346" s="368"/>
      <c r="D346" s="368"/>
      <c r="E346" s="368"/>
      <c r="F346" s="476"/>
      <c r="G346" s="476"/>
      <c r="H346" s="476"/>
      <c r="I346" s="368"/>
      <c r="J346" s="368"/>
      <c r="K346" s="368"/>
      <c r="L346" s="368"/>
      <c r="M346" s="368"/>
      <c r="N346" s="368"/>
      <c r="O346" s="368"/>
    </row>
    <row r="347" spans="1:15" ht="14.25" customHeight="1">
      <c r="A347" s="368"/>
      <c r="B347" s="368"/>
      <c r="C347" s="368"/>
      <c r="D347" s="368"/>
      <c r="E347" s="368"/>
      <c r="F347" s="476"/>
      <c r="G347" s="476"/>
      <c r="H347" s="476"/>
      <c r="I347" s="368"/>
      <c r="J347" s="368"/>
      <c r="K347" s="368"/>
      <c r="L347" s="368"/>
      <c r="M347" s="368"/>
      <c r="N347" s="368"/>
      <c r="O347" s="368"/>
    </row>
    <row r="348" spans="1:15" ht="14.25" customHeight="1">
      <c r="A348" s="368"/>
      <c r="B348" s="368"/>
      <c r="C348" s="368"/>
      <c r="D348" s="368"/>
      <c r="E348" s="368"/>
      <c r="F348" s="476"/>
      <c r="G348" s="476"/>
      <c r="H348" s="476"/>
      <c r="I348" s="368"/>
      <c r="J348" s="368"/>
      <c r="K348" s="368"/>
      <c r="L348" s="368"/>
      <c r="M348" s="368"/>
      <c r="N348" s="368"/>
      <c r="O348" s="368"/>
    </row>
    <row r="349" spans="1:15" ht="14.25" customHeight="1">
      <c r="A349" s="368"/>
      <c r="B349" s="368"/>
      <c r="C349" s="368"/>
      <c r="D349" s="368"/>
      <c r="E349" s="368"/>
      <c r="F349" s="476"/>
      <c r="G349" s="476"/>
      <c r="H349" s="476"/>
      <c r="I349" s="368"/>
      <c r="J349" s="368"/>
      <c r="K349" s="368"/>
      <c r="L349" s="368"/>
      <c r="M349" s="368"/>
      <c r="N349" s="368"/>
      <c r="O349" s="368"/>
    </row>
    <row r="350" spans="1:15" ht="14.25" customHeight="1">
      <c r="A350" s="368"/>
      <c r="B350" s="368"/>
      <c r="C350" s="368"/>
      <c r="D350" s="368"/>
      <c r="E350" s="368"/>
      <c r="F350" s="476"/>
      <c r="G350" s="476"/>
      <c r="H350" s="476"/>
      <c r="I350" s="368"/>
      <c r="J350" s="368"/>
      <c r="K350" s="368"/>
      <c r="L350" s="368"/>
      <c r="M350" s="368"/>
      <c r="N350" s="368"/>
      <c r="O350" s="368"/>
    </row>
    <row r="351" spans="1:15" ht="14.25" customHeight="1">
      <c r="A351" s="368"/>
      <c r="B351" s="368"/>
      <c r="C351" s="368"/>
      <c r="D351" s="368"/>
      <c r="E351" s="368"/>
      <c r="F351" s="476"/>
      <c r="G351" s="476"/>
      <c r="H351" s="476"/>
      <c r="I351" s="368"/>
      <c r="J351" s="368"/>
      <c r="K351" s="368"/>
      <c r="L351" s="368"/>
      <c r="M351" s="368"/>
      <c r="N351" s="368"/>
      <c r="O351" s="368"/>
    </row>
    <row r="352" spans="1:15" ht="14.25" customHeight="1">
      <c r="A352" s="368"/>
      <c r="B352" s="368"/>
      <c r="C352" s="368"/>
      <c r="D352" s="368"/>
      <c r="E352" s="368"/>
      <c r="F352" s="476"/>
      <c r="G352" s="476"/>
      <c r="H352" s="476"/>
      <c r="I352" s="368"/>
      <c r="J352" s="368"/>
      <c r="K352" s="368"/>
      <c r="L352" s="368"/>
      <c r="M352" s="368"/>
      <c r="N352" s="368"/>
      <c r="O352" s="368"/>
    </row>
    <row r="353" spans="1:15" ht="14.25" customHeight="1">
      <c r="A353" s="368"/>
      <c r="B353" s="368"/>
      <c r="C353" s="368"/>
      <c r="D353" s="368"/>
      <c r="E353" s="368"/>
      <c r="F353" s="476"/>
      <c r="G353" s="476"/>
      <c r="H353" s="476"/>
      <c r="I353" s="368"/>
      <c r="J353" s="368"/>
      <c r="K353" s="368"/>
      <c r="L353" s="368"/>
      <c r="M353" s="368"/>
      <c r="N353" s="368"/>
      <c r="O353" s="368"/>
    </row>
    <row r="354" spans="1:15" ht="14.25" customHeight="1">
      <c r="A354" s="368"/>
      <c r="B354" s="368"/>
      <c r="C354" s="368"/>
      <c r="D354" s="368"/>
      <c r="E354" s="368"/>
      <c r="F354" s="476"/>
      <c r="G354" s="476"/>
      <c r="H354" s="476"/>
      <c r="I354" s="368"/>
      <c r="J354" s="368"/>
      <c r="K354" s="368"/>
      <c r="L354" s="368"/>
      <c r="M354" s="368"/>
      <c r="N354" s="368"/>
      <c r="O354" s="368"/>
    </row>
    <row r="355" spans="1:15" ht="14.25" customHeight="1">
      <c r="A355" s="368"/>
      <c r="B355" s="368"/>
      <c r="C355" s="368"/>
      <c r="D355" s="368"/>
      <c r="E355" s="368"/>
      <c r="F355" s="476"/>
      <c r="G355" s="476"/>
      <c r="H355" s="476"/>
      <c r="I355" s="368"/>
      <c r="J355" s="368"/>
      <c r="K355" s="368"/>
      <c r="L355" s="368"/>
      <c r="M355" s="368"/>
      <c r="N355" s="368"/>
      <c r="O355" s="368"/>
    </row>
    <row r="356" spans="1:15" ht="14.25" customHeight="1">
      <c r="A356" s="368"/>
      <c r="B356" s="368"/>
      <c r="C356" s="368"/>
      <c r="D356" s="368"/>
      <c r="E356" s="368"/>
      <c r="F356" s="476"/>
      <c r="G356" s="476"/>
      <c r="H356" s="476"/>
      <c r="I356" s="368"/>
      <c r="J356" s="368"/>
      <c r="K356" s="368"/>
      <c r="L356" s="368"/>
      <c r="M356" s="368"/>
      <c r="N356" s="368"/>
      <c r="O356" s="368"/>
    </row>
    <row r="357" spans="1:15" ht="14.25" customHeight="1">
      <c r="A357" s="368"/>
      <c r="B357" s="368"/>
      <c r="C357" s="368"/>
      <c r="D357" s="368"/>
      <c r="E357" s="368"/>
      <c r="F357" s="476"/>
      <c r="G357" s="476"/>
      <c r="H357" s="476"/>
      <c r="I357" s="368"/>
      <c r="J357" s="368"/>
      <c r="K357" s="368"/>
      <c r="L357" s="368"/>
      <c r="M357" s="368"/>
      <c r="N357" s="368"/>
      <c r="O357" s="368"/>
    </row>
    <row r="358" spans="1:15" ht="14.25" customHeight="1">
      <c r="A358" s="368"/>
      <c r="B358" s="368"/>
      <c r="C358" s="368"/>
      <c r="D358" s="368"/>
      <c r="E358" s="368"/>
      <c r="F358" s="476"/>
      <c r="G358" s="476"/>
      <c r="H358" s="476"/>
      <c r="I358" s="368"/>
      <c r="J358" s="368"/>
      <c r="K358" s="368"/>
      <c r="L358" s="368"/>
      <c r="M358" s="368"/>
      <c r="N358" s="368"/>
      <c r="O358" s="368"/>
    </row>
    <row r="359" spans="1:15" ht="14.25" customHeight="1">
      <c r="A359" s="368"/>
      <c r="B359" s="368"/>
      <c r="C359" s="368"/>
      <c r="D359" s="368"/>
      <c r="E359" s="368"/>
      <c r="F359" s="476"/>
      <c r="G359" s="476"/>
      <c r="H359" s="476"/>
      <c r="I359" s="368"/>
      <c r="J359" s="368"/>
      <c r="K359" s="368"/>
      <c r="L359" s="368"/>
      <c r="M359" s="368"/>
      <c r="N359" s="368"/>
      <c r="O359" s="368"/>
    </row>
    <row r="360" spans="1:15" ht="14.25" customHeight="1">
      <c r="A360" s="368"/>
      <c r="B360" s="368"/>
      <c r="C360" s="368"/>
      <c r="D360" s="368"/>
      <c r="E360" s="368"/>
      <c r="F360" s="476"/>
      <c r="G360" s="476"/>
      <c r="H360" s="476"/>
      <c r="I360" s="368"/>
      <c r="J360" s="368"/>
      <c r="K360" s="368"/>
      <c r="L360" s="368"/>
      <c r="M360" s="368"/>
      <c r="N360" s="368"/>
      <c r="O360" s="368"/>
    </row>
    <row r="361" spans="1:15" ht="14.25" customHeight="1">
      <c r="A361" s="368"/>
      <c r="B361" s="368"/>
      <c r="C361" s="368"/>
      <c r="D361" s="368"/>
      <c r="E361" s="368"/>
      <c r="F361" s="476"/>
      <c r="G361" s="476"/>
      <c r="H361" s="476"/>
      <c r="I361" s="368"/>
      <c r="J361" s="368"/>
      <c r="K361" s="368"/>
      <c r="L361" s="368"/>
      <c r="M361" s="368"/>
      <c r="N361" s="368"/>
      <c r="O361" s="368"/>
    </row>
    <row r="362" spans="1:15" ht="14.25" customHeight="1">
      <c r="A362" s="368"/>
      <c r="B362" s="368"/>
      <c r="C362" s="368"/>
      <c r="D362" s="368"/>
      <c r="E362" s="368"/>
      <c r="F362" s="476"/>
      <c r="G362" s="476"/>
      <c r="H362" s="476"/>
      <c r="I362" s="368"/>
      <c r="J362" s="368"/>
      <c r="K362" s="368"/>
      <c r="L362" s="368"/>
      <c r="M362" s="368"/>
      <c r="N362" s="368"/>
      <c r="O362" s="368"/>
    </row>
    <row r="363" spans="1:15" ht="14.25" customHeight="1">
      <c r="A363" s="368"/>
      <c r="B363" s="368"/>
      <c r="C363" s="368"/>
      <c r="D363" s="368"/>
      <c r="E363" s="368"/>
      <c r="F363" s="476"/>
      <c r="G363" s="476"/>
      <c r="H363" s="476"/>
      <c r="I363" s="368"/>
      <c r="J363" s="368"/>
      <c r="K363" s="368"/>
      <c r="L363" s="368"/>
      <c r="M363" s="368"/>
      <c r="N363" s="368"/>
      <c r="O363" s="368"/>
    </row>
    <row r="364" spans="1:15" ht="14.25" customHeight="1">
      <c r="A364" s="368"/>
      <c r="B364" s="368"/>
      <c r="C364" s="368"/>
      <c r="D364" s="368"/>
      <c r="E364" s="368"/>
      <c r="F364" s="476"/>
      <c r="G364" s="476"/>
      <c r="H364" s="476"/>
      <c r="I364" s="368"/>
      <c r="J364" s="368"/>
      <c r="K364" s="368"/>
      <c r="L364" s="368"/>
      <c r="M364" s="368"/>
      <c r="N364" s="368"/>
      <c r="O364" s="368"/>
    </row>
    <row r="365" spans="1:15" ht="14.25" customHeight="1">
      <c r="A365" s="368"/>
      <c r="B365" s="368"/>
      <c r="C365" s="368"/>
      <c r="D365" s="368"/>
      <c r="E365" s="368"/>
      <c r="F365" s="476"/>
      <c r="G365" s="476"/>
      <c r="H365" s="476"/>
      <c r="I365" s="368"/>
      <c r="J365" s="368"/>
      <c r="K365" s="368"/>
      <c r="L365" s="368"/>
      <c r="M365" s="368"/>
      <c r="N365" s="368"/>
      <c r="O365" s="368"/>
    </row>
    <row r="366" spans="1:15" ht="14.25" customHeight="1">
      <c r="A366" s="368"/>
      <c r="B366" s="368"/>
      <c r="C366" s="368"/>
      <c r="D366" s="368"/>
      <c r="E366" s="368"/>
      <c r="F366" s="476"/>
      <c r="G366" s="476"/>
      <c r="H366" s="476"/>
      <c r="I366" s="368"/>
      <c r="J366" s="368"/>
      <c r="K366" s="368"/>
      <c r="L366" s="368"/>
      <c r="M366" s="368"/>
      <c r="N366" s="368"/>
      <c r="O366" s="368"/>
    </row>
    <row r="367" spans="1:15" ht="14.25" customHeight="1">
      <c r="A367" s="368"/>
      <c r="B367" s="368"/>
      <c r="C367" s="368"/>
      <c r="D367" s="368"/>
      <c r="E367" s="368"/>
      <c r="F367" s="476"/>
      <c r="G367" s="476"/>
      <c r="H367" s="476"/>
      <c r="I367" s="368"/>
      <c r="J367" s="368"/>
      <c r="K367" s="368"/>
      <c r="L367" s="368"/>
      <c r="M367" s="368"/>
      <c r="N367" s="368"/>
      <c r="O367" s="368"/>
    </row>
    <row r="368" spans="1:15" ht="14.25" customHeight="1">
      <c r="A368" s="368"/>
      <c r="B368" s="368"/>
      <c r="C368" s="368"/>
      <c r="D368" s="368"/>
      <c r="E368" s="368"/>
      <c r="F368" s="476"/>
      <c r="G368" s="476"/>
      <c r="H368" s="476"/>
      <c r="I368" s="368"/>
      <c r="J368" s="368"/>
      <c r="K368" s="368"/>
      <c r="L368" s="368"/>
      <c r="M368" s="368"/>
      <c r="N368" s="368"/>
      <c r="O368" s="368"/>
    </row>
    <row r="369" spans="1:15" ht="14.25" customHeight="1">
      <c r="A369" s="368"/>
      <c r="B369" s="368"/>
      <c r="C369" s="368"/>
      <c r="D369" s="368"/>
      <c r="E369" s="368"/>
      <c r="F369" s="476"/>
      <c r="G369" s="476"/>
      <c r="H369" s="476"/>
      <c r="I369" s="368"/>
      <c r="J369" s="368"/>
      <c r="K369" s="368"/>
      <c r="L369" s="368"/>
      <c r="M369" s="368"/>
      <c r="N369" s="368"/>
      <c r="O369" s="368"/>
    </row>
    <row r="370" spans="1:15" ht="14.25" customHeight="1">
      <c r="A370" s="368"/>
      <c r="B370" s="368"/>
      <c r="C370" s="368"/>
      <c r="D370" s="368"/>
      <c r="E370" s="368"/>
      <c r="F370" s="476"/>
      <c r="G370" s="476"/>
      <c r="H370" s="476"/>
      <c r="I370" s="368"/>
      <c r="J370" s="368"/>
      <c r="K370" s="368"/>
      <c r="L370" s="368"/>
      <c r="M370" s="368"/>
      <c r="N370" s="368"/>
      <c r="O370" s="368"/>
    </row>
    <row r="371" spans="1:15" ht="14.25" customHeight="1">
      <c r="A371" s="368"/>
      <c r="B371" s="368"/>
      <c r="C371" s="368"/>
      <c r="D371" s="368"/>
      <c r="E371" s="368"/>
      <c r="F371" s="476"/>
      <c r="G371" s="476"/>
      <c r="H371" s="476"/>
      <c r="I371" s="368"/>
      <c r="J371" s="368"/>
      <c r="K371" s="368"/>
      <c r="L371" s="368"/>
      <c r="M371" s="368"/>
      <c r="N371" s="368"/>
      <c r="O371" s="368"/>
    </row>
    <row r="372" spans="1:15" ht="14.25" customHeight="1">
      <c r="A372" s="368"/>
      <c r="B372" s="368"/>
      <c r="C372" s="368"/>
      <c r="D372" s="368"/>
      <c r="E372" s="368"/>
      <c r="F372" s="476"/>
      <c r="G372" s="476"/>
      <c r="H372" s="476"/>
      <c r="I372" s="368"/>
      <c r="J372" s="368"/>
      <c r="K372" s="368"/>
      <c r="L372" s="368"/>
      <c r="M372" s="368"/>
      <c r="N372" s="368"/>
      <c r="O372" s="368"/>
    </row>
    <row r="373" spans="1:15" ht="14.25" customHeight="1">
      <c r="A373" s="278"/>
      <c r="B373" s="278"/>
      <c r="C373" s="278"/>
      <c r="D373" s="473"/>
      <c r="E373" s="473"/>
      <c r="F373" s="477"/>
      <c r="G373" s="477"/>
      <c r="H373" s="477"/>
      <c r="I373" s="473"/>
      <c r="J373" s="473"/>
      <c r="K373" s="473"/>
      <c r="L373" s="473"/>
      <c r="M373" s="473"/>
      <c r="N373" s="473"/>
      <c r="O373" s="473"/>
    </row>
    <row r="374" spans="1:15" ht="14.25" customHeight="1">
      <c r="A374" s="278"/>
      <c r="B374" s="278"/>
      <c r="C374" s="278"/>
      <c r="D374" s="473"/>
      <c r="E374" s="473"/>
      <c r="F374" s="477"/>
      <c r="G374" s="477"/>
      <c r="H374" s="477"/>
      <c r="I374" s="473"/>
      <c r="J374" s="473"/>
      <c r="K374" s="473"/>
      <c r="L374" s="473"/>
      <c r="M374" s="473"/>
      <c r="N374" s="473"/>
      <c r="O374" s="473"/>
    </row>
    <row r="375" spans="1:15" ht="14.25" customHeight="1">
      <c r="A375" s="278"/>
      <c r="B375" s="278"/>
      <c r="C375" s="278"/>
      <c r="D375" s="473"/>
      <c r="E375" s="473"/>
      <c r="F375" s="477"/>
      <c r="G375" s="477"/>
      <c r="H375" s="477"/>
      <c r="I375" s="473"/>
      <c r="J375" s="473"/>
      <c r="K375" s="473"/>
      <c r="L375" s="473"/>
      <c r="M375" s="473"/>
      <c r="N375" s="473"/>
      <c r="O375" s="473"/>
    </row>
    <row r="376" spans="1:15" ht="14.25" customHeight="1">
      <c r="A376" s="368"/>
      <c r="B376" s="368"/>
      <c r="C376" s="368"/>
      <c r="D376" s="368"/>
      <c r="E376" s="368"/>
      <c r="F376" s="476"/>
      <c r="G376" s="476"/>
      <c r="H376" s="476"/>
      <c r="I376" s="368"/>
      <c r="J376" s="368"/>
      <c r="K376" s="368"/>
      <c r="L376" s="368"/>
      <c r="M376" s="368"/>
      <c r="N376" s="368"/>
      <c r="O376" s="368"/>
    </row>
    <row r="377" spans="1:15" ht="14.25" customHeight="1">
      <c r="A377" s="368"/>
      <c r="B377" s="368"/>
      <c r="C377" s="368"/>
      <c r="D377" s="368"/>
      <c r="E377" s="368"/>
      <c r="F377" s="476"/>
      <c r="G377" s="476"/>
      <c r="H377" s="476"/>
      <c r="I377" s="368"/>
      <c r="J377" s="368"/>
      <c r="K377" s="368"/>
      <c r="L377" s="368"/>
      <c r="M377" s="368"/>
      <c r="N377" s="368"/>
      <c r="O377" s="368"/>
    </row>
    <row r="378" spans="1:15" ht="14.25" customHeight="1">
      <c r="A378" s="368"/>
      <c r="B378" s="368"/>
      <c r="C378" s="368"/>
      <c r="D378" s="368"/>
      <c r="E378" s="368"/>
      <c r="F378" s="476"/>
      <c r="G378" s="476"/>
      <c r="H378" s="476"/>
      <c r="I378" s="368"/>
      <c r="J378" s="368"/>
      <c r="K378" s="368"/>
      <c r="L378" s="368"/>
      <c r="M378" s="368"/>
      <c r="N378" s="368"/>
      <c r="O378" s="368"/>
    </row>
    <row r="379" spans="1:15" ht="14.25" customHeight="1">
      <c r="A379" s="368"/>
      <c r="B379" s="368"/>
      <c r="C379" s="368"/>
      <c r="D379" s="368"/>
      <c r="E379" s="368"/>
      <c r="F379" s="476"/>
      <c r="G379" s="476"/>
      <c r="H379" s="476"/>
      <c r="I379" s="368"/>
      <c r="J379" s="368"/>
      <c r="K379" s="368"/>
      <c r="L379" s="368"/>
      <c r="M379" s="368"/>
      <c r="N379" s="368"/>
      <c r="O379" s="368"/>
    </row>
    <row r="380" spans="1:15" ht="14.25" customHeight="1">
      <c r="A380" s="368"/>
      <c r="B380" s="368"/>
      <c r="C380" s="368"/>
      <c r="D380" s="368"/>
      <c r="E380" s="368"/>
      <c r="F380" s="476"/>
      <c r="G380" s="476"/>
      <c r="H380" s="476"/>
      <c r="I380" s="368"/>
      <c r="J380" s="368"/>
      <c r="K380" s="368"/>
      <c r="L380" s="368"/>
      <c r="M380" s="368"/>
      <c r="N380" s="368"/>
      <c r="O380" s="368"/>
    </row>
    <row r="381" spans="1:15" ht="14.25" customHeight="1">
      <c r="A381" s="368"/>
      <c r="B381" s="368"/>
      <c r="C381" s="368"/>
      <c r="D381" s="368"/>
      <c r="E381" s="368"/>
      <c r="F381" s="476"/>
      <c r="G381" s="476"/>
      <c r="H381" s="476"/>
      <c r="I381" s="368"/>
      <c r="J381" s="368"/>
      <c r="K381" s="368"/>
      <c r="L381" s="368"/>
      <c r="M381" s="368"/>
      <c r="N381" s="368"/>
      <c r="O381" s="368"/>
    </row>
    <row r="382" spans="1:15" ht="14.25" customHeight="1">
      <c r="A382" s="368"/>
      <c r="B382" s="368"/>
      <c r="C382" s="368"/>
      <c r="D382" s="368"/>
      <c r="E382" s="368"/>
      <c r="F382" s="476"/>
      <c r="G382" s="476"/>
      <c r="H382" s="476"/>
      <c r="I382" s="368"/>
      <c r="J382" s="368"/>
      <c r="K382" s="368"/>
      <c r="L382" s="368"/>
      <c r="M382" s="368"/>
      <c r="N382" s="368"/>
      <c r="O382" s="368"/>
    </row>
    <row r="383" spans="1:15" ht="14.25" customHeight="1">
      <c r="A383" s="368"/>
      <c r="B383" s="368"/>
      <c r="C383" s="368"/>
      <c r="D383" s="368"/>
      <c r="E383" s="368"/>
      <c r="F383" s="476"/>
      <c r="G383" s="476"/>
      <c r="H383" s="476"/>
      <c r="I383" s="368"/>
      <c r="J383" s="368"/>
      <c r="K383" s="368"/>
      <c r="L383" s="368"/>
      <c r="M383" s="368"/>
      <c r="N383" s="368"/>
      <c r="O383" s="368"/>
    </row>
    <row r="384" spans="1:15" ht="14.25" customHeight="1">
      <c r="A384" s="368"/>
      <c r="B384" s="368"/>
      <c r="C384" s="368"/>
      <c r="D384" s="368"/>
      <c r="E384" s="368"/>
      <c r="F384" s="476"/>
      <c r="G384" s="476"/>
      <c r="H384" s="476"/>
      <c r="I384" s="368"/>
      <c r="J384" s="368"/>
      <c r="K384" s="368"/>
      <c r="L384" s="368"/>
      <c r="M384" s="368"/>
      <c r="N384" s="368"/>
      <c r="O384" s="368"/>
    </row>
    <row r="385" spans="1:15" ht="14.25" customHeight="1">
      <c r="A385" s="368"/>
      <c r="B385" s="368"/>
      <c r="C385" s="368"/>
      <c r="D385" s="368"/>
      <c r="E385" s="368"/>
      <c r="F385" s="476"/>
      <c r="G385" s="476"/>
      <c r="H385" s="476"/>
      <c r="I385" s="368"/>
      <c r="J385" s="368"/>
      <c r="K385" s="368"/>
      <c r="L385" s="368"/>
      <c r="M385" s="368"/>
      <c r="N385" s="368"/>
      <c r="O385" s="368"/>
    </row>
    <row r="386" spans="1:15" ht="14.25" customHeight="1">
      <c r="A386" s="368"/>
      <c r="B386" s="368"/>
      <c r="C386" s="368"/>
      <c r="D386" s="368"/>
      <c r="E386" s="368"/>
      <c r="F386" s="476"/>
      <c r="G386" s="476"/>
      <c r="H386" s="476"/>
      <c r="I386" s="368"/>
      <c r="J386" s="368"/>
      <c r="K386" s="368"/>
      <c r="L386" s="368"/>
      <c r="M386" s="368"/>
      <c r="N386" s="368"/>
      <c r="O386" s="368"/>
    </row>
    <row r="387" spans="1:15" ht="14.25" customHeight="1">
      <c r="A387" s="368"/>
      <c r="B387" s="368"/>
      <c r="C387" s="368"/>
      <c r="D387" s="368"/>
      <c r="E387" s="368"/>
      <c r="F387" s="476"/>
      <c r="G387" s="476"/>
      <c r="H387" s="476"/>
      <c r="I387" s="368"/>
      <c r="J387" s="368"/>
      <c r="K387" s="368"/>
      <c r="L387" s="368"/>
      <c r="M387" s="368"/>
      <c r="N387" s="368"/>
      <c r="O387" s="368"/>
    </row>
  </sheetData>
  <sheetProtection selectLockedCells="1" selectUnlockedCells="1"/>
  <autoFilter ref="A1:O1"/>
  <phoneticPr fontId="3"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tabColor theme="6" tint="0.39997558519241921"/>
  </sheetPr>
  <dimension ref="A1:I432"/>
  <sheetViews>
    <sheetView workbookViewId="0">
      <selection activeCell="A3" sqref="A3"/>
    </sheetView>
  </sheetViews>
  <sheetFormatPr defaultColWidth="15" defaultRowHeight="12.75"/>
  <cols>
    <col min="1" max="1" width="26.28515625" customWidth="1"/>
    <col min="2" max="2" width="13.7109375" customWidth="1"/>
    <col min="3" max="3" width="19.85546875" customWidth="1"/>
    <col min="4" max="4" width="7.5703125" customWidth="1"/>
    <col min="5" max="5" width="9.140625" customWidth="1"/>
    <col min="6" max="6" width="12.28515625" customWidth="1"/>
    <col min="7" max="7" width="32.28515625" style="301" customWidth="1"/>
  </cols>
  <sheetData>
    <row r="1" spans="1:9">
      <c r="A1" s="368" t="s">
        <v>242</v>
      </c>
      <c r="B1" s="368" t="s">
        <v>325</v>
      </c>
      <c r="C1" s="368" t="s">
        <v>270</v>
      </c>
      <c r="D1" s="368" t="s">
        <v>3174</v>
      </c>
      <c r="E1" s="368" t="s">
        <v>172</v>
      </c>
      <c r="F1" s="368" t="s">
        <v>240</v>
      </c>
      <c r="G1" s="368" t="s">
        <v>241</v>
      </c>
      <c r="H1" s="291"/>
      <c r="I1" s="291"/>
    </row>
    <row r="2" spans="1:9" s="368" customFormat="1"/>
    <row r="3" spans="1:9" s="368" customFormat="1"/>
    <row r="4" spans="1:9" s="368" customFormat="1"/>
    <row r="5" spans="1:9" s="368" customFormat="1"/>
    <row r="6" spans="1:9" s="368" customFormat="1"/>
    <row r="7" spans="1:9" s="368" customFormat="1"/>
    <row r="8" spans="1:9" s="368" customFormat="1"/>
    <row r="9" spans="1:9" s="368" customFormat="1"/>
    <row r="10" spans="1:9" s="368" customFormat="1"/>
    <row r="11" spans="1:9" s="368" customFormat="1"/>
    <row r="12" spans="1:9" s="368" customFormat="1"/>
    <row r="13" spans="1:9" s="368" customFormat="1"/>
    <row r="14" spans="1:9" s="368" customFormat="1"/>
    <row r="15" spans="1:9" s="368" customFormat="1"/>
    <row r="16" spans="1:9" s="368" customFormat="1"/>
    <row r="17" s="368" customFormat="1"/>
    <row r="18" s="368" customFormat="1"/>
    <row r="19" s="368" customFormat="1"/>
    <row r="20" s="368" customFormat="1"/>
    <row r="21" s="368" customFormat="1"/>
    <row r="22" s="368" customFormat="1"/>
    <row r="23" s="368" customFormat="1"/>
    <row r="24" s="368" customFormat="1"/>
    <row r="25" s="368" customFormat="1"/>
    <row r="26" s="368" customFormat="1"/>
    <row r="27" s="368" customFormat="1"/>
    <row r="28" s="368" customFormat="1"/>
    <row r="29" s="368" customFormat="1"/>
    <row r="30" s="368" customFormat="1"/>
    <row r="31" s="368" customFormat="1"/>
    <row r="32" s="368" customFormat="1"/>
    <row r="33" s="368" customFormat="1"/>
    <row r="34" s="368" customFormat="1"/>
    <row r="35" s="368" customFormat="1"/>
    <row r="36" s="368" customFormat="1"/>
    <row r="37" s="368" customFormat="1"/>
    <row r="38" s="368" customFormat="1"/>
    <row r="39" s="368" customFormat="1"/>
    <row r="40" s="368" customFormat="1"/>
    <row r="41" s="368" customFormat="1"/>
    <row r="42" s="368" customFormat="1"/>
    <row r="43" s="368" customFormat="1"/>
    <row r="44" s="368" customFormat="1"/>
    <row r="45" s="368" customFormat="1"/>
    <row r="46" s="368" customFormat="1"/>
    <row r="47" s="368" customFormat="1"/>
    <row r="48" s="368" customFormat="1"/>
    <row r="49" s="368" customFormat="1"/>
    <row r="50" s="368" customFormat="1"/>
    <row r="51" s="368" customFormat="1"/>
    <row r="52" s="368" customFormat="1"/>
    <row r="53" s="368" customFormat="1"/>
    <row r="54" s="368" customFormat="1"/>
    <row r="55" s="368" customFormat="1"/>
    <row r="56" s="368" customFormat="1"/>
    <row r="57" s="368" customFormat="1"/>
    <row r="58" s="368" customFormat="1"/>
    <row r="59" s="368" customFormat="1"/>
    <row r="60" s="368" customFormat="1"/>
    <row r="61" s="368" customFormat="1"/>
    <row r="62" s="368" customFormat="1"/>
    <row r="63" s="368" customFormat="1"/>
    <row r="64" s="368" customFormat="1"/>
    <row r="65" s="368" customFormat="1"/>
    <row r="66" s="368" customFormat="1"/>
    <row r="67" s="368" customFormat="1"/>
    <row r="68" s="368" customFormat="1"/>
    <row r="69" s="368" customFormat="1"/>
    <row r="70" s="368" customFormat="1"/>
    <row r="71" s="368" customFormat="1"/>
    <row r="72" s="368" customFormat="1"/>
    <row r="73" s="368" customFormat="1"/>
    <row r="74" s="368" customFormat="1"/>
    <row r="75" s="368" customFormat="1"/>
    <row r="76" s="368" customFormat="1"/>
    <row r="77" s="368" customFormat="1"/>
    <row r="78" s="368" customFormat="1"/>
    <row r="79" s="368" customFormat="1"/>
    <row r="80" s="368" customFormat="1"/>
    <row r="81" s="368" customFormat="1"/>
    <row r="82" s="368" customFormat="1"/>
    <row r="83" s="368" customFormat="1"/>
    <row r="84" s="368" customFormat="1"/>
    <row r="85" s="368" customFormat="1"/>
    <row r="86" s="368" customFormat="1"/>
    <row r="87" s="368" customFormat="1"/>
    <row r="88" s="368" customFormat="1"/>
    <row r="89" s="368" customFormat="1"/>
    <row r="90" s="368" customFormat="1"/>
    <row r="91" s="368" customFormat="1"/>
    <row r="92" s="368" customFormat="1"/>
    <row r="93" s="368" customFormat="1"/>
    <row r="94" s="368" customFormat="1"/>
    <row r="95" s="368" customFormat="1"/>
    <row r="96" s="368" customFormat="1"/>
    <row r="97" s="368" customFormat="1"/>
    <row r="98" s="368" customFormat="1"/>
    <row r="99" s="368" customFormat="1"/>
    <row r="100" s="368" customFormat="1"/>
    <row r="101" s="368" customFormat="1"/>
    <row r="102" s="368" customFormat="1"/>
    <row r="103" s="368" customFormat="1"/>
    <row r="104" s="368" customFormat="1"/>
    <row r="105" s="368" customFormat="1"/>
    <row r="106" s="368" customFormat="1"/>
    <row r="107" s="368" customFormat="1"/>
    <row r="108" s="368" customFormat="1"/>
    <row r="109" s="368" customFormat="1"/>
    <row r="110" s="368" customFormat="1"/>
    <row r="111" s="368" customFormat="1"/>
    <row r="112" s="368" customFormat="1"/>
    <row r="113" s="368" customFormat="1"/>
    <row r="114" s="368" customFormat="1"/>
    <row r="115" s="368" customFormat="1"/>
    <row r="116" s="368" customFormat="1"/>
    <row r="117" s="368" customFormat="1"/>
    <row r="118" s="368" customFormat="1"/>
    <row r="119" s="368" customFormat="1"/>
    <row r="120" s="368" customFormat="1"/>
    <row r="121" s="368" customFormat="1"/>
    <row r="122" s="368" customFormat="1"/>
    <row r="123" s="368" customFormat="1"/>
    <row r="124" s="368" customFormat="1"/>
    <row r="125" s="368" customFormat="1"/>
    <row r="126" s="368" customFormat="1"/>
    <row r="127" s="368" customFormat="1"/>
    <row r="128" s="368" customFormat="1"/>
    <row r="129" s="368" customFormat="1"/>
    <row r="130" s="368" customFormat="1"/>
    <row r="131" s="368" customFormat="1"/>
    <row r="132" s="368" customFormat="1"/>
    <row r="133" s="368" customFormat="1"/>
    <row r="134" s="368" customFormat="1"/>
    <row r="135" s="368" customFormat="1"/>
    <row r="136" s="368" customFormat="1"/>
    <row r="137" s="368" customFormat="1"/>
    <row r="138" s="368" customFormat="1"/>
    <row r="139" s="368" customFormat="1"/>
    <row r="140" s="368" customFormat="1"/>
    <row r="141" s="368" customFormat="1"/>
    <row r="142" s="368" customFormat="1"/>
    <row r="143" s="368" customFormat="1"/>
    <row r="144" s="368" customFormat="1"/>
    <row r="145" s="368" customFormat="1"/>
    <row r="146" s="368" customFormat="1"/>
    <row r="147" s="368" customFormat="1"/>
    <row r="148" s="368" customFormat="1"/>
    <row r="149" s="368" customFormat="1"/>
    <row r="150" s="368" customFormat="1"/>
    <row r="151" s="368" customFormat="1"/>
    <row r="152" s="368" customFormat="1"/>
    <row r="153" s="368" customFormat="1"/>
    <row r="154" s="368" customFormat="1"/>
    <row r="155" s="368" customFormat="1"/>
    <row r="156" s="368" customFormat="1"/>
    <row r="157" s="368" customFormat="1"/>
    <row r="158" s="368" customFormat="1"/>
    <row r="159" s="368" customFormat="1"/>
    <row r="160" s="368" customFormat="1"/>
    <row r="161" s="368" customFormat="1"/>
    <row r="162" s="368" customFormat="1"/>
    <row r="163" s="368" customFormat="1"/>
    <row r="164" s="368" customFormat="1"/>
    <row r="165" s="368" customFormat="1"/>
    <row r="166" s="368" customFormat="1"/>
    <row r="167" s="368" customFormat="1"/>
    <row r="168" s="368" customFormat="1"/>
    <row r="169" s="368" customFormat="1"/>
    <row r="170" s="368" customFormat="1"/>
    <row r="171" s="368" customFormat="1"/>
    <row r="172" s="368" customFormat="1"/>
    <row r="173" s="368" customFormat="1"/>
    <row r="174" s="368" customFormat="1"/>
    <row r="175" s="368" customFormat="1"/>
    <row r="176" s="368" customFormat="1"/>
    <row r="177" s="368" customFormat="1"/>
    <row r="178" s="368" customFormat="1"/>
    <row r="179" s="368" customFormat="1"/>
    <row r="180" s="368" customFormat="1"/>
    <row r="181" s="368" customFormat="1"/>
    <row r="182" s="368" customFormat="1"/>
    <row r="183" s="368" customFormat="1"/>
    <row r="184" s="368" customFormat="1"/>
    <row r="185" s="368" customFormat="1"/>
    <row r="186" s="368" customFormat="1"/>
    <row r="187" s="368" customFormat="1"/>
    <row r="188" s="368" customFormat="1"/>
    <row r="189" s="368" customFormat="1"/>
    <row r="190" s="368" customFormat="1"/>
    <row r="191" s="368" customFormat="1"/>
    <row r="192" s="368" customFormat="1"/>
    <row r="193" s="368" customFormat="1"/>
    <row r="194" s="368" customFormat="1"/>
    <row r="195" s="368" customFormat="1"/>
    <row r="196" s="368" customFormat="1"/>
    <row r="197" s="368" customFormat="1"/>
    <row r="198" s="368" customFormat="1"/>
    <row r="199" s="368" customFormat="1"/>
    <row r="200" s="368" customFormat="1"/>
    <row r="201" s="368" customFormat="1"/>
    <row r="202" s="368" customFormat="1"/>
    <row r="203" s="368" customFormat="1"/>
    <row r="204" s="368" customFormat="1"/>
    <row r="205" s="368" customFormat="1"/>
    <row r="206" s="368" customFormat="1"/>
    <row r="207" s="368" customFormat="1"/>
    <row r="208" s="368" customFormat="1"/>
    <row r="209" s="368" customFormat="1"/>
    <row r="210" s="368" customFormat="1"/>
    <row r="211" s="368" customFormat="1"/>
    <row r="212" s="368" customFormat="1"/>
    <row r="213" s="368" customFormat="1"/>
    <row r="214" s="368" customFormat="1"/>
    <row r="215" s="368" customFormat="1"/>
    <row r="216" s="368" customFormat="1"/>
    <row r="217" s="368" customFormat="1"/>
    <row r="218" s="368" customFormat="1"/>
    <row r="219" s="368" customFormat="1"/>
    <row r="220" s="368" customFormat="1"/>
    <row r="221" s="368" customFormat="1"/>
    <row r="222" s="368" customFormat="1"/>
    <row r="223" s="368" customFormat="1"/>
    <row r="224" s="368" customFormat="1"/>
    <row r="225" s="368" customFormat="1"/>
    <row r="226" s="368" customFormat="1"/>
    <row r="227" s="368" customFormat="1"/>
    <row r="228" s="368" customFormat="1"/>
    <row r="229" s="368" customFormat="1"/>
    <row r="230" s="368" customFormat="1"/>
    <row r="231" s="368" customFormat="1"/>
    <row r="232" s="368" customFormat="1"/>
    <row r="233" s="368" customFormat="1"/>
    <row r="234" s="368" customFormat="1"/>
    <row r="235" s="368" customFormat="1"/>
    <row r="236" s="368" customFormat="1"/>
    <row r="237" s="368" customFormat="1"/>
    <row r="238" s="368" customFormat="1"/>
    <row r="239" s="368" customFormat="1"/>
    <row r="240" s="368" customFormat="1"/>
    <row r="241" s="368" customFormat="1"/>
    <row r="242" s="368" customFormat="1"/>
    <row r="243" s="368" customFormat="1"/>
    <row r="244" s="368" customFormat="1"/>
    <row r="245" s="368" customFormat="1"/>
    <row r="246" s="368" customFormat="1"/>
    <row r="247" s="368" customFormat="1"/>
    <row r="248" s="368" customFormat="1"/>
    <row r="249" s="368" customFormat="1"/>
    <row r="250" s="368" customFormat="1"/>
    <row r="251" s="368" customFormat="1"/>
    <row r="252" s="368" customFormat="1"/>
    <row r="253" s="368" customFormat="1"/>
    <row r="254" s="368" customFormat="1"/>
    <row r="255" s="368" customFormat="1"/>
    <row r="256" s="368" customFormat="1"/>
    <row r="257" s="368" customFormat="1"/>
    <row r="258" s="368" customFormat="1"/>
    <row r="259" s="368" customFormat="1"/>
    <row r="260" s="368" customFormat="1"/>
    <row r="261" s="368" customFormat="1"/>
    <row r="262" s="368" customFormat="1"/>
    <row r="263" s="368" customFormat="1"/>
    <row r="264" s="368" customFormat="1"/>
    <row r="265" s="368" customFormat="1"/>
    <row r="266" s="368" customFormat="1"/>
    <row r="267" s="368" customFormat="1"/>
    <row r="268" s="368" customFormat="1"/>
    <row r="269" s="368" customFormat="1"/>
    <row r="270" s="368" customFormat="1"/>
    <row r="271" s="368" customFormat="1"/>
    <row r="272" s="368" customFormat="1"/>
    <row r="273" s="368" customFormat="1"/>
    <row r="274" s="368" customFormat="1"/>
    <row r="275" s="368" customFormat="1"/>
    <row r="276" s="368" customFormat="1"/>
    <row r="277" s="368" customFormat="1"/>
    <row r="278" s="368" customFormat="1"/>
    <row r="279" s="368" customFormat="1"/>
    <row r="280" s="368" customFormat="1"/>
    <row r="281" s="368" customFormat="1"/>
    <row r="282" s="368" customFormat="1"/>
    <row r="283" s="368" customFormat="1"/>
    <row r="284" s="368" customFormat="1"/>
    <row r="285" s="368" customFormat="1"/>
    <row r="286" s="368" customFormat="1"/>
    <row r="287" s="368" customFormat="1"/>
    <row r="288" s="368" customFormat="1"/>
    <row r="289" s="368" customFormat="1"/>
    <row r="290" s="368" customFormat="1"/>
    <row r="291" s="368" customFormat="1"/>
    <row r="292" s="368" customFormat="1"/>
    <row r="293" s="368" customFormat="1"/>
    <row r="294" s="368" customFormat="1"/>
    <row r="295" s="368" customFormat="1"/>
    <row r="296" s="368" customFormat="1"/>
    <row r="297" s="368" customFormat="1"/>
    <row r="298" s="368" customFormat="1"/>
    <row r="299" s="368" customFormat="1"/>
    <row r="300" s="368" customFormat="1"/>
    <row r="301" s="368" customFormat="1"/>
    <row r="302" s="368" customFormat="1"/>
    <row r="303" s="368" customFormat="1"/>
    <row r="304" s="368" customFormat="1"/>
    <row r="305" s="368" customFormat="1"/>
    <row r="306" s="368" customFormat="1"/>
    <row r="307" s="368" customFormat="1"/>
    <row r="308" s="368" customFormat="1"/>
    <row r="309" s="368" customFormat="1"/>
    <row r="310" s="368" customFormat="1"/>
    <row r="311" s="368" customFormat="1"/>
    <row r="312" s="368" customFormat="1"/>
    <row r="313" s="368" customFormat="1"/>
    <row r="314" s="368" customFormat="1"/>
    <row r="315" s="368" customFormat="1"/>
    <row r="316" s="368" customFormat="1"/>
    <row r="317" s="368" customFormat="1"/>
    <row r="318" s="368" customFormat="1"/>
    <row r="319" s="368" customFormat="1"/>
    <row r="320" s="368" customFormat="1"/>
    <row r="321" s="368" customFormat="1"/>
    <row r="322" s="368" customFormat="1"/>
    <row r="323" s="368" customFormat="1"/>
    <row r="324" s="368" customFormat="1"/>
    <row r="325" s="368" customFormat="1"/>
    <row r="326" s="368" customFormat="1"/>
    <row r="327" s="368" customFormat="1"/>
    <row r="328" s="368" customFormat="1"/>
    <row r="329" s="368" customFormat="1"/>
    <row r="330" s="368" customFormat="1"/>
    <row r="331" s="368" customFormat="1"/>
    <row r="332" s="368" customFormat="1"/>
    <row r="333" s="368" customFormat="1"/>
    <row r="334" s="368" customFormat="1"/>
    <row r="335" s="368" customFormat="1"/>
    <row r="336" s="368" customFormat="1"/>
    <row r="337" s="368" customFormat="1"/>
    <row r="338" s="368" customFormat="1"/>
    <row r="339" s="368" customFormat="1"/>
    <row r="340" s="368" customFormat="1"/>
    <row r="341" s="368" customFormat="1"/>
    <row r="342" s="368" customFormat="1"/>
    <row r="343" s="368" customFormat="1"/>
    <row r="344" s="368" customFormat="1"/>
    <row r="345" s="368" customFormat="1"/>
    <row r="346" s="368" customFormat="1"/>
    <row r="347" s="368" customFormat="1"/>
    <row r="348" s="368" customFormat="1"/>
    <row r="349" s="368" customFormat="1"/>
    <row r="350" s="368" customFormat="1"/>
    <row r="351" s="368" customFormat="1"/>
    <row r="352" s="368" customFormat="1"/>
    <row r="353" s="368" customFormat="1"/>
    <row r="354" s="368" customFormat="1"/>
    <row r="355" s="368" customFormat="1"/>
    <row r="356" s="368" customFormat="1"/>
    <row r="357" s="368" customFormat="1"/>
    <row r="358" s="368" customFormat="1"/>
    <row r="359" s="368" customFormat="1"/>
    <row r="360" s="368" customFormat="1"/>
    <row r="361" s="368" customFormat="1"/>
    <row r="362" s="368" customFormat="1"/>
    <row r="363" s="368" customFormat="1"/>
    <row r="364" s="368" customFormat="1"/>
    <row r="365" s="368" customFormat="1"/>
    <row r="366" s="368" customFormat="1"/>
    <row r="367" s="368" customFormat="1"/>
    <row r="368" s="368" customFormat="1"/>
    <row r="369" s="368" customFormat="1"/>
    <row r="370" s="368" customFormat="1"/>
    <row r="371" s="368" customFormat="1"/>
    <row r="372" s="368" customFormat="1"/>
    <row r="373" s="368" customFormat="1"/>
    <row r="374" s="368" customFormat="1"/>
    <row r="375" s="368" customFormat="1"/>
    <row r="376" s="368" customFormat="1"/>
    <row r="377" s="368" customFormat="1"/>
    <row r="378" s="368" customFormat="1"/>
    <row r="379" s="368" customFormat="1"/>
    <row r="380" s="368" customFormat="1"/>
    <row r="381" s="368" customFormat="1"/>
    <row r="382" s="368" customFormat="1"/>
    <row r="383" s="368" customFormat="1"/>
    <row r="384" s="368" customFormat="1"/>
    <row r="385" s="368" customFormat="1"/>
    <row r="386" s="368" customFormat="1"/>
    <row r="387" s="368" customFormat="1"/>
    <row r="388" s="368" customFormat="1"/>
    <row r="389" s="368" customFormat="1"/>
    <row r="390" s="368" customFormat="1"/>
    <row r="391" s="368" customFormat="1"/>
    <row r="392" s="368" customFormat="1"/>
    <row r="393" s="368" customFormat="1"/>
    <row r="394" s="368" customFormat="1"/>
    <row r="395" s="368" customFormat="1"/>
    <row r="396" s="368" customFormat="1"/>
    <row r="397" s="368" customFormat="1"/>
    <row r="398" s="368" customFormat="1"/>
    <row r="399" s="368" customFormat="1"/>
    <row r="400" s="368" customFormat="1"/>
    <row r="401" spans="1:7" s="368" customFormat="1"/>
    <row r="402" spans="1:7" s="368" customFormat="1"/>
    <row r="403" spans="1:7">
      <c r="A403" s="368"/>
      <c r="B403" s="368"/>
      <c r="C403" s="368"/>
      <c r="D403" s="368"/>
      <c r="E403" s="368"/>
      <c r="F403" s="368"/>
      <c r="G403" s="368"/>
    </row>
    <row r="404" spans="1:7">
      <c r="A404" s="368"/>
      <c r="B404" s="368"/>
      <c r="C404" s="368"/>
      <c r="D404" s="368"/>
      <c r="E404" s="368"/>
      <c r="F404" s="368"/>
      <c r="G404" s="368"/>
    </row>
    <row r="405" spans="1:7">
      <c r="A405" s="368"/>
      <c r="B405" s="368"/>
      <c r="C405" s="368"/>
      <c r="D405" s="368"/>
      <c r="E405" s="368"/>
      <c r="F405" s="368"/>
      <c r="G405" s="368"/>
    </row>
    <row r="406" spans="1:7">
      <c r="A406" s="368"/>
      <c r="B406" s="368"/>
      <c r="C406" s="368"/>
      <c r="D406" s="368"/>
      <c r="E406" s="368"/>
      <c r="F406" s="368"/>
      <c r="G406" s="368"/>
    </row>
    <row r="407" spans="1:7">
      <c r="A407" s="368"/>
      <c r="B407" s="368"/>
      <c r="C407" s="368"/>
      <c r="D407" s="368"/>
      <c r="E407" s="368"/>
      <c r="F407" s="368"/>
      <c r="G407" s="368"/>
    </row>
    <row r="408" spans="1:7">
      <c r="A408" s="368"/>
      <c r="B408" s="368"/>
      <c r="C408" s="368"/>
      <c r="D408" s="368"/>
      <c r="E408" s="368"/>
      <c r="F408" s="368"/>
      <c r="G408" s="368"/>
    </row>
    <row r="409" spans="1:7">
      <c r="A409" s="368"/>
      <c r="B409" s="368"/>
      <c r="C409" s="368"/>
      <c r="D409" s="368"/>
      <c r="E409" s="368"/>
      <c r="F409" s="368"/>
      <c r="G409" s="368"/>
    </row>
    <row r="410" spans="1:7">
      <c r="A410" s="368"/>
      <c r="B410" s="368"/>
      <c r="C410" s="368"/>
      <c r="D410" s="368"/>
      <c r="E410" s="368"/>
      <c r="F410" s="368"/>
      <c r="G410" s="368"/>
    </row>
    <row r="411" spans="1:7">
      <c r="A411" s="368"/>
      <c r="B411" s="368"/>
      <c r="C411" s="368"/>
      <c r="D411" s="368"/>
      <c r="E411" s="368"/>
      <c r="F411" s="368"/>
      <c r="G411" s="368"/>
    </row>
    <row r="412" spans="1:7">
      <c r="A412" s="368"/>
      <c r="B412" s="368"/>
      <c r="C412" s="368"/>
      <c r="D412" s="368"/>
      <c r="E412" s="368"/>
      <c r="F412" s="368"/>
      <c r="G412" s="368"/>
    </row>
    <row r="413" spans="1:7">
      <c r="A413" s="368"/>
      <c r="B413" s="368"/>
      <c r="C413" s="368"/>
      <c r="D413" s="368"/>
      <c r="E413" s="368"/>
      <c r="F413" s="368"/>
      <c r="G413" s="368"/>
    </row>
    <row r="414" spans="1:7">
      <c r="A414" s="368"/>
      <c r="B414" s="368"/>
      <c r="C414" s="368"/>
      <c r="D414" s="368"/>
      <c r="E414" s="368"/>
      <c r="F414" s="368"/>
      <c r="G414" s="368"/>
    </row>
    <row r="415" spans="1:7">
      <c r="A415" s="368"/>
      <c r="B415" s="368"/>
      <c r="C415" s="368"/>
      <c r="D415" s="368"/>
      <c r="E415" s="368"/>
      <c r="F415" s="368"/>
      <c r="G415" s="368"/>
    </row>
    <row r="416" spans="1:7">
      <c r="A416" s="368"/>
      <c r="B416" s="368"/>
      <c r="C416" s="368"/>
      <c r="D416" s="368"/>
      <c r="E416" s="368"/>
      <c r="F416" s="368"/>
      <c r="G416" s="368"/>
    </row>
    <row r="417" spans="1:7">
      <c r="A417" s="368"/>
      <c r="B417" s="368"/>
      <c r="C417" s="368"/>
      <c r="D417" s="368"/>
      <c r="E417" s="368"/>
      <c r="F417" s="368"/>
      <c r="G417" s="368"/>
    </row>
    <row r="418" spans="1:7">
      <c r="A418" s="368"/>
      <c r="B418" s="368"/>
      <c r="C418" s="368"/>
      <c r="D418" s="368"/>
      <c r="E418" s="368"/>
      <c r="F418" s="368"/>
      <c r="G418" s="368"/>
    </row>
    <row r="419" spans="1:7">
      <c r="A419" s="368"/>
      <c r="B419" s="368"/>
      <c r="C419" s="368"/>
      <c r="D419" s="368"/>
      <c r="E419" s="368"/>
      <c r="F419" s="368"/>
      <c r="G419" s="368"/>
    </row>
    <row r="420" spans="1:7">
      <c r="A420" s="368"/>
      <c r="B420" s="368"/>
      <c r="C420" s="368"/>
      <c r="D420" s="368"/>
      <c r="E420" s="368"/>
      <c r="F420" s="368"/>
      <c r="G420" s="368"/>
    </row>
    <row r="421" spans="1:7">
      <c r="A421" s="368"/>
      <c r="B421" s="368"/>
      <c r="C421" s="368"/>
      <c r="D421" s="368"/>
      <c r="E421" s="368"/>
      <c r="F421" s="368"/>
      <c r="G421" s="368"/>
    </row>
    <row r="422" spans="1:7">
      <c r="A422" s="368"/>
      <c r="B422" s="368"/>
      <c r="C422" s="368"/>
      <c r="D422" s="368"/>
      <c r="E422" s="368"/>
      <c r="F422" s="368"/>
      <c r="G422" s="368"/>
    </row>
    <row r="423" spans="1:7">
      <c r="A423" s="368"/>
      <c r="B423" s="368"/>
      <c r="C423" s="368"/>
      <c r="D423" s="368"/>
      <c r="E423" s="368"/>
      <c r="F423" s="368"/>
      <c r="G423" s="368"/>
    </row>
    <row r="424" spans="1:7">
      <c r="A424" s="368"/>
      <c r="B424" s="368"/>
      <c r="C424" s="368"/>
      <c r="D424" s="368"/>
      <c r="E424" s="368"/>
      <c r="F424" s="368"/>
      <c r="G424" s="368"/>
    </row>
    <row r="425" spans="1:7">
      <c r="A425" s="368"/>
      <c r="B425" s="368"/>
      <c r="C425" s="368"/>
      <c r="D425" s="368"/>
      <c r="E425" s="368"/>
      <c r="F425" s="368"/>
      <c r="G425" s="368"/>
    </row>
    <row r="426" spans="1:7">
      <c r="A426" s="368"/>
      <c r="B426" s="368"/>
      <c r="C426" s="368"/>
      <c r="D426" s="368"/>
      <c r="E426" s="368"/>
      <c r="F426" s="368"/>
      <c r="G426" s="368"/>
    </row>
    <row r="427" spans="1:7">
      <c r="A427" s="368"/>
      <c r="B427" s="368"/>
      <c r="C427" s="368"/>
      <c r="D427" s="368"/>
      <c r="E427" s="368"/>
      <c r="F427" s="368"/>
      <c r="G427" s="368"/>
    </row>
    <row r="428" spans="1:7">
      <c r="A428" s="368"/>
      <c r="B428" s="368"/>
      <c r="C428" s="368"/>
      <c r="D428" s="368"/>
      <c r="E428" s="368"/>
      <c r="F428" s="368"/>
      <c r="G428" s="368"/>
    </row>
    <row r="429" spans="1:7">
      <c r="A429" s="368"/>
      <c r="B429" s="368"/>
      <c r="C429" s="368"/>
      <c r="D429" s="368"/>
      <c r="E429" s="368"/>
      <c r="F429" s="368"/>
      <c r="G429" s="368"/>
    </row>
    <row r="430" spans="1:7">
      <c r="A430" s="368"/>
      <c r="B430" s="368"/>
      <c r="C430" s="368"/>
      <c r="D430" s="368"/>
      <c r="E430" s="368"/>
      <c r="F430" s="368"/>
      <c r="G430" s="368"/>
    </row>
    <row r="431" spans="1:7">
      <c r="A431" s="368"/>
      <c r="B431" s="368"/>
      <c r="C431" s="368"/>
      <c r="D431" s="368"/>
      <c r="E431" s="368"/>
      <c r="F431" s="368"/>
      <c r="G431" s="368"/>
    </row>
    <row r="432" spans="1:7">
      <c r="A432" s="368"/>
      <c r="B432" s="368"/>
      <c r="C432" s="368"/>
      <c r="D432" s="368"/>
      <c r="E432" s="368"/>
      <c r="F432" s="368"/>
      <c r="G432" s="368"/>
    </row>
  </sheetData>
  <sheetProtection selectLockedCells="1" selectUnlockedCells="1"/>
  <autoFilter ref="A1:I1"/>
  <phoneticPr fontId="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2800"/>
  <sheetViews>
    <sheetView topLeftCell="B1" workbookViewId="0">
      <selection activeCell="F49" sqref="F49"/>
    </sheetView>
  </sheetViews>
  <sheetFormatPr defaultColWidth="20.140625" defaultRowHeight="12.75"/>
  <cols>
    <col min="1" max="1" width="57.85546875" style="368" customWidth="1"/>
    <col min="2" max="2" width="20.140625" style="368" customWidth="1"/>
    <col min="3" max="3" width="28.28515625" style="368" customWidth="1"/>
    <col min="4" max="4" width="18.7109375" style="368" customWidth="1"/>
    <col min="5" max="5" width="20.5703125" style="368" customWidth="1"/>
    <col min="6" max="6" width="25" style="368" customWidth="1"/>
    <col min="7" max="7" width="20.85546875" style="368" bestFit="1" customWidth="1"/>
    <col min="8" max="8" width="12.7109375" style="368" customWidth="1"/>
    <col min="9" max="256" width="20.140625" style="368"/>
    <col min="257" max="258" width="20.140625" style="368" customWidth="1"/>
    <col min="259" max="259" width="13.42578125" style="368" customWidth="1"/>
    <col min="260" max="260" width="15.85546875" style="368" customWidth="1"/>
    <col min="261" max="261" width="20.5703125" style="368" customWidth="1"/>
    <col min="262" max="262" width="10.5703125" style="368" customWidth="1"/>
    <col min="263" max="263" width="8.140625" style="368" customWidth="1"/>
    <col min="264" max="264" width="12.7109375" style="368" customWidth="1"/>
    <col min="265" max="512" width="20.140625" style="368"/>
    <col min="513" max="514" width="20.140625" style="368" customWidth="1"/>
    <col min="515" max="515" width="13.42578125" style="368" customWidth="1"/>
    <col min="516" max="516" width="15.85546875" style="368" customWidth="1"/>
    <col min="517" max="517" width="20.5703125" style="368" customWidth="1"/>
    <col min="518" max="518" width="10.5703125" style="368" customWidth="1"/>
    <col min="519" max="519" width="8.140625" style="368" customWidth="1"/>
    <col min="520" max="520" width="12.7109375" style="368" customWidth="1"/>
    <col min="521" max="768" width="20.140625" style="368"/>
    <col min="769" max="770" width="20.140625" style="368" customWidth="1"/>
    <col min="771" max="771" width="13.42578125" style="368" customWidth="1"/>
    <col min="772" max="772" width="15.85546875" style="368" customWidth="1"/>
    <col min="773" max="773" width="20.5703125" style="368" customWidth="1"/>
    <col min="774" max="774" width="10.5703125" style="368" customWidth="1"/>
    <col min="775" max="775" width="8.140625" style="368" customWidth="1"/>
    <col min="776" max="776" width="12.7109375" style="368" customWidth="1"/>
    <col min="777" max="1024" width="20.140625" style="368"/>
    <col min="1025" max="1026" width="20.140625" style="368" customWidth="1"/>
    <col min="1027" max="1027" width="13.42578125" style="368" customWidth="1"/>
    <col min="1028" max="1028" width="15.85546875" style="368" customWidth="1"/>
    <col min="1029" max="1029" width="20.5703125" style="368" customWidth="1"/>
    <col min="1030" max="1030" width="10.5703125" style="368" customWidth="1"/>
    <col min="1031" max="1031" width="8.140625" style="368" customWidth="1"/>
    <col min="1032" max="1032" width="12.7109375" style="368" customWidth="1"/>
    <col min="1033" max="1280" width="20.140625" style="368"/>
    <col min="1281" max="1282" width="20.140625" style="368" customWidth="1"/>
    <col min="1283" max="1283" width="13.42578125" style="368" customWidth="1"/>
    <col min="1284" max="1284" width="15.85546875" style="368" customWidth="1"/>
    <col min="1285" max="1285" width="20.5703125" style="368" customWidth="1"/>
    <col min="1286" max="1286" width="10.5703125" style="368" customWidth="1"/>
    <col min="1287" max="1287" width="8.140625" style="368" customWidth="1"/>
    <col min="1288" max="1288" width="12.7109375" style="368" customWidth="1"/>
    <col min="1289" max="1536" width="20.140625" style="368"/>
    <col min="1537" max="1538" width="20.140625" style="368" customWidth="1"/>
    <col min="1539" max="1539" width="13.42578125" style="368" customWidth="1"/>
    <col min="1540" max="1540" width="15.85546875" style="368" customWidth="1"/>
    <col min="1541" max="1541" width="20.5703125" style="368" customWidth="1"/>
    <col min="1542" max="1542" width="10.5703125" style="368" customWidth="1"/>
    <col min="1543" max="1543" width="8.140625" style="368" customWidth="1"/>
    <col min="1544" max="1544" width="12.7109375" style="368" customWidth="1"/>
    <col min="1545" max="1792" width="20.140625" style="368"/>
    <col min="1793" max="1794" width="20.140625" style="368" customWidth="1"/>
    <col min="1795" max="1795" width="13.42578125" style="368" customWidth="1"/>
    <col min="1796" max="1796" width="15.85546875" style="368" customWidth="1"/>
    <col min="1797" max="1797" width="20.5703125" style="368" customWidth="1"/>
    <col min="1798" max="1798" width="10.5703125" style="368" customWidth="1"/>
    <col min="1799" max="1799" width="8.140625" style="368" customWidth="1"/>
    <col min="1800" max="1800" width="12.7109375" style="368" customWidth="1"/>
    <col min="1801" max="2048" width="20.140625" style="368"/>
    <col min="2049" max="2050" width="20.140625" style="368" customWidth="1"/>
    <col min="2051" max="2051" width="13.42578125" style="368" customWidth="1"/>
    <col min="2052" max="2052" width="15.85546875" style="368" customWidth="1"/>
    <col min="2053" max="2053" width="20.5703125" style="368" customWidth="1"/>
    <col min="2054" max="2054" width="10.5703125" style="368" customWidth="1"/>
    <col min="2055" max="2055" width="8.140625" style="368" customWidth="1"/>
    <col min="2056" max="2056" width="12.7109375" style="368" customWidth="1"/>
    <col min="2057" max="2304" width="20.140625" style="368"/>
    <col min="2305" max="2306" width="20.140625" style="368" customWidth="1"/>
    <col min="2307" max="2307" width="13.42578125" style="368" customWidth="1"/>
    <col min="2308" max="2308" width="15.85546875" style="368" customWidth="1"/>
    <col min="2309" max="2309" width="20.5703125" style="368" customWidth="1"/>
    <col min="2310" max="2310" width="10.5703125" style="368" customWidth="1"/>
    <col min="2311" max="2311" width="8.140625" style="368" customWidth="1"/>
    <col min="2312" max="2312" width="12.7109375" style="368" customWidth="1"/>
    <col min="2313" max="2560" width="20.140625" style="368"/>
    <col min="2561" max="2562" width="20.140625" style="368" customWidth="1"/>
    <col min="2563" max="2563" width="13.42578125" style="368" customWidth="1"/>
    <col min="2564" max="2564" width="15.85546875" style="368" customWidth="1"/>
    <col min="2565" max="2565" width="20.5703125" style="368" customWidth="1"/>
    <col min="2566" max="2566" width="10.5703125" style="368" customWidth="1"/>
    <col min="2567" max="2567" width="8.140625" style="368" customWidth="1"/>
    <col min="2568" max="2568" width="12.7109375" style="368" customWidth="1"/>
    <col min="2569" max="2816" width="20.140625" style="368"/>
    <col min="2817" max="2818" width="20.140625" style="368" customWidth="1"/>
    <col min="2819" max="2819" width="13.42578125" style="368" customWidth="1"/>
    <col min="2820" max="2820" width="15.85546875" style="368" customWidth="1"/>
    <col min="2821" max="2821" width="20.5703125" style="368" customWidth="1"/>
    <col min="2822" max="2822" width="10.5703125" style="368" customWidth="1"/>
    <col min="2823" max="2823" width="8.140625" style="368" customWidth="1"/>
    <col min="2824" max="2824" width="12.7109375" style="368" customWidth="1"/>
    <col min="2825" max="3072" width="20.140625" style="368"/>
    <col min="3073" max="3074" width="20.140625" style="368" customWidth="1"/>
    <col min="3075" max="3075" width="13.42578125" style="368" customWidth="1"/>
    <col min="3076" max="3076" width="15.85546875" style="368" customWidth="1"/>
    <col min="3077" max="3077" width="20.5703125" style="368" customWidth="1"/>
    <col min="3078" max="3078" width="10.5703125" style="368" customWidth="1"/>
    <col min="3079" max="3079" width="8.140625" style="368" customWidth="1"/>
    <col min="3080" max="3080" width="12.7109375" style="368" customWidth="1"/>
    <col min="3081" max="3328" width="20.140625" style="368"/>
    <col min="3329" max="3330" width="20.140625" style="368" customWidth="1"/>
    <col min="3331" max="3331" width="13.42578125" style="368" customWidth="1"/>
    <col min="3332" max="3332" width="15.85546875" style="368" customWidth="1"/>
    <col min="3333" max="3333" width="20.5703125" style="368" customWidth="1"/>
    <col min="3334" max="3334" width="10.5703125" style="368" customWidth="1"/>
    <col min="3335" max="3335" width="8.140625" style="368" customWidth="1"/>
    <col min="3336" max="3336" width="12.7109375" style="368" customWidth="1"/>
    <col min="3337" max="3584" width="20.140625" style="368"/>
    <col min="3585" max="3586" width="20.140625" style="368" customWidth="1"/>
    <col min="3587" max="3587" width="13.42578125" style="368" customWidth="1"/>
    <col min="3588" max="3588" width="15.85546875" style="368" customWidth="1"/>
    <col min="3589" max="3589" width="20.5703125" style="368" customWidth="1"/>
    <col min="3590" max="3590" width="10.5703125" style="368" customWidth="1"/>
    <col min="3591" max="3591" width="8.140625" style="368" customWidth="1"/>
    <col min="3592" max="3592" width="12.7109375" style="368" customWidth="1"/>
    <col min="3593" max="3840" width="20.140625" style="368"/>
    <col min="3841" max="3842" width="20.140625" style="368" customWidth="1"/>
    <col min="3843" max="3843" width="13.42578125" style="368" customWidth="1"/>
    <col min="3844" max="3844" width="15.85546875" style="368" customWidth="1"/>
    <col min="3845" max="3845" width="20.5703125" style="368" customWidth="1"/>
    <col min="3846" max="3846" width="10.5703125" style="368" customWidth="1"/>
    <col min="3847" max="3847" width="8.140625" style="368" customWidth="1"/>
    <col min="3848" max="3848" width="12.7109375" style="368" customWidth="1"/>
    <col min="3849" max="4096" width="20.140625" style="368"/>
    <col min="4097" max="4098" width="20.140625" style="368" customWidth="1"/>
    <col min="4099" max="4099" width="13.42578125" style="368" customWidth="1"/>
    <col min="4100" max="4100" width="15.85546875" style="368" customWidth="1"/>
    <col min="4101" max="4101" width="20.5703125" style="368" customWidth="1"/>
    <col min="4102" max="4102" width="10.5703125" style="368" customWidth="1"/>
    <col min="4103" max="4103" width="8.140625" style="368" customWidth="1"/>
    <col min="4104" max="4104" width="12.7109375" style="368" customWidth="1"/>
    <col min="4105" max="4352" width="20.140625" style="368"/>
    <col min="4353" max="4354" width="20.140625" style="368" customWidth="1"/>
    <col min="4355" max="4355" width="13.42578125" style="368" customWidth="1"/>
    <col min="4356" max="4356" width="15.85546875" style="368" customWidth="1"/>
    <col min="4357" max="4357" width="20.5703125" style="368" customWidth="1"/>
    <col min="4358" max="4358" width="10.5703125" style="368" customWidth="1"/>
    <col min="4359" max="4359" width="8.140625" style="368" customWidth="1"/>
    <col min="4360" max="4360" width="12.7109375" style="368" customWidth="1"/>
    <col min="4361" max="4608" width="20.140625" style="368"/>
    <col min="4609" max="4610" width="20.140625" style="368" customWidth="1"/>
    <col min="4611" max="4611" width="13.42578125" style="368" customWidth="1"/>
    <col min="4612" max="4612" width="15.85546875" style="368" customWidth="1"/>
    <col min="4613" max="4613" width="20.5703125" style="368" customWidth="1"/>
    <col min="4614" max="4614" width="10.5703125" style="368" customWidth="1"/>
    <col min="4615" max="4615" width="8.140625" style="368" customWidth="1"/>
    <col min="4616" max="4616" width="12.7109375" style="368" customWidth="1"/>
    <col min="4617" max="4864" width="20.140625" style="368"/>
    <col min="4865" max="4866" width="20.140625" style="368" customWidth="1"/>
    <col min="4867" max="4867" width="13.42578125" style="368" customWidth="1"/>
    <col min="4868" max="4868" width="15.85546875" style="368" customWidth="1"/>
    <col min="4869" max="4869" width="20.5703125" style="368" customWidth="1"/>
    <col min="4870" max="4870" width="10.5703125" style="368" customWidth="1"/>
    <col min="4871" max="4871" width="8.140625" style="368" customWidth="1"/>
    <col min="4872" max="4872" width="12.7109375" style="368" customWidth="1"/>
    <col min="4873" max="5120" width="20.140625" style="368"/>
    <col min="5121" max="5122" width="20.140625" style="368" customWidth="1"/>
    <col min="5123" max="5123" width="13.42578125" style="368" customWidth="1"/>
    <col min="5124" max="5124" width="15.85546875" style="368" customWidth="1"/>
    <col min="5125" max="5125" width="20.5703125" style="368" customWidth="1"/>
    <col min="5126" max="5126" width="10.5703125" style="368" customWidth="1"/>
    <col min="5127" max="5127" width="8.140625" style="368" customWidth="1"/>
    <col min="5128" max="5128" width="12.7109375" style="368" customWidth="1"/>
    <col min="5129" max="5376" width="20.140625" style="368"/>
    <col min="5377" max="5378" width="20.140625" style="368" customWidth="1"/>
    <col min="5379" max="5379" width="13.42578125" style="368" customWidth="1"/>
    <col min="5380" max="5380" width="15.85546875" style="368" customWidth="1"/>
    <col min="5381" max="5381" width="20.5703125" style="368" customWidth="1"/>
    <col min="5382" max="5382" width="10.5703125" style="368" customWidth="1"/>
    <col min="5383" max="5383" width="8.140625" style="368" customWidth="1"/>
    <col min="5384" max="5384" width="12.7109375" style="368" customWidth="1"/>
    <col min="5385" max="5632" width="20.140625" style="368"/>
    <col min="5633" max="5634" width="20.140625" style="368" customWidth="1"/>
    <col min="5635" max="5635" width="13.42578125" style="368" customWidth="1"/>
    <col min="5636" max="5636" width="15.85546875" style="368" customWidth="1"/>
    <col min="5637" max="5637" width="20.5703125" style="368" customWidth="1"/>
    <col min="5638" max="5638" width="10.5703125" style="368" customWidth="1"/>
    <col min="5639" max="5639" width="8.140625" style="368" customWidth="1"/>
    <col min="5640" max="5640" width="12.7109375" style="368" customWidth="1"/>
    <col min="5641" max="5888" width="20.140625" style="368"/>
    <col min="5889" max="5890" width="20.140625" style="368" customWidth="1"/>
    <col min="5891" max="5891" width="13.42578125" style="368" customWidth="1"/>
    <col min="5892" max="5892" width="15.85546875" style="368" customWidth="1"/>
    <col min="5893" max="5893" width="20.5703125" style="368" customWidth="1"/>
    <col min="5894" max="5894" width="10.5703125" style="368" customWidth="1"/>
    <col min="5895" max="5895" width="8.140625" style="368" customWidth="1"/>
    <col min="5896" max="5896" width="12.7109375" style="368" customWidth="1"/>
    <col min="5897" max="6144" width="20.140625" style="368"/>
    <col min="6145" max="6146" width="20.140625" style="368" customWidth="1"/>
    <col min="6147" max="6147" width="13.42578125" style="368" customWidth="1"/>
    <col min="6148" max="6148" width="15.85546875" style="368" customWidth="1"/>
    <col min="6149" max="6149" width="20.5703125" style="368" customWidth="1"/>
    <col min="6150" max="6150" width="10.5703125" style="368" customWidth="1"/>
    <col min="6151" max="6151" width="8.140625" style="368" customWidth="1"/>
    <col min="6152" max="6152" width="12.7109375" style="368" customWidth="1"/>
    <col min="6153" max="6400" width="20.140625" style="368"/>
    <col min="6401" max="6402" width="20.140625" style="368" customWidth="1"/>
    <col min="6403" max="6403" width="13.42578125" style="368" customWidth="1"/>
    <col min="6404" max="6404" width="15.85546875" style="368" customWidth="1"/>
    <col min="6405" max="6405" width="20.5703125" style="368" customWidth="1"/>
    <col min="6406" max="6406" width="10.5703125" style="368" customWidth="1"/>
    <col min="6407" max="6407" width="8.140625" style="368" customWidth="1"/>
    <col min="6408" max="6408" width="12.7109375" style="368" customWidth="1"/>
    <col min="6409" max="6656" width="20.140625" style="368"/>
    <col min="6657" max="6658" width="20.140625" style="368" customWidth="1"/>
    <col min="6659" max="6659" width="13.42578125" style="368" customWidth="1"/>
    <col min="6660" max="6660" width="15.85546875" style="368" customWidth="1"/>
    <col min="6661" max="6661" width="20.5703125" style="368" customWidth="1"/>
    <col min="6662" max="6662" width="10.5703125" style="368" customWidth="1"/>
    <col min="6663" max="6663" width="8.140625" style="368" customWidth="1"/>
    <col min="6664" max="6664" width="12.7109375" style="368" customWidth="1"/>
    <col min="6665" max="6912" width="20.140625" style="368"/>
    <col min="6913" max="6914" width="20.140625" style="368" customWidth="1"/>
    <col min="6915" max="6915" width="13.42578125" style="368" customWidth="1"/>
    <col min="6916" max="6916" width="15.85546875" style="368" customWidth="1"/>
    <col min="6917" max="6917" width="20.5703125" style="368" customWidth="1"/>
    <col min="6918" max="6918" width="10.5703125" style="368" customWidth="1"/>
    <col min="6919" max="6919" width="8.140625" style="368" customWidth="1"/>
    <col min="6920" max="6920" width="12.7109375" style="368" customWidth="1"/>
    <col min="6921" max="7168" width="20.140625" style="368"/>
    <col min="7169" max="7170" width="20.140625" style="368" customWidth="1"/>
    <col min="7171" max="7171" width="13.42578125" style="368" customWidth="1"/>
    <col min="7172" max="7172" width="15.85546875" style="368" customWidth="1"/>
    <col min="7173" max="7173" width="20.5703125" style="368" customWidth="1"/>
    <col min="7174" max="7174" width="10.5703125" style="368" customWidth="1"/>
    <col min="7175" max="7175" width="8.140625" style="368" customWidth="1"/>
    <col min="7176" max="7176" width="12.7109375" style="368" customWidth="1"/>
    <col min="7177" max="7424" width="20.140625" style="368"/>
    <col min="7425" max="7426" width="20.140625" style="368" customWidth="1"/>
    <col min="7427" max="7427" width="13.42578125" style="368" customWidth="1"/>
    <col min="7428" max="7428" width="15.85546875" style="368" customWidth="1"/>
    <col min="7429" max="7429" width="20.5703125" style="368" customWidth="1"/>
    <col min="7430" max="7430" width="10.5703125" style="368" customWidth="1"/>
    <col min="7431" max="7431" width="8.140625" style="368" customWidth="1"/>
    <col min="7432" max="7432" width="12.7109375" style="368" customWidth="1"/>
    <col min="7433" max="7680" width="20.140625" style="368"/>
    <col min="7681" max="7682" width="20.140625" style="368" customWidth="1"/>
    <col min="7683" max="7683" width="13.42578125" style="368" customWidth="1"/>
    <col min="7684" max="7684" width="15.85546875" style="368" customWidth="1"/>
    <col min="7685" max="7685" width="20.5703125" style="368" customWidth="1"/>
    <col min="7686" max="7686" width="10.5703125" style="368" customWidth="1"/>
    <col min="7687" max="7687" width="8.140625" style="368" customWidth="1"/>
    <col min="7688" max="7688" width="12.7109375" style="368" customWidth="1"/>
    <col min="7689" max="7936" width="20.140625" style="368"/>
    <col min="7937" max="7938" width="20.140625" style="368" customWidth="1"/>
    <col min="7939" max="7939" width="13.42578125" style="368" customWidth="1"/>
    <col min="7940" max="7940" width="15.85546875" style="368" customWidth="1"/>
    <col min="7941" max="7941" width="20.5703125" style="368" customWidth="1"/>
    <col min="7942" max="7942" width="10.5703125" style="368" customWidth="1"/>
    <col min="7943" max="7943" width="8.140625" style="368" customWidth="1"/>
    <col min="7944" max="7944" width="12.7109375" style="368" customWidth="1"/>
    <col min="7945" max="8192" width="20.140625" style="368"/>
    <col min="8193" max="8194" width="20.140625" style="368" customWidth="1"/>
    <col min="8195" max="8195" width="13.42578125" style="368" customWidth="1"/>
    <col min="8196" max="8196" width="15.85546875" style="368" customWidth="1"/>
    <col min="8197" max="8197" width="20.5703125" style="368" customWidth="1"/>
    <col min="8198" max="8198" width="10.5703125" style="368" customWidth="1"/>
    <col min="8199" max="8199" width="8.140625" style="368" customWidth="1"/>
    <col min="8200" max="8200" width="12.7109375" style="368" customWidth="1"/>
    <col min="8201" max="8448" width="20.140625" style="368"/>
    <col min="8449" max="8450" width="20.140625" style="368" customWidth="1"/>
    <col min="8451" max="8451" width="13.42578125" style="368" customWidth="1"/>
    <col min="8452" max="8452" width="15.85546875" style="368" customWidth="1"/>
    <col min="8453" max="8453" width="20.5703125" style="368" customWidth="1"/>
    <col min="8454" max="8454" width="10.5703125" style="368" customWidth="1"/>
    <col min="8455" max="8455" width="8.140625" style="368" customWidth="1"/>
    <col min="8456" max="8456" width="12.7109375" style="368" customWidth="1"/>
    <col min="8457" max="8704" width="20.140625" style="368"/>
    <col min="8705" max="8706" width="20.140625" style="368" customWidth="1"/>
    <col min="8707" max="8707" width="13.42578125" style="368" customWidth="1"/>
    <col min="8708" max="8708" width="15.85546875" style="368" customWidth="1"/>
    <col min="8709" max="8709" width="20.5703125" style="368" customWidth="1"/>
    <col min="8710" max="8710" width="10.5703125" style="368" customWidth="1"/>
    <col min="8711" max="8711" width="8.140625" style="368" customWidth="1"/>
    <col min="8712" max="8712" width="12.7109375" style="368" customWidth="1"/>
    <col min="8713" max="8960" width="20.140625" style="368"/>
    <col min="8961" max="8962" width="20.140625" style="368" customWidth="1"/>
    <col min="8963" max="8963" width="13.42578125" style="368" customWidth="1"/>
    <col min="8964" max="8964" width="15.85546875" style="368" customWidth="1"/>
    <col min="8965" max="8965" width="20.5703125" style="368" customWidth="1"/>
    <col min="8966" max="8966" width="10.5703125" style="368" customWidth="1"/>
    <col min="8967" max="8967" width="8.140625" style="368" customWidth="1"/>
    <col min="8968" max="8968" width="12.7109375" style="368" customWidth="1"/>
    <col min="8969" max="9216" width="20.140625" style="368"/>
    <col min="9217" max="9218" width="20.140625" style="368" customWidth="1"/>
    <col min="9219" max="9219" width="13.42578125" style="368" customWidth="1"/>
    <col min="9220" max="9220" width="15.85546875" style="368" customWidth="1"/>
    <col min="9221" max="9221" width="20.5703125" style="368" customWidth="1"/>
    <col min="9222" max="9222" width="10.5703125" style="368" customWidth="1"/>
    <col min="9223" max="9223" width="8.140625" style="368" customWidth="1"/>
    <col min="9224" max="9224" width="12.7109375" style="368" customWidth="1"/>
    <col min="9225" max="9472" width="20.140625" style="368"/>
    <col min="9473" max="9474" width="20.140625" style="368" customWidth="1"/>
    <col min="9475" max="9475" width="13.42578125" style="368" customWidth="1"/>
    <col min="9476" max="9476" width="15.85546875" style="368" customWidth="1"/>
    <col min="9477" max="9477" width="20.5703125" style="368" customWidth="1"/>
    <col min="9478" max="9478" width="10.5703125" style="368" customWidth="1"/>
    <col min="9479" max="9479" width="8.140625" style="368" customWidth="1"/>
    <col min="9480" max="9480" width="12.7109375" style="368" customWidth="1"/>
    <col min="9481" max="9728" width="20.140625" style="368"/>
    <col min="9729" max="9730" width="20.140625" style="368" customWidth="1"/>
    <col min="9731" max="9731" width="13.42578125" style="368" customWidth="1"/>
    <col min="9732" max="9732" width="15.85546875" style="368" customWidth="1"/>
    <col min="9733" max="9733" width="20.5703125" style="368" customWidth="1"/>
    <col min="9734" max="9734" width="10.5703125" style="368" customWidth="1"/>
    <col min="9735" max="9735" width="8.140625" style="368" customWidth="1"/>
    <col min="9736" max="9736" width="12.7109375" style="368" customWidth="1"/>
    <col min="9737" max="9984" width="20.140625" style="368"/>
    <col min="9985" max="9986" width="20.140625" style="368" customWidth="1"/>
    <col min="9987" max="9987" width="13.42578125" style="368" customWidth="1"/>
    <col min="9988" max="9988" width="15.85546875" style="368" customWidth="1"/>
    <col min="9989" max="9989" width="20.5703125" style="368" customWidth="1"/>
    <col min="9990" max="9990" width="10.5703125" style="368" customWidth="1"/>
    <col min="9991" max="9991" width="8.140625" style="368" customWidth="1"/>
    <col min="9992" max="9992" width="12.7109375" style="368" customWidth="1"/>
    <col min="9993" max="10240" width="20.140625" style="368"/>
    <col min="10241" max="10242" width="20.140625" style="368" customWidth="1"/>
    <col min="10243" max="10243" width="13.42578125" style="368" customWidth="1"/>
    <col min="10244" max="10244" width="15.85546875" style="368" customWidth="1"/>
    <col min="10245" max="10245" width="20.5703125" style="368" customWidth="1"/>
    <col min="10246" max="10246" width="10.5703125" style="368" customWidth="1"/>
    <col min="10247" max="10247" width="8.140625" style="368" customWidth="1"/>
    <col min="10248" max="10248" width="12.7109375" style="368" customWidth="1"/>
    <col min="10249" max="10496" width="20.140625" style="368"/>
    <col min="10497" max="10498" width="20.140625" style="368" customWidth="1"/>
    <col min="10499" max="10499" width="13.42578125" style="368" customWidth="1"/>
    <col min="10500" max="10500" width="15.85546875" style="368" customWidth="1"/>
    <col min="10501" max="10501" width="20.5703125" style="368" customWidth="1"/>
    <col min="10502" max="10502" width="10.5703125" style="368" customWidth="1"/>
    <col min="10503" max="10503" width="8.140625" style="368" customWidth="1"/>
    <col min="10504" max="10504" width="12.7109375" style="368" customWidth="1"/>
    <col min="10505" max="10752" width="20.140625" style="368"/>
    <col min="10753" max="10754" width="20.140625" style="368" customWidth="1"/>
    <col min="10755" max="10755" width="13.42578125" style="368" customWidth="1"/>
    <col min="10756" max="10756" width="15.85546875" style="368" customWidth="1"/>
    <col min="10757" max="10757" width="20.5703125" style="368" customWidth="1"/>
    <col min="10758" max="10758" width="10.5703125" style="368" customWidth="1"/>
    <col min="10759" max="10759" width="8.140625" style="368" customWidth="1"/>
    <col min="10760" max="10760" width="12.7109375" style="368" customWidth="1"/>
    <col min="10761" max="11008" width="20.140625" style="368"/>
    <col min="11009" max="11010" width="20.140625" style="368" customWidth="1"/>
    <col min="11011" max="11011" width="13.42578125" style="368" customWidth="1"/>
    <col min="11012" max="11012" width="15.85546875" style="368" customWidth="1"/>
    <col min="11013" max="11013" width="20.5703125" style="368" customWidth="1"/>
    <col min="11014" max="11014" width="10.5703125" style="368" customWidth="1"/>
    <col min="11015" max="11015" width="8.140625" style="368" customWidth="1"/>
    <col min="11016" max="11016" width="12.7109375" style="368" customWidth="1"/>
    <col min="11017" max="11264" width="20.140625" style="368"/>
    <col min="11265" max="11266" width="20.140625" style="368" customWidth="1"/>
    <col min="11267" max="11267" width="13.42578125" style="368" customWidth="1"/>
    <col min="11268" max="11268" width="15.85546875" style="368" customWidth="1"/>
    <col min="11269" max="11269" width="20.5703125" style="368" customWidth="1"/>
    <col min="11270" max="11270" width="10.5703125" style="368" customWidth="1"/>
    <col min="11271" max="11271" width="8.140625" style="368" customWidth="1"/>
    <col min="11272" max="11272" width="12.7109375" style="368" customWidth="1"/>
    <col min="11273" max="11520" width="20.140625" style="368"/>
    <col min="11521" max="11522" width="20.140625" style="368" customWidth="1"/>
    <col min="11523" max="11523" width="13.42578125" style="368" customWidth="1"/>
    <col min="11524" max="11524" width="15.85546875" style="368" customWidth="1"/>
    <col min="11525" max="11525" width="20.5703125" style="368" customWidth="1"/>
    <col min="11526" max="11526" width="10.5703125" style="368" customWidth="1"/>
    <col min="11527" max="11527" width="8.140625" style="368" customWidth="1"/>
    <col min="11528" max="11528" width="12.7109375" style="368" customWidth="1"/>
    <col min="11529" max="11776" width="20.140625" style="368"/>
    <col min="11777" max="11778" width="20.140625" style="368" customWidth="1"/>
    <col min="11779" max="11779" width="13.42578125" style="368" customWidth="1"/>
    <col min="11780" max="11780" width="15.85546875" style="368" customWidth="1"/>
    <col min="11781" max="11781" width="20.5703125" style="368" customWidth="1"/>
    <col min="11782" max="11782" width="10.5703125" style="368" customWidth="1"/>
    <col min="11783" max="11783" width="8.140625" style="368" customWidth="1"/>
    <col min="11784" max="11784" width="12.7109375" style="368" customWidth="1"/>
    <col min="11785" max="12032" width="20.140625" style="368"/>
    <col min="12033" max="12034" width="20.140625" style="368" customWidth="1"/>
    <col min="12035" max="12035" width="13.42578125" style="368" customWidth="1"/>
    <col min="12036" max="12036" width="15.85546875" style="368" customWidth="1"/>
    <col min="12037" max="12037" width="20.5703125" style="368" customWidth="1"/>
    <col min="12038" max="12038" width="10.5703125" style="368" customWidth="1"/>
    <col min="12039" max="12039" width="8.140625" style="368" customWidth="1"/>
    <col min="12040" max="12040" width="12.7109375" style="368" customWidth="1"/>
    <col min="12041" max="12288" width="20.140625" style="368"/>
    <col min="12289" max="12290" width="20.140625" style="368" customWidth="1"/>
    <col min="12291" max="12291" width="13.42578125" style="368" customWidth="1"/>
    <col min="12292" max="12292" width="15.85546875" style="368" customWidth="1"/>
    <col min="12293" max="12293" width="20.5703125" style="368" customWidth="1"/>
    <col min="12294" max="12294" width="10.5703125" style="368" customWidth="1"/>
    <col min="12295" max="12295" width="8.140625" style="368" customWidth="1"/>
    <col min="12296" max="12296" width="12.7109375" style="368" customWidth="1"/>
    <col min="12297" max="12544" width="20.140625" style="368"/>
    <col min="12545" max="12546" width="20.140625" style="368" customWidth="1"/>
    <col min="12547" max="12547" width="13.42578125" style="368" customWidth="1"/>
    <col min="12548" max="12548" width="15.85546875" style="368" customWidth="1"/>
    <col min="12549" max="12549" width="20.5703125" style="368" customWidth="1"/>
    <col min="12550" max="12550" width="10.5703125" style="368" customWidth="1"/>
    <col min="12551" max="12551" width="8.140625" style="368" customWidth="1"/>
    <col min="12552" max="12552" width="12.7109375" style="368" customWidth="1"/>
    <col min="12553" max="12800" width="20.140625" style="368"/>
    <col min="12801" max="12802" width="20.140625" style="368" customWidth="1"/>
    <col min="12803" max="12803" width="13.42578125" style="368" customWidth="1"/>
    <col min="12804" max="12804" width="15.85546875" style="368" customWidth="1"/>
    <col min="12805" max="12805" width="20.5703125" style="368" customWidth="1"/>
    <col min="12806" max="12806" width="10.5703125" style="368" customWidth="1"/>
    <col min="12807" max="12807" width="8.140625" style="368" customWidth="1"/>
    <col min="12808" max="12808" width="12.7109375" style="368" customWidth="1"/>
    <col min="12809" max="13056" width="20.140625" style="368"/>
    <col min="13057" max="13058" width="20.140625" style="368" customWidth="1"/>
    <col min="13059" max="13059" width="13.42578125" style="368" customWidth="1"/>
    <col min="13060" max="13060" width="15.85546875" style="368" customWidth="1"/>
    <col min="13061" max="13061" width="20.5703125" style="368" customWidth="1"/>
    <col min="13062" max="13062" width="10.5703125" style="368" customWidth="1"/>
    <col min="13063" max="13063" width="8.140625" style="368" customWidth="1"/>
    <col min="13064" max="13064" width="12.7109375" style="368" customWidth="1"/>
    <col min="13065" max="13312" width="20.140625" style="368"/>
    <col min="13313" max="13314" width="20.140625" style="368" customWidth="1"/>
    <col min="13315" max="13315" width="13.42578125" style="368" customWidth="1"/>
    <col min="13316" max="13316" width="15.85546875" style="368" customWidth="1"/>
    <col min="13317" max="13317" width="20.5703125" style="368" customWidth="1"/>
    <col min="13318" max="13318" width="10.5703125" style="368" customWidth="1"/>
    <col min="13319" max="13319" width="8.140625" style="368" customWidth="1"/>
    <col min="13320" max="13320" width="12.7109375" style="368" customWidth="1"/>
    <col min="13321" max="13568" width="20.140625" style="368"/>
    <col min="13569" max="13570" width="20.140625" style="368" customWidth="1"/>
    <col min="13571" max="13571" width="13.42578125" style="368" customWidth="1"/>
    <col min="13572" max="13572" width="15.85546875" style="368" customWidth="1"/>
    <col min="13573" max="13573" width="20.5703125" style="368" customWidth="1"/>
    <col min="13574" max="13574" width="10.5703125" style="368" customWidth="1"/>
    <col min="13575" max="13575" width="8.140625" style="368" customWidth="1"/>
    <col min="13576" max="13576" width="12.7109375" style="368" customWidth="1"/>
    <col min="13577" max="13824" width="20.140625" style="368"/>
    <col min="13825" max="13826" width="20.140625" style="368" customWidth="1"/>
    <col min="13827" max="13827" width="13.42578125" style="368" customWidth="1"/>
    <col min="13828" max="13828" width="15.85546875" style="368" customWidth="1"/>
    <col min="13829" max="13829" width="20.5703125" style="368" customWidth="1"/>
    <col min="13830" max="13830" width="10.5703125" style="368" customWidth="1"/>
    <col min="13831" max="13831" width="8.140625" style="368" customWidth="1"/>
    <col min="13832" max="13832" width="12.7109375" style="368" customWidth="1"/>
    <col min="13833" max="14080" width="20.140625" style="368"/>
    <col min="14081" max="14082" width="20.140625" style="368" customWidth="1"/>
    <col min="14083" max="14083" width="13.42578125" style="368" customWidth="1"/>
    <col min="14084" max="14084" width="15.85546875" style="368" customWidth="1"/>
    <col min="14085" max="14085" width="20.5703125" style="368" customWidth="1"/>
    <col min="14086" max="14086" width="10.5703125" style="368" customWidth="1"/>
    <col min="14087" max="14087" width="8.140625" style="368" customWidth="1"/>
    <col min="14088" max="14088" width="12.7109375" style="368" customWidth="1"/>
    <col min="14089" max="14336" width="20.140625" style="368"/>
    <col min="14337" max="14338" width="20.140625" style="368" customWidth="1"/>
    <col min="14339" max="14339" width="13.42578125" style="368" customWidth="1"/>
    <col min="14340" max="14340" width="15.85546875" style="368" customWidth="1"/>
    <col min="14341" max="14341" width="20.5703125" style="368" customWidth="1"/>
    <col min="14342" max="14342" width="10.5703125" style="368" customWidth="1"/>
    <col min="14343" max="14343" width="8.140625" style="368" customWidth="1"/>
    <col min="14344" max="14344" width="12.7109375" style="368" customWidth="1"/>
    <col min="14345" max="14592" width="20.140625" style="368"/>
    <col min="14593" max="14594" width="20.140625" style="368" customWidth="1"/>
    <col min="14595" max="14595" width="13.42578125" style="368" customWidth="1"/>
    <col min="14596" max="14596" width="15.85546875" style="368" customWidth="1"/>
    <col min="14597" max="14597" width="20.5703125" style="368" customWidth="1"/>
    <col min="14598" max="14598" width="10.5703125" style="368" customWidth="1"/>
    <col min="14599" max="14599" width="8.140625" style="368" customWidth="1"/>
    <col min="14600" max="14600" width="12.7109375" style="368" customWidth="1"/>
    <col min="14601" max="14848" width="20.140625" style="368"/>
    <col min="14849" max="14850" width="20.140625" style="368" customWidth="1"/>
    <col min="14851" max="14851" width="13.42578125" style="368" customWidth="1"/>
    <col min="14852" max="14852" width="15.85546875" style="368" customWidth="1"/>
    <col min="14853" max="14853" width="20.5703125" style="368" customWidth="1"/>
    <col min="14854" max="14854" width="10.5703125" style="368" customWidth="1"/>
    <col min="14855" max="14855" width="8.140625" style="368" customWidth="1"/>
    <col min="14856" max="14856" width="12.7109375" style="368" customWidth="1"/>
    <col min="14857" max="15104" width="20.140625" style="368"/>
    <col min="15105" max="15106" width="20.140625" style="368" customWidth="1"/>
    <col min="15107" max="15107" width="13.42578125" style="368" customWidth="1"/>
    <col min="15108" max="15108" width="15.85546875" style="368" customWidth="1"/>
    <col min="15109" max="15109" width="20.5703125" style="368" customWidth="1"/>
    <col min="15110" max="15110" width="10.5703125" style="368" customWidth="1"/>
    <col min="15111" max="15111" width="8.140625" style="368" customWidth="1"/>
    <col min="15112" max="15112" width="12.7109375" style="368" customWidth="1"/>
    <col min="15113" max="15360" width="20.140625" style="368"/>
    <col min="15361" max="15362" width="20.140625" style="368" customWidth="1"/>
    <col min="15363" max="15363" width="13.42578125" style="368" customWidth="1"/>
    <col min="15364" max="15364" width="15.85546875" style="368" customWidth="1"/>
    <col min="15365" max="15365" width="20.5703125" style="368" customWidth="1"/>
    <col min="15366" max="15366" width="10.5703125" style="368" customWidth="1"/>
    <col min="15367" max="15367" width="8.140625" style="368" customWidth="1"/>
    <col min="15368" max="15368" width="12.7109375" style="368" customWidth="1"/>
    <col min="15369" max="15616" width="20.140625" style="368"/>
    <col min="15617" max="15618" width="20.140625" style="368" customWidth="1"/>
    <col min="15619" max="15619" width="13.42578125" style="368" customWidth="1"/>
    <col min="15620" max="15620" width="15.85546875" style="368" customWidth="1"/>
    <col min="15621" max="15621" width="20.5703125" style="368" customWidth="1"/>
    <col min="15622" max="15622" width="10.5703125" style="368" customWidth="1"/>
    <col min="15623" max="15623" width="8.140625" style="368" customWidth="1"/>
    <col min="15624" max="15624" width="12.7109375" style="368" customWidth="1"/>
    <col min="15625" max="15872" width="20.140625" style="368"/>
    <col min="15873" max="15874" width="20.140625" style="368" customWidth="1"/>
    <col min="15875" max="15875" width="13.42578125" style="368" customWidth="1"/>
    <col min="15876" max="15876" width="15.85546875" style="368" customWidth="1"/>
    <col min="15877" max="15877" width="20.5703125" style="368" customWidth="1"/>
    <col min="15878" max="15878" width="10.5703125" style="368" customWidth="1"/>
    <col min="15879" max="15879" width="8.140625" style="368" customWidth="1"/>
    <col min="15880" max="15880" width="12.7109375" style="368" customWidth="1"/>
    <col min="15881" max="16128" width="20.140625" style="368"/>
    <col min="16129" max="16130" width="20.140625" style="368" customWidth="1"/>
    <col min="16131" max="16131" width="13.42578125" style="368" customWidth="1"/>
    <col min="16132" max="16132" width="15.85546875" style="368" customWidth="1"/>
    <col min="16133" max="16133" width="20.5703125" style="368" customWidth="1"/>
    <col min="16134" max="16134" width="10.5703125" style="368" customWidth="1"/>
    <col min="16135" max="16135" width="8.140625" style="368" customWidth="1"/>
    <col min="16136" max="16136" width="12.7109375" style="368" customWidth="1"/>
    <col min="16137" max="16384" width="20.140625" style="368"/>
  </cols>
  <sheetData>
    <row r="1" spans="1:7">
      <c r="A1" s="368" t="s">
        <v>242</v>
      </c>
      <c r="B1" s="368" t="s">
        <v>269</v>
      </c>
      <c r="C1" s="368" t="s">
        <v>270</v>
      </c>
      <c r="D1" s="368" t="s">
        <v>271</v>
      </c>
      <c r="E1" s="368" t="s">
        <v>272</v>
      </c>
      <c r="F1" s="368" t="s">
        <v>273</v>
      </c>
      <c r="G1" s="368" t="s">
        <v>274</v>
      </c>
    </row>
    <row r="2" spans="1:7">
      <c r="A2" s="368" t="s">
        <v>3592</v>
      </c>
      <c r="B2" s="368" t="s">
        <v>166</v>
      </c>
      <c r="C2" s="368" t="s">
        <v>63</v>
      </c>
      <c r="D2" s="368" t="s">
        <v>3212</v>
      </c>
      <c r="E2" s="368">
        <v>2520</v>
      </c>
      <c r="F2" s="368">
        <v>653</v>
      </c>
      <c r="G2" s="368">
        <v>26</v>
      </c>
    </row>
    <row r="3" spans="1:7">
      <c r="A3" s="368" t="s">
        <v>3323</v>
      </c>
      <c r="B3" s="368" t="s">
        <v>166</v>
      </c>
      <c r="C3" s="368" t="s">
        <v>63</v>
      </c>
      <c r="D3" s="368" t="s">
        <v>3227</v>
      </c>
      <c r="E3" s="368">
        <v>2520</v>
      </c>
      <c r="F3" s="368">
        <v>20</v>
      </c>
      <c r="G3" s="368">
        <v>1</v>
      </c>
    </row>
    <row r="4" spans="1:7">
      <c r="A4" s="368" t="s">
        <v>3242</v>
      </c>
      <c r="B4" s="368" t="s">
        <v>166</v>
      </c>
      <c r="C4" s="368" t="s">
        <v>63</v>
      </c>
      <c r="D4" s="368" t="s">
        <v>3184</v>
      </c>
      <c r="E4" s="368">
        <v>2520</v>
      </c>
      <c r="F4" s="368">
        <v>43</v>
      </c>
      <c r="G4" s="368">
        <v>2</v>
      </c>
    </row>
    <row r="5" spans="1:7">
      <c r="A5" s="368" t="s">
        <v>3631</v>
      </c>
      <c r="B5" s="368" t="s">
        <v>166</v>
      </c>
      <c r="C5" s="368" t="s">
        <v>93</v>
      </c>
      <c r="D5" s="368" t="s">
        <v>3220</v>
      </c>
      <c r="E5" s="368">
        <v>10</v>
      </c>
      <c r="F5" s="368">
        <v>2</v>
      </c>
      <c r="G5" s="368">
        <v>20</v>
      </c>
    </row>
    <row r="6" spans="1:7">
      <c r="A6" s="368" t="s">
        <v>3244</v>
      </c>
      <c r="B6" s="368" t="s">
        <v>166</v>
      </c>
      <c r="C6" s="368" t="s">
        <v>94</v>
      </c>
      <c r="D6" s="368" t="s">
        <v>3210</v>
      </c>
      <c r="E6" s="368">
        <v>6</v>
      </c>
      <c r="F6" s="368">
        <v>1</v>
      </c>
      <c r="G6" s="368">
        <v>17</v>
      </c>
    </row>
    <row r="7" spans="1:7">
      <c r="A7" s="368" t="s">
        <v>3632</v>
      </c>
      <c r="B7" s="368" t="s">
        <v>166</v>
      </c>
      <c r="C7" s="368" t="s">
        <v>95</v>
      </c>
      <c r="D7" s="368" t="s">
        <v>3192</v>
      </c>
      <c r="E7" s="368">
        <v>8</v>
      </c>
      <c r="F7" s="368">
        <v>1</v>
      </c>
      <c r="G7" s="368">
        <v>13</v>
      </c>
    </row>
    <row r="8" spans="1:7">
      <c r="A8" s="368" t="s">
        <v>3633</v>
      </c>
      <c r="B8" s="368" t="s">
        <v>166</v>
      </c>
      <c r="C8" s="368" t="s">
        <v>210</v>
      </c>
      <c r="D8" s="368" t="s">
        <v>3233</v>
      </c>
      <c r="E8" s="368">
        <v>33</v>
      </c>
      <c r="F8" s="368">
        <v>1</v>
      </c>
      <c r="G8" s="368">
        <v>3</v>
      </c>
    </row>
    <row r="9" spans="1:7">
      <c r="A9" s="368" t="s">
        <v>3634</v>
      </c>
      <c r="B9" s="368" t="s">
        <v>166</v>
      </c>
      <c r="C9" s="368" t="s">
        <v>21</v>
      </c>
      <c r="D9" s="368" t="s">
        <v>3212</v>
      </c>
      <c r="E9" s="368">
        <v>8</v>
      </c>
      <c r="F9" s="368">
        <v>2</v>
      </c>
      <c r="G9" s="368">
        <v>25</v>
      </c>
    </row>
    <row r="10" spans="1:7">
      <c r="A10" s="368" t="s">
        <v>3362</v>
      </c>
      <c r="B10" s="368" t="s">
        <v>166</v>
      </c>
      <c r="C10" s="368" t="s">
        <v>22</v>
      </c>
      <c r="D10" s="368" t="s">
        <v>3240</v>
      </c>
      <c r="E10" s="368">
        <v>15</v>
      </c>
      <c r="F10" s="368">
        <v>1</v>
      </c>
      <c r="G10" s="368">
        <v>7</v>
      </c>
    </row>
    <row r="11" spans="1:7">
      <c r="A11" s="368" t="s">
        <v>3636</v>
      </c>
      <c r="B11" s="368" t="s">
        <v>166</v>
      </c>
      <c r="C11" s="368" t="s">
        <v>195</v>
      </c>
      <c r="D11" s="368" t="s">
        <v>3220</v>
      </c>
      <c r="E11" s="368">
        <v>17</v>
      </c>
      <c r="F11" s="368">
        <v>3</v>
      </c>
      <c r="G11" s="368">
        <v>18</v>
      </c>
    </row>
    <row r="12" spans="1:7">
      <c r="A12" s="368" t="s">
        <v>3637</v>
      </c>
      <c r="B12" s="368" t="s">
        <v>166</v>
      </c>
      <c r="C12" s="368" t="s">
        <v>225</v>
      </c>
      <c r="D12" s="368" t="s">
        <v>3220</v>
      </c>
      <c r="E12" s="368">
        <v>28</v>
      </c>
      <c r="F12" s="368">
        <v>6</v>
      </c>
      <c r="G12" s="368">
        <v>21</v>
      </c>
    </row>
    <row r="13" spans="1:7">
      <c r="A13" s="368" t="s">
        <v>3367</v>
      </c>
      <c r="B13" s="368" t="s">
        <v>166</v>
      </c>
      <c r="C13" s="368" t="s">
        <v>225</v>
      </c>
      <c r="D13" s="368" t="s">
        <v>3201</v>
      </c>
      <c r="E13" s="368">
        <v>28</v>
      </c>
      <c r="F13" s="368">
        <v>1</v>
      </c>
      <c r="G13" s="368">
        <v>4</v>
      </c>
    </row>
    <row r="14" spans="1:7">
      <c r="A14" s="368" t="s">
        <v>3248</v>
      </c>
      <c r="B14" s="368" t="s">
        <v>166</v>
      </c>
      <c r="C14" s="368" t="s">
        <v>225</v>
      </c>
      <c r="D14" s="368" t="s">
        <v>3236</v>
      </c>
      <c r="E14" s="368">
        <v>28</v>
      </c>
      <c r="F14" s="368">
        <v>2</v>
      </c>
      <c r="G14" s="368">
        <v>7</v>
      </c>
    </row>
    <row r="15" spans="1:7">
      <c r="A15" s="368" t="s">
        <v>3639</v>
      </c>
      <c r="B15" s="368" t="s">
        <v>166</v>
      </c>
      <c r="C15" s="368" t="s">
        <v>96</v>
      </c>
      <c r="D15" s="368" t="s">
        <v>3240</v>
      </c>
      <c r="E15" s="368">
        <v>12</v>
      </c>
      <c r="F15" s="368">
        <v>1</v>
      </c>
      <c r="G15" s="368">
        <v>8</v>
      </c>
    </row>
    <row r="16" spans="1:7">
      <c r="A16" s="368" t="s">
        <v>3334</v>
      </c>
      <c r="B16" s="368" t="s">
        <v>166</v>
      </c>
      <c r="C16" s="368" t="s">
        <v>97</v>
      </c>
      <c r="D16" s="368" t="s">
        <v>3212</v>
      </c>
      <c r="E16" s="368">
        <v>18</v>
      </c>
      <c r="F16" s="368">
        <v>5</v>
      </c>
      <c r="G16" s="368">
        <v>28</v>
      </c>
    </row>
    <row r="17" spans="1:7">
      <c r="A17" s="368" t="s">
        <v>4022</v>
      </c>
      <c r="B17" s="368" t="s">
        <v>166</v>
      </c>
      <c r="C17" s="368" t="s">
        <v>97</v>
      </c>
      <c r="D17" s="368" t="s">
        <v>3227</v>
      </c>
      <c r="E17" s="368">
        <v>18</v>
      </c>
      <c r="F17" s="368">
        <v>1</v>
      </c>
      <c r="G17" s="368">
        <v>6</v>
      </c>
    </row>
    <row r="18" spans="1:7">
      <c r="A18" s="368" t="s">
        <v>6787</v>
      </c>
      <c r="B18" s="368" t="s">
        <v>166</v>
      </c>
      <c r="C18" s="368" t="s">
        <v>97</v>
      </c>
      <c r="D18" s="368" t="s">
        <v>3230</v>
      </c>
      <c r="E18" s="368">
        <v>18</v>
      </c>
      <c r="F18" s="368">
        <v>1</v>
      </c>
      <c r="G18" s="368">
        <v>6</v>
      </c>
    </row>
    <row r="19" spans="1:7">
      <c r="A19" s="368" t="s">
        <v>4023</v>
      </c>
      <c r="B19" s="368" t="s">
        <v>166</v>
      </c>
      <c r="C19" s="368" t="s">
        <v>177</v>
      </c>
      <c r="D19" s="368" t="s">
        <v>3192</v>
      </c>
      <c r="E19" s="368">
        <v>39</v>
      </c>
      <c r="F19" s="368">
        <v>3</v>
      </c>
      <c r="G19" s="368">
        <v>8</v>
      </c>
    </row>
    <row r="20" spans="1:7">
      <c r="A20" s="368" t="s">
        <v>3294</v>
      </c>
      <c r="B20" s="368" t="s">
        <v>166</v>
      </c>
      <c r="C20" s="368" t="s">
        <v>177</v>
      </c>
      <c r="D20" s="368" t="s">
        <v>3198</v>
      </c>
      <c r="E20" s="368">
        <v>39</v>
      </c>
      <c r="F20" s="368">
        <v>1</v>
      </c>
      <c r="G20" s="368">
        <v>3</v>
      </c>
    </row>
    <row r="21" spans="1:7">
      <c r="A21" s="368" t="s">
        <v>3200</v>
      </c>
      <c r="B21" s="368" t="s">
        <v>166</v>
      </c>
      <c r="C21" s="368" t="s">
        <v>177</v>
      </c>
      <c r="D21" s="368" t="s">
        <v>3201</v>
      </c>
      <c r="E21" s="368">
        <v>39</v>
      </c>
      <c r="F21" s="368">
        <v>1</v>
      </c>
      <c r="G21" s="368">
        <v>3</v>
      </c>
    </row>
    <row r="22" spans="1:7">
      <c r="A22" s="368" t="s">
        <v>3254</v>
      </c>
      <c r="B22" s="368" t="s">
        <v>166</v>
      </c>
      <c r="C22" s="368" t="s">
        <v>177</v>
      </c>
      <c r="D22" s="368" t="s">
        <v>3230</v>
      </c>
      <c r="E22" s="368">
        <v>39</v>
      </c>
      <c r="F22" s="368">
        <v>1</v>
      </c>
      <c r="G22" s="368">
        <v>3</v>
      </c>
    </row>
    <row r="23" spans="1:7">
      <c r="A23" s="368" t="s">
        <v>3255</v>
      </c>
      <c r="B23" s="368" t="s">
        <v>166</v>
      </c>
      <c r="C23" s="368" t="s">
        <v>23</v>
      </c>
      <c r="D23" s="368" t="s">
        <v>3256</v>
      </c>
      <c r="E23" s="368">
        <v>10</v>
      </c>
      <c r="F23" s="368">
        <v>1</v>
      </c>
      <c r="G23" s="368">
        <v>10</v>
      </c>
    </row>
    <row r="24" spans="1:7">
      <c r="A24" s="368" t="s">
        <v>3369</v>
      </c>
      <c r="B24" s="368" t="s">
        <v>166</v>
      </c>
      <c r="C24" s="368" t="s">
        <v>226</v>
      </c>
      <c r="D24" s="368" t="s">
        <v>3192</v>
      </c>
      <c r="E24" s="368">
        <v>14</v>
      </c>
      <c r="F24" s="368">
        <v>1</v>
      </c>
      <c r="G24" s="368">
        <v>7</v>
      </c>
    </row>
    <row r="25" spans="1:7">
      <c r="A25" s="368" t="s">
        <v>3643</v>
      </c>
      <c r="B25" s="368" t="s">
        <v>166</v>
      </c>
      <c r="C25" s="368" t="s">
        <v>226</v>
      </c>
      <c r="D25" s="368" t="s">
        <v>3240</v>
      </c>
      <c r="E25" s="368">
        <v>14</v>
      </c>
      <c r="F25" s="368">
        <v>1</v>
      </c>
      <c r="G25" s="368">
        <v>7</v>
      </c>
    </row>
    <row r="26" spans="1:7">
      <c r="A26" s="368" t="s">
        <v>3208</v>
      </c>
      <c r="B26" s="368" t="s">
        <v>166</v>
      </c>
      <c r="C26" s="368" t="s">
        <v>83</v>
      </c>
      <c r="D26" s="368" t="s">
        <v>3177</v>
      </c>
      <c r="E26" s="368">
        <v>58</v>
      </c>
      <c r="F26" s="368">
        <v>1</v>
      </c>
      <c r="G26" s="368">
        <v>2</v>
      </c>
    </row>
    <row r="27" spans="1:7">
      <c r="A27" s="368" t="s">
        <v>3418</v>
      </c>
      <c r="B27" s="368" t="s">
        <v>166</v>
      </c>
      <c r="C27" s="368" t="s">
        <v>24</v>
      </c>
      <c r="D27" s="368" t="s">
        <v>3207</v>
      </c>
      <c r="E27" s="368">
        <v>26</v>
      </c>
      <c r="F27" s="368">
        <v>2</v>
      </c>
      <c r="G27" s="368">
        <v>8</v>
      </c>
    </row>
    <row r="28" spans="1:7">
      <c r="A28" s="368" t="s">
        <v>3374</v>
      </c>
      <c r="B28" s="368" t="s">
        <v>166</v>
      </c>
      <c r="C28" s="368" t="s">
        <v>25</v>
      </c>
      <c r="D28" s="368" t="s">
        <v>3220</v>
      </c>
      <c r="E28" s="368">
        <v>22</v>
      </c>
      <c r="F28" s="368">
        <v>5</v>
      </c>
      <c r="G28" s="368">
        <v>23</v>
      </c>
    </row>
    <row r="29" spans="1:7">
      <c r="A29" s="368" t="s">
        <v>3648</v>
      </c>
      <c r="B29" s="368" t="s">
        <v>166</v>
      </c>
      <c r="C29" s="368" t="s">
        <v>25</v>
      </c>
      <c r="D29" s="368" t="s">
        <v>3240</v>
      </c>
      <c r="E29" s="368">
        <v>22</v>
      </c>
      <c r="F29" s="368">
        <v>2</v>
      </c>
      <c r="G29" s="368">
        <v>9</v>
      </c>
    </row>
    <row r="30" spans="1:7">
      <c r="A30" s="368" t="s">
        <v>3260</v>
      </c>
      <c r="B30" s="368" t="s">
        <v>166</v>
      </c>
      <c r="C30" s="368" t="s">
        <v>211</v>
      </c>
      <c r="D30" s="368" t="s">
        <v>3220</v>
      </c>
      <c r="E30" s="368">
        <v>31</v>
      </c>
      <c r="F30" s="368">
        <v>1</v>
      </c>
      <c r="G30" s="368">
        <v>3</v>
      </c>
    </row>
    <row r="31" spans="1:7">
      <c r="A31" s="368" t="s">
        <v>3653</v>
      </c>
      <c r="B31" s="368" t="s">
        <v>166</v>
      </c>
      <c r="C31" s="368" t="s">
        <v>100</v>
      </c>
      <c r="D31" s="368" t="s">
        <v>3210</v>
      </c>
      <c r="E31" s="368">
        <v>13</v>
      </c>
      <c r="F31" s="368">
        <v>1</v>
      </c>
      <c r="G31" s="368">
        <v>8</v>
      </c>
    </row>
    <row r="32" spans="1:7">
      <c r="A32" s="368" t="s">
        <v>4070</v>
      </c>
      <c r="B32" s="368" t="s">
        <v>166</v>
      </c>
      <c r="C32" s="368" t="s">
        <v>26</v>
      </c>
      <c r="D32" s="368" t="s">
        <v>3212</v>
      </c>
      <c r="E32" s="368">
        <v>17</v>
      </c>
      <c r="F32" s="368">
        <v>4</v>
      </c>
      <c r="G32" s="368">
        <v>24</v>
      </c>
    </row>
    <row r="33" spans="1:7">
      <c r="A33" s="368" t="s">
        <v>4032</v>
      </c>
      <c r="B33" s="368" t="s">
        <v>166</v>
      </c>
      <c r="C33" s="368" t="s">
        <v>26</v>
      </c>
      <c r="D33" s="368" t="s">
        <v>3220</v>
      </c>
      <c r="E33" s="368">
        <v>17</v>
      </c>
      <c r="F33" s="368">
        <v>2</v>
      </c>
      <c r="G33" s="368">
        <v>12</v>
      </c>
    </row>
    <row r="34" spans="1:7">
      <c r="A34" s="368" t="s">
        <v>6788</v>
      </c>
      <c r="B34" s="368" t="s">
        <v>166</v>
      </c>
      <c r="C34" s="368" t="s">
        <v>26</v>
      </c>
      <c r="D34" s="368" t="s">
        <v>3210</v>
      </c>
      <c r="E34" s="368">
        <v>17</v>
      </c>
      <c r="F34" s="368">
        <v>1</v>
      </c>
      <c r="G34" s="368">
        <v>6</v>
      </c>
    </row>
    <row r="35" spans="1:7">
      <c r="A35" s="368" t="s">
        <v>6118</v>
      </c>
      <c r="B35" s="368" t="s">
        <v>166</v>
      </c>
      <c r="C35" s="368" t="s">
        <v>26</v>
      </c>
      <c r="D35" s="368" t="s">
        <v>3256</v>
      </c>
      <c r="E35" s="368">
        <v>17</v>
      </c>
      <c r="F35" s="368">
        <v>1</v>
      </c>
      <c r="G35" s="368">
        <v>6</v>
      </c>
    </row>
    <row r="36" spans="1:7">
      <c r="A36" s="368" t="s">
        <v>3655</v>
      </c>
      <c r="B36" s="368" t="s">
        <v>166</v>
      </c>
      <c r="C36" s="368" t="s">
        <v>73</v>
      </c>
      <c r="D36" s="368" t="s">
        <v>3212</v>
      </c>
      <c r="E36" s="368">
        <v>14</v>
      </c>
      <c r="F36" s="368">
        <v>7</v>
      </c>
      <c r="G36" s="368">
        <v>50</v>
      </c>
    </row>
    <row r="37" spans="1:7">
      <c r="A37" s="368" t="s">
        <v>3263</v>
      </c>
      <c r="B37" s="368" t="s">
        <v>166</v>
      </c>
      <c r="C37" s="368" t="s">
        <v>198</v>
      </c>
      <c r="D37" s="368" t="s">
        <v>3264</v>
      </c>
      <c r="E37" s="368">
        <v>50</v>
      </c>
      <c r="F37" s="368">
        <v>2</v>
      </c>
      <c r="G37" s="368">
        <v>4</v>
      </c>
    </row>
    <row r="38" spans="1:7">
      <c r="A38" s="368" t="s">
        <v>3265</v>
      </c>
      <c r="B38" s="368" t="s">
        <v>166</v>
      </c>
      <c r="C38" s="368" t="s">
        <v>227</v>
      </c>
      <c r="D38" s="368" t="s">
        <v>3212</v>
      </c>
      <c r="E38" s="368">
        <v>16</v>
      </c>
      <c r="F38" s="368">
        <v>4</v>
      </c>
      <c r="G38" s="368">
        <v>25</v>
      </c>
    </row>
    <row r="39" spans="1:7">
      <c r="A39" s="368" t="s">
        <v>3267</v>
      </c>
      <c r="B39" s="368" t="s">
        <v>166</v>
      </c>
      <c r="C39" s="368" t="s">
        <v>227</v>
      </c>
      <c r="D39" s="368" t="s">
        <v>3210</v>
      </c>
      <c r="E39" s="368">
        <v>16</v>
      </c>
      <c r="F39" s="368">
        <v>2</v>
      </c>
      <c r="G39" s="368">
        <v>13</v>
      </c>
    </row>
    <row r="40" spans="1:7">
      <c r="A40" s="368" t="s">
        <v>3658</v>
      </c>
      <c r="B40" s="368" t="s">
        <v>166</v>
      </c>
      <c r="C40" s="368" t="s">
        <v>212</v>
      </c>
      <c r="D40" s="368" t="s">
        <v>3236</v>
      </c>
      <c r="E40" s="368">
        <v>8</v>
      </c>
      <c r="F40" s="368">
        <v>1</v>
      </c>
      <c r="G40" s="368">
        <v>13</v>
      </c>
    </row>
    <row r="41" spans="1:7">
      <c r="A41" s="368" t="s">
        <v>3380</v>
      </c>
      <c r="B41" s="368" t="s">
        <v>166</v>
      </c>
      <c r="C41" s="368" t="s">
        <v>178</v>
      </c>
      <c r="D41" s="368" t="s">
        <v>3220</v>
      </c>
      <c r="E41" s="368">
        <v>12</v>
      </c>
      <c r="F41" s="368">
        <v>3</v>
      </c>
      <c r="G41" s="368">
        <v>25</v>
      </c>
    </row>
    <row r="42" spans="1:7">
      <c r="A42" s="368" t="s">
        <v>3361</v>
      </c>
      <c r="B42" s="368" t="s">
        <v>166</v>
      </c>
      <c r="C42" s="368" t="s">
        <v>63</v>
      </c>
      <c r="D42" s="368" t="s">
        <v>3252</v>
      </c>
      <c r="E42" s="368">
        <v>2520</v>
      </c>
      <c r="F42" s="368">
        <v>23</v>
      </c>
      <c r="G42" s="368">
        <v>1</v>
      </c>
    </row>
    <row r="43" spans="1:7">
      <c r="A43" s="368" t="s">
        <v>3241</v>
      </c>
      <c r="B43" s="368" t="s">
        <v>166</v>
      </c>
      <c r="C43" s="368" t="s">
        <v>63</v>
      </c>
      <c r="D43" s="368" t="s">
        <v>3233</v>
      </c>
      <c r="E43" s="368">
        <v>2520</v>
      </c>
      <c r="F43" s="368">
        <v>33</v>
      </c>
      <c r="G43" s="368">
        <v>1</v>
      </c>
    </row>
    <row r="44" spans="1:7">
      <c r="A44" s="368" t="s">
        <v>3280</v>
      </c>
      <c r="B44" s="368" t="s">
        <v>166</v>
      </c>
      <c r="C44" s="368" t="s">
        <v>63</v>
      </c>
      <c r="D44" s="368" t="s">
        <v>3205</v>
      </c>
      <c r="E44" s="368">
        <v>2520</v>
      </c>
      <c r="F44" s="368">
        <v>15</v>
      </c>
      <c r="G44" s="368">
        <v>1</v>
      </c>
    </row>
    <row r="45" spans="1:7">
      <c r="A45" s="368" t="s">
        <v>3402</v>
      </c>
      <c r="B45" s="368" t="s">
        <v>166</v>
      </c>
      <c r="C45" s="368" t="s">
        <v>93</v>
      </c>
      <c r="D45" s="368" t="s">
        <v>3192</v>
      </c>
      <c r="E45" s="368">
        <v>10</v>
      </c>
      <c r="F45" s="368">
        <v>1</v>
      </c>
      <c r="G45" s="368">
        <v>10</v>
      </c>
    </row>
    <row r="46" spans="1:7">
      <c r="A46" s="368" t="s">
        <v>3325</v>
      </c>
      <c r="B46" s="368" t="s">
        <v>166</v>
      </c>
      <c r="C46" s="368" t="s">
        <v>94</v>
      </c>
      <c r="D46" s="368" t="s">
        <v>3212</v>
      </c>
      <c r="E46" s="368">
        <v>6</v>
      </c>
      <c r="F46" s="368">
        <v>2</v>
      </c>
      <c r="G46" s="368">
        <v>33</v>
      </c>
    </row>
    <row r="47" spans="1:7">
      <c r="A47" s="368" t="s">
        <v>3326</v>
      </c>
      <c r="B47" s="368" t="s">
        <v>166</v>
      </c>
      <c r="C47" s="368" t="s">
        <v>224</v>
      </c>
      <c r="D47" s="368" t="s">
        <v>3210</v>
      </c>
      <c r="E47" s="368">
        <v>13</v>
      </c>
      <c r="F47" s="368">
        <v>2</v>
      </c>
      <c r="G47" s="368">
        <v>15</v>
      </c>
    </row>
    <row r="48" spans="1:7">
      <c r="A48" s="368" t="s">
        <v>3404</v>
      </c>
      <c r="B48" s="368" t="s">
        <v>166</v>
      </c>
      <c r="C48" s="368" t="s">
        <v>194</v>
      </c>
      <c r="D48" s="368" t="s">
        <v>3236</v>
      </c>
      <c r="E48" s="368">
        <v>15</v>
      </c>
      <c r="F48" s="368">
        <v>1</v>
      </c>
      <c r="G48" s="368">
        <v>7</v>
      </c>
    </row>
    <row r="49" spans="1:7">
      <c r="A49" s="368" t="s">
        <v>4011</v>
      </c>
      <c r="B49" s="368" t="s">
        <v>166</v>
      </c>
      <c r="C49" s="368" t="s">
        <v>82</v>
      </c>
      <c r="D49" s="368" t="s">
        <v>3212</v>
      </c>
      <c r="E49" s="368">
        <v>4</v>
      </c>
      <c r="F49" s="368" t="s">
        <v>3175</v>
      </c>
      <c r="G49" s="368">
        <v>0</v>
      </c>
    </row>
    <row r="50" spans="1:7">
      <c r="A50" s="368" t="s">
        <v>3327</v>
      </c>
      <c r="B50" s="368" t="s">
        <v>166</v>
      </c>
      <c r="C50" s="368" t="s">
        <v>95</v>
      </c>
      <c r="D50" s="368" t="s">
        <v>3203</v>
      </c>
      <c r="E50" s="368">
        <v>8</v>
      </c>
      <c r="F50" s="368">
        <v>1</v>
      </c>
      <c r="G50" s="368">
        <v>13</v>
      </c>
    </row>
    <row r="51" spans="1:7">
      <c r="A51" s="368" t="s">
        <v>3328</v>
      </c>
      <c r="B51" s="368" t="s">
        <v>166</v>
      </c>
      <c r="C51" s="368" t="s">
        <v>210</v>
      </c>
      <c r="D51" s="368" t="s">
        <v>3177</v>
      </c>
      <c r="E51" s="368">
        <v>33</v>
      </c>
      <c r="F51" s="368">
        <v>1</v>
      </c>
      <c r="G51" s="368">
        <v>3</v>
      </c>
    </row>
    <row r="52" spans="1:7">
      <c r="A52" s="368" t="s">
        <v>3406</v>
      </c>
      <c r="B52" s="368" t="s">
        <v>166</v>
      </c>
      <c r="C52" s="368" t="s">
        <v>210</v>
      </c>
      <c r="D52" s="368" t="s">
        <v>3236</v>
      </c>
      <c r="E52" s="368">
        <v>33</v>
      </c>
      <c r="F52" s="368">
        <v>1</v>
      </c>
      <c r="G52" s="368">
        <v>3</v>
      </c>
    </row>
    <row r="53" spans="1:7">
      <c r="A53" s="368" t="s">
        <v>3407</v>
      </c>
      <c r="B53" s="368" t="s">
        <v>166</v>
      </c>
      <c r="C53" s="368" t="s">
        <v>210</v>
      </c>
      <c r="D53" s="368" t="s">
        <v>3203</v>
      </c>
      <c r="E53" s="368">
        <v>33</v>
      </c>
      <c r="F53" s="368">
        <v>3</v>
      </c>
      <c r="G53" s="368">
        <v>9</v>
      </c>
    </row>
    <row r="54" spans="1:7">
      <c r="A54" s="368" t="s">
        <v>4013</v>
      </c>
      <c r="B54" s="368" t="s">
        <v>166</v>
      </c>
      <c r="C54" s="368" t="s">
        <v>21</v>
      </c>
      <c r="D54" s="368" t="s">
        <v>3203</v>
      </c>
      <c r="E54" s="368">
        <v>8</v>
      </c>
      <c r="F54" s="368">
        <v>1</v>
      </c>
      <c r="G54" s="368">
        <v>13</v>
      </c>
    </row>
    <row r="55" spans="1:7">
      <c r="A55" s="368" t="s">
        <v>4015</v>
      </c>
      <c r="B55" s="368" t="s">
        <v>166</v>
      </c>
      <c r="C55" s="368" t="s">
        <v>22</v>
      </c>
      <c r="D55" s="368" t="s">
        <v>3212</v>
      </c>
      <c r="E55" s="368">
        <v>15</v>
      </c>
      <c r="F55" s="368">
        <v>5</v>
      </c>
      <c r="G55" s="368">
        <v>33</v>
      </c>
    </row>
    <row r="56" spans="1:7">
      <c r="A56" s="368" t="s">
        <v>3196</v>
      </c>
      <c r="B56" s="368" t="s">
        <v>166</v>
      </c>
      <c r="C56" s="368" t="s">
        <v>195</v>
      </c>
      <c r="D56" s="368" t="s">
        <v>3192</v>
      </c>
      <c r="E56" s="368">
        <v>17</v>
      </c>
      <c r="F56" s="368">
        <v>3</v>
      </c>
      <c r="G56" s="368">
        <v>18</v>
      </c>
    </row>
    <row r="57" spans="1:7">
      <c r="A57" s="368" t="s">
        <v>4018</v>
      </c>
      <c r="B57" s="368" t="s">
        <v>166</v>
      </c>
      <c r="C57" s="368" t="s">
        <v>96</v>
      </c>
      <c r="D57" s="368" t="s">
        <v>3212</v>
      </c>
      <c r="E57" s="368">
        <v>12</v>
      </c>
      <c r="F57" s="368">
        <v>3</v>
      </c>
      <c r="G57" s="368">
        <v>25</v>
      </c>
    </row>
    <row r="58" spans="1:7">
      <c r="A58" s="368" t="s">
        <v>4019</v>
      </c>
      <c r="B58" s="368" t="s">
        <v>166</v>
      </c>
      <c r="C58" s="368" t="s">
        <v>96</v>
      </c>
      <c r="D58" s="368" t="s">
        <v>3207</v>
      </c>
      <c r="E58" s="368">
        <v>12</v>
      </c>
      <c r="F58" s="368">
        <v>1</v>
      </c>
      <c r="G58" s="368">
        <v>8</v>
      </c>
    </row>
    <row r="59" spans="1:7">
      <c r="A59" s="368" t="s">
        <v>3411</v>
      </c>
      <c r="B59" s="368" t="s">
        <v>166</v>
      </c>
      <c r="C59" s="368" t="s">
        <v>176</v>
      </c>
      <c r="D59" s="368" t="s">
        <v>3210</v>
      </c>
      <c r="E59" s="368">
        <v>4</v>
      </c>
      <c r="F59" s="368">
        <v>1</v>
      </c>
      <c r="G59" s="368">
        <v>25</v>
      </c>
    </row>
    <row r="60" spans="1:7">
      <c r="A60" s="368" t="s">
        <v>3333</v>
      </c>
      <c r="B60" s="368" t="s">
        <v>166</v>
      </c>
      <c r="C60" s="368" t="s">
        <v>196</v>
      </c>
      <c r="D60" s="368" t="s">
        <v>3220</v>
      </c>
      <c r="E60" s="368">
        <v>23</v>
      </c>
      <c r="F60" s="368">
        <v>2</v>
      </c>
      <c r="G60" s="368">
        <v>9</v>
      </c>
    </row>
    <row r="61" spans="1:7">
      <c r="A61" s="368" t="s">
        <v>3412</v>
      </c>
      <c r="B61" s="368" t="s">
        <v>166</v>
      </c>
      <c r="C61" s="368" t="s">
        <v>177</v>
      </c>
      <c r="D61" s="368" t="s">
        <v>3212</v>
      </c>
      <c r="E61" s="368">
        <v>39</v>
      </c>
      <c r="F61" s="368">
        <v>7</v>
      </c>
      <c r="G61" s="368">
        <v>18</v>
      </c>
    </row>
    <row r="62" spans="1:7">
      <c r="A62" s="368" t="s">
        <v>3293</v>
      </c>
      <c r="B62" s="368" t="s">
        <v>166</v>
      </c>
      <c r="C62" s="368" t="s">
        <v>177</v>
      </c>
      <c r="D62" s="368" t="s">
        <v>3220</v>
      </c>
      <c r="E62" s="368">
        <v>39</v>
      </c>
      <c r="F62" s="368">
        <v>2</v>
      </c>
      <c r="G62" s="368">
        <v>5</v>
      </c>
    </row>
    <row r="63" spans="1:7">
      <c r="A63" s="368" t="s">
        <v>3414</v>
      </c>
      <c r="B63" s="368" t="s">
        <v>166</v>
      </c>
      <c r="C63" s="368" t="s">
        <v>23</v>
      </c>
      <c r="D63" s="368" t="s">
        <v>3198</v>
      </c>
      <c r="E63" s="368">
        <v>10</v>
      </c>
      <c r="F63" s="368">
        <v>1</v>
      </c>
      <c r="G63" s="368">
        <v>10</v>
      </c>
    </row>
    <row r="64" spans="1:7">
      <c r="A64" s="368" t="s">
        <v>3609</v>
      </c>
      <c r="B64" s="368" t="s">
        <v>166</v>
      </c>
      <c r="C64" s="368" t="s">
        <v>83</v>
      </c>
      <c r="D64" s="368" t="s">
        <v>3212</v>
      </c>
      <c r="E64" s="368">
        <v>58</v>
      </c>
      <c r="F64" s="368">
        <v>10</v>
      </c>
      <c r="G64" s="368">
        <v>17</v>
      </c>
    </row>
    <row r="65" spans="1:7">
      <c r="A65" s="368" t="s">
        <v>3645</v>
      </c>
      <c r="B65" s="368" t="s">
        <v>166</v>
      </c>
      <c r="C65" s="368" t="s">
        <v>83</v>
      </c>
      <c r="D65" s="368" t="s">
        <v>3220</v>
      </c>
      <c r="E65" s="368">
        <v>58</v>
      </c>
      <c r="F65" s="368">
        <v>5</v>
      </c>
      <c r="G65" s="368">
        <v>9</v>
      </c>
    </row>
    <row r="66" spans="1:7">
      <c r="A66" s="368" t="s">
        <v>4024</v>
      </c>
      <c r="B66" s="368" t="s">
        <v>166</v>
      </c>
      <c r="C66" s="368" t="s">
        <v>98</v>
      </c>
      <c r="D66" s="368" t="s">
        <v>3212</v>
      </c>
      <c r="E66" s="368">
        <v>7</v>
      </c>
      <c r="F66" s="368">
        <v>2</v>
      </c>
      <c r="G66" s="368">
        <v>29</v>
      </c>
    </row>
    <row r="67" spans="1:7">
      <c r="A67" s="368" t="s">
        <v>6789</v>
      </c>
      <c r="B67" s="368" t="s">
        <v>166</v>
      </c>
      <c r="C67" s="368" t="s">
        <v>24</v>
      </c>
      <c r="D67" s="368" t="s">
        <v>3192</v>
      </c>
      <c r="E67" s="368">
        <v>26</v>
      </c>
      <c r="F67" s="368">
        <v>1</v>
      </c>
      <c r="G67" s="368">
        <v>4</v>
      </c>
    </row>
    <row r="68" spans="1:7">
      <c r="A68" s="368" t="s">
        <v>3614</v>
      </c>
      <c r="B68" s="368" t="s">
        <v>166</v>
      </c>
      <c r="C68" s="368" t="s">
        <v>24</v>
      </c>
      <c r="D68" s="368" t="s">
        <v>3220</v>
      </c>
      <c r="E68" s="368">
        <v>26</v>
      </c>
      <c r="F68" s="368">
        <v>2</v>
      </c>
      <c r="G68" s="368">
        <v>8</v>
      </c>
    </row>
    <row r="69" spans="1:7">
      <c r="A69" s="368" t="s">
        <v>4027</v>
      </c>
      <c r="B69" s="368" t="s">
        <v>166</v>
      </c>
      <c r="C69" s="368" t="s">
        <v>197</v>
      </c>
      <c r="D69" s="368" t="s">
        <v>3220</v>
      </c>
      <c r="E69" s="368">
        <v>12</v>
      </c>
      <c r="F69" s="368">
        <v>1</v>
      </c>
      <c r="G69" s="368">
        <v>8</v>
      </c>
    </row>
    <row r="70" spans="1:7">
      <c r="A70" s="368" t="s">
        <v>4028</v>
      </c>
      <c r="B70" s="368" t="s">
        <v>166</v>
      </c>
      <c r="C70" s="368" t="s">
        <v>197</v>
      </c>
      <c r="D70" s="368" t="s">
        <v>3441</v>
      </c>
      <c r="E70" s="368">
        <v>12</v>
      </c>
      <c r="F70" s="368">
        <v>1</v>
      </c>
      <c r="G70" s="368">
        <v>8</v>
      </c>
    </row>
    <row r="71" spans="1:7">
      <c r="A71" s="368" t="s">
        <v>3302</v>
      </c>
      <c r="B71" s="368" t="s">
        <v>166</v>
      </c>
      <c r="C71" s="368" t="s">
        <v>26</v>
      </c>
      <c r="D71" s="368" t="s">
        <v>3192</v>
      </c>
      <c r="E71" s="368">
        <v>17</v>
      </c>
      <c r="F71" s="368">
        <v>1</v>
      </c>
      <c r="G71" s="368">
        <v>6</v>
      </c>
    </row>
    <row r="72" spans="1:7">
      <c r="A72" s="368" t="s">
        <v>3421</v>
      </c>
      <c r="B72" s="368" t="s">
        <v>166</v>
      </c>
      <c r="C72" s="368" t="s">
        <v>26</v>
      </c>
      <c r="D72" s="368" t="s">
        <v>3422</v>
      </c>
      <c r="E72" s="368">
        <v>17</v>
      </c>
      <c r="F72" s="368">
        <v>2</v>
      </c>
      <c r="G72" s="368">
        <v>12</v>
      </c>
    </row>
    <row r="73" spans="1:7">
      <c r="A73" s="368" t="s">
        <v>3619</v>
      </c>
      <c r="B73" s="368" t="s">
        <v>166</v>
      </c>
      <c r="C73" s="368" t="s">
        <v>74</v>
      </c>
      <c r="D73" s="368" t="s">
        <v>3201</v>
      </c>
      <c r="E73" s="368">
        <v>42</v>
      </c>
      <c r="F73" s="368">
        <v>3</v>
      </c>
      <c r="G73" s="368">
        <v>7</v>
      </c>
    </row>
    <row r="74" spans="1:7">
      <c r="A74" s="368" t="s">
        <v>3499</v>
      </c>
      <c r="B74" s="368" t="s">
        <v>166</v>
      </c>
      <c r="C74" s="368" t="s">
        <v>74</v>
      </c>
      <c r="D74" s="368" t="s">
        <v>3230</v>
      </c>
      <c r="E74" s="368">
        <v>42</v>
      </c>
      <c r="F74" s="368">
        <v>4</v>
      </c>
      <c r="G74" s="368">
        <v>10</v>
      </c>
    </row>
    <row r="75" spans="1:7">
      <c r="A75" s="368" t="s">
        <v>4037</v>
      </c>
      <c r="B75" s="368" t="s">
        <v>166</v>
      </c>
      <c r="C75" s="368" t="s">
        <v>73</v>
      </c>
      <c r="D75" s="368" t="s">
        <v>3203</v>
      </c>
      <c r="E75" s="368">
        <v>14</v>
      </c>
      <c r="F75" s="368">
        <v>2</v>
      </c>
      <c r="G75" s="368">
        <v>14</v>
      </c>
    </row>
    <row r="76" spans="1:7">
      <c r="A76" s="368" t="s">
        <v>3342</v>
      </c>
      <c r="B76" s="368" t="s">
        <v>166</v>
      </c>
      <c r="C76" s="368" t="s">
        <v>73</v>
      </c>
      <c r="D76" s="368" t="s">
        <v>3190</v>
      </c>
      <c r="E76" s="368">
        <v>14</v>
      </c>
      <c r="F76" s="368">
        <v>3</v>
      </c>
      <c r="G76" s="368">
        <v>21</v>
      </c>
    </row>
    <row r="77" spans="1:7">
      <c r="A77" s="368" t="s">
        <v>3424</v>
      </c>
      <c r="B77" s="368" t="s">
        <v>166</v>
      </c>
      <c r="C77" s="368" t="s">
        <v>198</v>
      </c>
      <c r="D77" s="368" t="s">
        <v>3212</v>
      </c>
      <c r="E77" s="368">
        <v>50</v>
      </c>
      <c r="F77" s="368">
        <v>14</v>
      </c>
      <c r="G77" s="368">
        <v>28</v>
      </c>
    </row>
    <row r="78" spans="1:7">
      <c r="A78" s="368" t="s">
        <v>3343</v>
      </c>
      <c r="B78" s="368" t="s">
        <v>166</v>
      </c>
      <c r="C78" s="368" t="s">
        <v>198</v>
      </c>
      <c r="D78" s="368" t="s">
        <v>3220</v>
      </c>
      <c r="E78" s="368">
        <v>50</v>
      </c>
      <c r="F78" s="368">
        <v>1</v>
      </c>
      <c r="G78" s="368">
        <v>2</v>
      </c>
    </row>
    <row r="79" spans="1:7">
      <c r="A79" s="368" t="s">
        <v>3344</v>
      </c>
      <c r="B79" s="368" t="s">
        <v>166</v>
      </c>
      <c r="C79" s="368" t="s">
        <v>227</v>
      </c>
      <c r="D79" s="368" t="s">
        <v>3240</v>
      </c>
      <c r="E79" s="368">
        <v>16</v>
      </c>
      <c r="F79" s="368">
        <v>1</v>
      </c>
      <c r="G79" s="368">
        <v>6</v>
      </c>
    </row>
    <row r="80" spans="1:7">
      <c r="A80" s="368" t="s">
        <v>3346</v>
      </c>
      <c r="B80" s="368" t="s">
        <v>166</v>
      </c>
      <c r="C80" s="368" t="s">
        <v>227</v>
      </c>
      <c r="D80" s="368" t="s">
        <v>3233</v>
      </c>
      <c r="E80" s="368">
        <v>16</v>
      </c>
      <c r="F80" s="368">
        <v>1</v>
      </c>
      <c r="G80" s="368">
        <v>6</v>
      </c>
    </row>
    <row r="81" spans="1:7">
      <c r="A81" s="368" t="s">
        <v>3348</v>
      </c>
      <c r="B81" s="368" t="s">
        <v>166</v>
      </c>
      <c r="C81" s="368" t="s">
        <v>155</v>
      </c>
      <c r="D81" s="368" t="s">
        <v>3210</v>
      </c>
      <c r="E81" s="368">
        <v>14</v>
      </c>
      <c r="F81" s="368">
        <v>3</v>
      </c>
      <c r="G81" s="368">
        <v>21</v>
      </c>
    </row>
    <row r="82" spans="1:7">
      <c r="A82" s="368" t="s">
        <v>3237</v>
      </c>
      <c r="B82" s="368" t="s">
        <v>166</v>
      </c>
      <c r="C82" s="368" t="s">
        <v>63</v>
      </c>
      <c r="D82" s="368" t="s">
        <v>3192</v>
      </c>
      <c r="E82" s="368">
        <v>2520</v>
      </c>
      <c r="F82" s="368">
        <v>186</v>
      </c>
      <c r="G82" s="368">
        <v>7</v>
      </c>
    </row>
    <row r="83" spans="1:7">
      <c r="A83" s="368" t="s">
        <v>3321</v>
      </c>
      <c r="B83" s="368" t="s">
        <v>166</v>
      </c>
      <c r="C83" s="368" t="s">
        <v>63</v>
      </c>
      <c r="D83" s="368" t="s">
        <v>3201</v>
      </c>
      <c r="E83" s="368">
        <v>2520</v>
      </c>
      <c r="F83" s="368">
        <v>25</v>
      </c>
      <c r="G83" s="368">
        <v>1</v>
      </c>
    </row>
    <row r="84" spans="1:7">
      <c r="A84" s="368" t="s">
        <v>3399</v>
      </c>
      <c r="B84" s="368" t="s">
        <v>166</v>
      </c>
      <c r="C84" s="368" t="s">
        <v>63</v>
      </c>
      <c r="D84" s="368" t="s">
        <v>3319</v>
      </c>
      <c r="E84" s="368">
        <v>2520</v>
      </c>
      <c r="F84" s="368">
        <v>13</v>
      </c>
      <c r="G84" s="368">
        <v>1</v>
      </c>
    </row>
    <row r="85" spans="1:7">
      <c r="A85" s="368" t="s">
        <v>3322</v>
      </c>
      <c r="B85" s="368" t="s">
        <v>166</v>
      </c>
      <c r="C85" s="368" t="s">
        <v>63</v>
      </c>
      <c r="D85" s="368" t="s">
        <v>3264</v>
      </c>
      <c r="E85" s="368">
        <v>2520</v>
      </c>
      <c r="F85" s="368">
        <v>19</v>
      </c>
      <c r="G85" s="368">
        <v>1</v>
      </c>
    </row>
    <row r="86" spans="1:7">
      <c r="A86" s="368" t="s">
        <v>3476</v>
      </c>
      <c r="B86" s="368" t="s">
        <v>166</v>
      </c>
      <c r="C86" s="368" t="s">
        <v>63</v>
      </c>
      <c r="D86" s="368" t="s">
        <v>3225</v>
      </c>
      <c r="E86" s="368">
        <v>2520</v>
      </c>
      <c r="F86" s="368">
        <v>36</v>
      </c>
      <c r="G86" s="368">
        <v>1</v>
      </c>
    </row>
    <row r="87" spans="1:7">
      <c r="A87" s="368" t="s">
        <v>3360</v>
      </c>
      <c r="B87" s="368" t="s">
        <v>166</v>
      </c>
      <c r="C87" s="368" t="s">
        <v>63</v>
      </c>
      <c r="D87" s="368" t="s">
        <v>3256</v>
      </c>
      <c r="E87" s="368">
        <v>2520</v>
      </c>
      <c r="F87" s="368">
        <v>34</v>
      </c>
      <c r="G87" s="368">
        <v>1</v>
      </c>
    </row>
    <row r="88" spans="1:7">
      <c r="A88" s="368" t="s">
        <v>3597</v>
      </c>
      <c r="B88" s="368" t="s">
        <v>166</v>
      </c>
      <c r="C88" s="368" t="s">
        <v>63</v>
      </c>
      <c r="D88" s="368" t="s">
        <v>3190</v>
      </c>
      <c r="E88" s="368">
        <v>2520</v>
      </c>
      <c r="F88" s="368">
        <v>46</v>
      </c>
      <c r="G88" s="368">
        <v>2</v>
      </c>
    </row>
    <row r="89" spans="1:7">
      <c r="A89" s="368" t="s">
        <v>3324</v>
      </c>
      <c r="B89" s="368" t="s">
        <v>166</v>
      </c>
      <c r="C89" s="368" t="s">
        <v>63</v>
      </c>
      <c r="D89" s="368" t="s">
        <v>3230</v>
      </c>
      <c r="E89" s="368">
        <v>2520</v>
      </c>
      <c r="F89" s="368">
        <v>77</v>
      </c>
      <c r="G89" s="368">
        <v>3</v>
      </c>
    </row>
    <row r="90" spans="1:7">
      <c r="A90" s="368" t="s">
        <v>3180</v>
      </c>
      <c r="B90" s="368" t="s">
        <v>166</v>
      </c>
      <c r="C90" s="368" t="s">
        <v>63</v>
      </c>
      <c r="D90" s="368" t="s">
        <v>3181</v>
      </c>
      <c r="E90" s="368">
        <v>2520</v>
      </c>
      <c r="F90" s="368">
        <v>24</v>
      </c>
      <c r="G90" s="368">
        <v>1</v>
      </c>
    </row>
    <row r="91" spans="1:7">
      <c r="A91" s="368" t="s">
        <v>3183</v>
      </c>
      <c r="B91" s="368" t="s">
        <v>166</v>
      </c>
      <c r="C91" s="368" t="s">
        <v>194</v>
      </c>
      <c r="D91" s="368" t="s">
        <v>3184</v>
      </c>
      <c r="E91" s="368">
        <v>15</v>
      </c>
      <c r="F91" s="368">
        <v>1</v>
      </c>
      <c r="G91" s="368">
        <v>7</v>
      </c>
    </row>
    <row r="92" spans="1:7">
      <c r="A92" s="368" t="s">
        <v>2710</v>
      </c>
      <c r="B92" s="368" t="s">
        <v>166</v>
      </c>
      <c r="C92" s="368" t="s">
        <v>82</v>
      </c>
      <c r="D92" s="368" t="s">
        <v>3175</v>
      </c>
      <c r="E92" s="368">
        <v>4</v>
      </c>
      <c r="F92" s="368" t="s">
        <v>3175</v>
      </c>
      <c r="G92" s="368">
        <v>0</v>
      </c>
    </row>
    <row r="93" spans="1:7">
      <c r="A93" s="368" t="s">
        <v>3283</v>
      </c>
      <c r="B93" s="368" t="s">
        <v>166</v>
      </c>
      <c r="C93" s="368" t="s">
        <v>95</v>
      </c>
      <c r="D93" s="368" t="s">
        <v>3240</v>
      </c>
      <c r="E93" s="368">
        <v>8</v>
      </c>
      <c r="F93" s="368">
        <v>1</v>
      </c>
      <c r="G93" s="368">
        <v>13</v>
      </c>
    </row>
    <row r="94" spans="1:7">
      <c r="A94" s="368" t="s">
        <v>3285</v>
      </c>
      <c r="B94" s="368" t="s">
        <v>166</v>
      </c>
      <c r="C94" s="368" t="s">
        <v>210</v>
      </c>
      <c r="D94" s="368" t="s">
        <v>3192</v>
      </c>
      <c r="E94" s="368">
        <v>33</v>
      </c>
      <c r="F94" s="368">
        <v>5</v>
      </c>
      <c r="G94" s="368">
        <v>15</v>
      </c>
    </row>
    <row r="95" spans="1:7">
      <c r="A95" s="368" t="s">
        <v>3517</v>
      </c>
      <c r="B95" s="368" t="s">
        <v>166</v>
      </c>
      <c r="C95" s="368" t="s">
        <v>210</v>
      </c>
      <c r="D95" s="368" t="s">
        <v>3220</v>
      </c>
      <c r="E95" s="368">
        <v>33</v>
      </c>
      <c r="F95" s="368">
        <v>7</v>
      </c>
      <c r="G95" s="368">
        <v>21</v>
      </c>
    </row>
    <row r="96" spans="1:7">
      <c r="A96" s="368" t="s">
        <v>3189</v>
      </c>
      <c r="B96" s="368" t="s">
        <v>166</v>
      </c>
      <c r="C96" s="368" t="s">
        <v>210</v>
      </c>
      <c r="D96" s="368" t="s">
        <v>3190</v>
      </c>
      <c r="E96" s="368">
        <v>33</v>
      </c>
      <c r="F96" s="368">
        <v>3</v>
      </c>
      <c r="G96" s="368">
        <v>9</v>
      </c>
    </row>
    <row r="97" spans="1:7">
      <c r="A97" s="368" t="s">
        <v>3191</v>
      </c>
      <c r="B97" s="368" t="s">
        <v>166</v>
      </c>
      <c r="C97" s="368" t="s">
        <v>21</v>
      </c>
      <c r="D97" s="368" t="s">
        <v>3192</v>
      </c>
      <c r="E97" s="368">
        <v>8</v>
      </c>
      <c r="F97" s="368">
        <v>1</v>
      </c>
      <c r="G97" s="368">
        <v>13</v>
      </c>
    </row>
    <row r="98" spans="1:7">
      <c r="A98" s="368" t="s">
        <v>3286</v>
      </c>
      <c r="B98" s="368" t="s">
        <v>166</v>
      </c>
      <c r="C98" s="368" t="s">
        <v>22</v>
      </c>
      <c r="D98" s="368" t="s">
        <v>3210</v>
      </c>
      <c r="E98" s="368">
        <v>15</v>
      </c>
      <c r="F98" s="368">
        <v>1</v>
      </c>
      <c r="G98" s="368">
        <v>7</v>
      </c>
    </row>
    <row r="99" spans="1:7">
      <c r="A99" s="368" t="s">
        <v>3521</v>
      </c>
      <c r="B99" s="368" t="s">
        <v>166</v>
      </c>
      <c r="C99" s="368" t="s">
        <v>22</v>
      </c>
      <c r="D99" s="368" t="s">
        <v>3190</v>
      </c>
      <c r="E99" s="368">
        <v>15</v>
      </c>
      <c r="F99" s="368">
        <v>1</v>
      </c>
      <c r="G99" s="368">
        <v>7</v>
      </c>
    </row>
    <row r="100" spans="1:7">
      <c r="A100" s="368" t="s">
        <v>4055</v>
      </c>
      <c r="B100" s="368" t="s">
        <v>166</v>
      </c>
      <c r="C100" s="368" t="s">
        <v>195</v>
      </c>
      <c r="D100" s="368" t="s">
        <v>3212</v>
      </c>
      <c r="E100" s="368">
        <v>17</v>
      </c>
      <c r="F100" s="368">
        <v>4</v>
      </c>
      <c r="G100" s="368">
        <v>24</v>
      </c>
    </row>
    <row r="101" spans="1:7">
      <c r="A101" s="368" t="s">
        <v>3288</v>
      </c>
      <c r="B101" s="368" t="s">
        <v>166</v>
      </c>
      <c r="C101" s="368" t="s">
        <v>175</v>
      </c>
      <c r="D101" s="368" t="s">
        <v>3212</v>
      </c>
      <c r="E101" s="368">
        <v>6</v>
      </c>
      <c r="F101" s="368">
        <v>1</v>
      </c>
      <c r="G101" s="368">
        <v>17</v>
      </c>
    </row>
    <row r="102" spans="1:7">
      <c r="A102" s="368" t="s">
        <v>3289</v>
      </c>
      <c r="B102" s="368" t="s">
        <v>166</v>
      </c>
      <c r="C102" s="368" t="s">
        <v>225</v>
      </c>
      <c r="D102" s="368" t="s">
        <v>3240</v>
      </c>
      <c r="E102" s="368">
        <v>28</v>
      </c>
      <c r="F102" s="368">
        <v>3</v>
      </c>
      <c r="G102" s="368">
        <v>11</v>
      </c>
    </row>
    <row r="103" spans="1:7">
      <c r="A103" s="368" t="s">
        <v>3290</v>
      </c>
      <c r="B103" s="368" t="s">
        <v>166</v>
      </c>
      <c r="C103" s="368" t="s">
        <v>225</v>
      </c>
      <c r="D103" s="368" t="s">
        <v>3186</v>
      </c>
      <c r="E103" s="368">
        <v>28</v>
      </c>
      <c r="F103" s="368">
        <v>1</v>
      </c>
      <c r="G103" s="368">
        <v>4</v>
      </c>
    </row>
    <row r="104" spans="1:7">
      <c r="A104" s="368" t="s">
        <v>3199</v>
      </c>
      <c r="B104" s="368" t="s">
        <v>166</v>
      </c>
      <c r="C104" s="368" t="s">
        <v>225</v>
      </c>
      <c r="D104" s="368" t="s">
        <v>3188</v>
      </c>
      <c r="E104" s="368">
        <v>28</v>
      </c>
      <c r="F104" s="368">
        <v>1</v>
      </c>
      <c r="G104" s="368">
        <v>4</v>
      </c>
    </row>
    <row r="105" spans="1:7">
      <c r="A105" s="368" t="s">
        <v>3524</v>
      </c>
      <c r="B105" s="368" t="s">
        <v>166</v>
      </c>
      <c r="C105" s="368" t="s">
        <v>96</v>
      </c>
      <c r="D105" s="368" t="s">
        <v>3220</v>
      </c>
      <c r="E105" s="368">
        <v>12</v>
      </c>
      <c r="F105" s="368">
        <v>1</v>
      </c>
      <c r="G105" s="368">
        <v>8</v>
      </c>
    </row>
    <row r="106" spans="1:7">
      <c r="A106" s="368" t="s">
        <v>3291</v>
      </c>
      <c r="B106" s="368" t="s">
        <v>166</v>
      </c>
      <c r="C106" s="368" t="s">
        <v>96</v>
      </c>
      <c r="D106" s="368" t="s">
        <v>3210</v>
      </c>
      <c r="E106" s="368">
        <v>12</v>
      </c>
      <c r="F106" s="368">
        <v>1</v>
      </c>
      <c r="G106" s="368">
        <v>8</v>
      </c>
    </row>
    <row r="107" spans="1:7">
      <c r="A107" s="368" t="s">
        <v>6790</v>
      </c>
      <c r="B107" s="368" t="s">
        <v>166</v>
      </c>
      <c r="C107" s="368" t="s">
        <v>97</v>
      </c>
      <c r="D107" s="368" t="s">
        <v>3186</v>
      </c>
      <c r="E107" s="368">
        <v>18</v>
      </c>
      <c r="F107" s="368">
        <v>1</v>
      </c>
      <c r="G107" s="368">
        <v>6</v>
      </c>
    </row>
    <row r="108" spans="1:7">
      <c r="A108" s="368" t="s">
        <v>3490</v>
      </c>
      <c r="B108" s="368" t="s">
        <v>166</v>
      </c>
      <c r="C108" s="368" t="s">
        <v>97</v>
      </c>
      <c r="D108" s="368" t="s">
        <v>3181</v>
      </c>
      <c r="E108" s="368">
        <v>18</v>
      </c>
      <c r="F108" s="368">
        <v>1</v>
      </c>
      <c r="G108" s="368">
        <v>6</v>
      </c>
    </row>
    <row r="109" spans="1:7">
      <c r="A109" s="368" t="s">
        <v>3250</v>
      </c>
      <c r="B109" s="368" t="s">
        <v>166</v>
      </c>
      <c r="C109" s="368" t="s">
        <v>177</v>
      </c>
      <c r="D109" s="368" t="s">
        <v>3203</v>
      </c>
      <c r="E109" s="368">
        <v>39</v>
      </c>
      <c r="F109" s="368">
        <v>1</v>
      </c>
      <c r="G109" s="368">
        <v>3</v>
      </c>
    </row>
    <row r="110" spans="1:7">
      <c r="A110" s="368" t="s">
        <v>4059</v>
      </c>
      <c r="B110" s="368" t="s">
        <v>166</v>
      </c>
      <c r="C110" s="368" t="s">
        <v>177</v>
      </c>
      <c r="D110" s="368" t="s">
        <v>3225</v>
      </c>
      <c r="E110" s="368">
        <v>39</v>
      </c>
      <c r="F110" s="368">
        <v>2</v>
      </c>
      <c r="G110" s="368">
        <v>5</v>
      </c>
    </row>
    <row r="111" spans="1:7">
      <c r="A111" s="368" t="s">
        <v>3253</v>
      </c>
      <c r="B111" s="368" t="s">
        <v>166</v>
      </c>
      <c r="C111" s="368" t="s">
        <v>177</v>
      </c>
      <c r="D111" s="368" t="s">
        <v>3190</v>
      </c>
      <c r="E111" s="368">
        <v>39</v>
      </c>
      <c r="F111" s="368">
        <v>1</v>
      </c>
      <c r="G111" s="368">
        <v>3</v>
      </c>
    </row>
    <row r="112" spans="1:7">
      <c r="A112" s="368" t="s">
        <v>3528</v>
      </c>
      <c r="B112" s="368" t="s">
        <v>166</v>
      </c>
      <c r="C112" s="368" t="s">
        <v>23</v>
      </c>
      <c r="D112" s="368" t="s">
        <v>3210</v>
      </c>
      <c r="E112" s="368">
        <v>10</v>
      </c>
      <c r="F112" s="368">
        <v>1</v>
      </c>
      <c r="G112" s="368">
        <v>10</v>
      </c>
    </row>
    <row r="113" spans="1:7">
      <c r="A113" s="368" t="s">
        <v>3202</v>
      </c>
      <c r="B113" s="368" t="s">
        <v>166</v>
      </c>
      <c r="C113" s="368" t="s">
        <v>23</v>
      </c>
      <c r="D113" s="368" t="s">
        <v>3203</v>
      </c>
      <c r="E113" s="368">
        <v>10</v>
      </c>
      <c r="F113" s="368">
        <v>1</v>
      </c>
      <c r="G113" s="368">
        <v>10</v>
      </c>
    </row>
    <row r="114" spans="1:7">
      <c r="A114" s="368" t="s">
        <v>3296</v>
      </c>
      <c r="B114" s="368" t="s">
        <v>166</v>
      </c>
      <c r="C114" s="368" t="s">
        <v>23</v>
      </c>
      <c r="D114" s="368" t="s">
        <v>3230</v>
      </c>
      <c r="E114" s="368">
        <v>10</v>
      </c>
      <c r="F114" s="368">
        <v>2</v>
      </c>
      <c r="G114" s="368">
        <v>20</v>
      </c>
    </row>
    <row r="115" spans="1:7">
      <c r="A115" s="368" t="s">
        <v>3531</v>
      </c>
      <c r="B115" s="368" t="s">
        <v>166</v>
      </c>
      <c r="C115" s="368" t="s">
        <v>226</v>
      </c>
      <c r="D115" s="368" t="s">
        <v>3246</v>
      </c>
      <c r="E115" s="368">
        <v>14</v>
      </c>
      <c r="F115" s="368">
        <v>1</v>
      </c>
      <c r="G115" s="368">
        <v>7</v>
      </c>
    </row>
    <row r="116" spans="1:7">
      <c r="A116" s="368" t="s">
        <v>3416</v>
      </c>
      <c r="B116" s="368" t="s">
        <v>166</v>
      </c>
      <c r="C116" s="368" t="s">
        <v>83</v>
      </c>
      <c r="D116" s="368" t="s">
        <v>3210</v>
      </c>
      <c r="E116" s="368">
        <v>58</v>
      </c>
      <c r="F116" s="368">
        <v>2</v>
      </c>
      <c r="G116" s="368">
        <v>3</v>
      </c>
    </row>
    <row r="117" spans="1:7">
      <c r="A117" s="368" t="s">
        <v>3206</v>
      </c>
      <c r="B117" s="368" t="s">
        <v>166</v>
      </c>
      <c r="C117" s="368" t="s">
        <v>83</v>
      </c>
      <c r="D117" s="368" t="s">
        <v>3207</v>
      </c>
      <c r="E117" s="368">
        <v>58</v>
      </c>
      <c r="F117" s="368">
        <v>2</v>
      </c>
      <c r="G117" s="368">
        <v>3</v>
      </c>
    </row>
    <row r="118" spans="1:7">
      <c r="A118" s="368" t="s">
        <v>3532</v>
      </c>
      <c r="B118" s="368" t="s">
        <v>166</v>
      </c>
      <c r="C118" s="368" t="s">
        <v>84</v>
      </c>
      <c r="D118" s="368" t="s">
        <v>3220</v>
      </c>
      <c r="E118" s="368">
        <v>19</v>
      </c>
      <c r="F118" s="368">
        <v>1</v>
      </c>
      <c r="G118" s="368">
        <v>5</v>
      </c>
    </row>
    <row r="119" spans="1:7">
      <c r="A119" s="368" t="s">
        <v>3209</v>
      </c>
      <c r="B119" s="368" t="s">
        <v>166</v>
      </c>
      <c r="C119" s="368" t="s">
        <v>25</v>
      </c>
      <c r="D119" s="368" t="s">
        <v>3210</v>
      </c>
      <c r="E119" s="368">
        <v>22</v>
      </c>
      <c r="F119" s="368">
        <v>3</v>
      </c>
      <c r="G119" s="368">
        <v>14</v>
      </c>
    </row>
    <row r="120" spans="1:7">
      <c r="A120" s="368" t="s">
        <v>3534</v>
      </c>
      <c r="B120" s="368" t="s">
        <v>166</v>
      </c>
      <c r="C120" s="368" t="s">
        <v>211</v>
      </c>
      <c r="D120" s="368" t="s">
        <v>3177</v>
      </c>
      <c r="E120" s="368">
        <v>31</v>
      </c>
      <c r="F120" s="368">
        <v>1</v>
      </c>
      <c r="G120" s="368">
        <v>3</v>
      </c>
    </row>
    <row r="121" spans="1:7">
      <c r="A121" s="368" t="s">
        <v>3214</v>
      </c>
      <c r="B121" s="368" t="s">
        <v>166</v>
      </c>
      <c r="C121" s="368" t="s">
        <v>100</v>
      </c>
      <c r="D121" s="368" t="s">
        <v>3207</v>
      </c>
      <c r="E121" s="368">
        <v>13</v>
      </c>
      <c r="F121" s="368">
        <v>2</v>
      </c>
      <c r="G121" s="368">
        <v>15</v>
      </c>
    </row>
    <row r="122" spans="1:7">
      <c r="A122" s="368" t="s">
        <v>3301</v>
      </c>
      <c r="B122" s="368" t="s">
        <v>166</v>
      </c>
      <c r="C122" s="368" t="s">
        <v>100</v>
      </c>
      <c r="D122" s="368" t="s">
        <v>3225</v>
      </c>
      <c r="E122" s="368">
        <v>13</v>
      </c>
      <c r="F122" s="368">
        <v>1</v>
      </c>
      <c r="G122" s="368">
        <v>8</v>
      </c>
    </row>
    <row r="123" spans="1:7">
      <c r="A123" s="368" t="s">
        <v>3176</v>
      </c>
      <c r="B123" s="368" t="s">
        <v>166</v>
      </c>
      <c r="C123" s="368" t="s">
        <v>63</v>
      </c>
      <c r="D123" s="368" t="s">
        <v>3177</v>
      </c>
      <c r="E123" s="368">
        <v>2520</v>
      </c>
      <c r="F123" s="368">
        <v>56</v>
      </c>
      <c r="G123" s="368">
        <v>2</v>
      </c>
    </row>
    <row r="124" spans="1:7">
      <c r="A124" s="368" t="s">
        <v>4049</v>
      </c>
      <c r="B124" s="368" t="s">
        <v>166</v>
      </c>
      <c r="C124" s="368" t="s">
        <v>63</v>
      </c>
      <c r="D124" s="368" t="s">
        <v>3441</v>
      </c>
      <c r="E124" s="368">
        <v>2520</v>
      </c>
      <c r="F124" s="368">
        <v>21</v>
      </c>
      <c r="G124" s="368">
        <v>1</v>
      </c>
    </row>
    <row r="125" spans="1:7">
      <c r="A125" s="368" t="s">
        <v>3281</v>
      </c>
      <c r="B125" s="368" t="s">
        <v>166</v>
      </c>
      <c r="C125" s="368" t="s">
        <v>224</v>
      </c>
      <c r="D125" s="368" t="s">
        <v>3203</v>
      </c>
      <c r="E125" s="368">
        <v>13</v>
      </c>
      <c r="F125" s="368">
        <v>1</v>
      </c>
      <c r="G125" s="368">
        <v>8</v>
      </c>
    </row>
    <row r="126" spans="1:7">
      <c r="A126" s="368" t="s">
        <v>3182</v>
      </c>
      <c r="B126" s="368" t="s">
        <v>166</v>
      </c>
      <c r="C126" s="368" t="s">
        <v>224</v>
      </c>
      <c r="D126" s="368" t="s">
        <v>3181</v>
      </c>
      <c r="E126" s="368">
        <v>13</v>
      </c>
      <c r="F126" s="368">
        <v>1</v>
      </c>
      <c r="G126" s="368">
        <v>8</v>
      </c>
    </row>
    <row r="127" spans="1:7">
      <c r="A127" s="368" t="s">
        <v>3282</v>
      </c>
      <c r="B127" s="368" t="s">
        <v>166</v>
      </c>
      <c r="C127" s="368" t="s">
        <v>194</v>
      </c>
      <c r="D127" s="368" t="s">
        <v>3212</v>
      </c>
      <c r="E127" s="368">
        <v>15</v>
      </c>
      <c r="F127" s="368">
        <v>3</v>
      </c>
      <c r="G127" s="368">
        <v>20</v>
      </c>
    </row>
    <row r="128" spans="1:7">
      <c r="A128" s="368" t="s">
        <v>3516</v>
      </c>
      <c r="B128" s="368" t="s">
        <v>166</v>
      </c>
      <c r="C128" s="368" t="s">
        <v>95</v>
      </c>
      <c r="D128" s="368" t="s">
        <v>3212</v>
      </c>
      <c r="E128" s="368">
        <v>8</v>
      </c>
      <c r="F128" s="368">
        <v>3</v>
      </c>
      <c r="G128" s="368">
        <v>38</v>
      </c>
    </row>
    <row r="129" spans="1:7">
      <c r="A129" s="368" t="s">
        <v>3185</v>
      </c>
      <c r="B129" s="368" t="s">
        <v>166</v>
      </c>
      <c r="C129" s="368" t="s">
        <v>95</v>
      </c>
      <c r="D129" s="368" t="s">
        <v>3186</v>
      </c>
      <c r="E129" s="368">
        <v>8</v>
      </c>
      <c r="F129" s="368">
        <v>1</v>
      </c>
      <c r="G129" s="368">
        <v>13</v>
      </c>
    </row>
    <row r="130" spans="1:7">
      <c r="A130" s="368" t="s">
        <v>3284</v>
      </c>
      <c r="B130" s="368" t="s">
        <v>166</v>
      </c>
      <c r="C130" s="368" t="s">
        <v>210</v>
      </c>
      <c r="D130" s="368" t="s">
        <v>3212</v>
      </c>
      <c r="E130" s="368">
        <v>33</v>
      </c>
      <c r="F130" s="368">
        <v>15</v>
      </c>
      <c r="G130" s="368">
        <v>45</v>
      </c>
    </row>
    <row r="131" spans="1:7">
      <c r="A131" s="368" t="s">
        <v>3518</v>
      </c>
      <c r="B131" s="368" t="s">
        <v>166</v>
      </c>
      <c r="C131" s="368" t="s">
        <v>210</v>
      </c>
      <c r="D131" s="368" t="s">
        <v>3201</v>
      </c>
      <c r="E131" s="368">
        <v>33</v>
      </c>
      <c r="F131" s="368">
        <v>2</v>
      </c>
      <c r="G131" s="368">
        <v>6</v>
      </c>
    </row>
    <row r="132" spans="1:7">
      <c r="A132" s="368" t="s">
        <v>3187</v>
      </c>
      <c r="B132" s="368" t="s">
        <v>166</v>
      </c>
      <c r="C132" s="368" t="s">
        <v>210</v>
      </c>
      <c r="D132" s="368" t="s">
        <v>3188</v>
      </c>
      <c r="E132" s="368">
        <v>33</v>
      </c>
      <c r="F132" s="368">
        <v>1</v>
      </c>
      <c r="G132" s="368">
        <v>3</v>
      </c>
    </row>
    <row r="133" spans="1:7">
      <c r="A133" s="368" t="s">
        <v>3193</v>
      </c>
      <c r="B133" s="368" t="s">
        <v>166</v>
      </c>
      <c r="C133" s="368" t="s">
        <v>22</v>
      </c>
      <c r="D133" s="368" t="s">
        <v>3192</v>
      </c>
      <c r="E133" s="368">
        <v>15</v>
      </c>
      <c r="F133" s="368">
        <v>1</v>
      </c>
      <c r="G133" s="368">
        <v>7</v>
      </c>
    </row>
    <row r="134" spans="1:7">
      <c r="A134" s="368" t="s">
        <v>3519</v>
      </c>
      <c r="B134" s="368" t="s">
        <v>166</v>
      </c>
      <c r="C134" s="368" t="s">
        <v>22</v>
      </c>
      <c r="D134" s="368" t="s">
        <v>3207</v>
      </c>
      <c r="E134" s="368">
        <v>15</v>
      </c>
      <c r="F134" s="368">
        <v>2</v>
      </c>
      <c r="G134" s="368">
        <v>13</v>
      </c>
    </row>
    <row r="135" spans="1:7">
      <c r="A135" s="368" t="s">
        <v>3520</v>
      </c>
      <c r="B135" s="368" t="s">
        <v>166</v>
      </c>
      <c r="C135" s="368" t="s">
        <v>22</v>
      </c>
      <c r="D135" s="368" t="s">
        <v>3198</v>
      </c>
      <c r="E135" s="368">
        <v>15</v>
      </c>
      <c r="F135" s="368">
        <v>2</v>
      </c>
      <c r="G135" s="368">
        <v>13</v>
      </c>
    </row>
    <row r="136" spans="1:7">
      <c r="A136" s="368" t="s">
        <v>3194</v>
      </c>
      <c r="B136" s="368" t="s">
        <v>166</v>
      </c>
      <c r="C136" s="368" t="s">
        <v>22</v>
      </c>
      <c r="D136" s="368" t="s">
        <v>3195</v>
      </c>
      <c r="E136" s="368">
        <v>15</v>
      </c>
      <c r="F136" s="368">
        <v>1</v>
      </c>
      <c r="G136" s="368">
        <v>7</v>
      </c>
    </row>
    <row r="137" spans="1:7">
      <c r="A137" s="368" t="s">
        <v>3247</v>
      </c>
      <c r="B137" s="368" t="s">
        <v>166</v>
      </c>
      <c r="C137" s="368" t="s">
        <v>195</v>
      </c>
      <c r="D137" s="368" t="s">
        <v>3210</v>
      </c>
      <c r="E137" s="368">
        <v>17</v>
      </c>
      <c r="F137" s="368">
        <v>2</v>
      </c>
      <c r="G137" s="368">
        <v>12</v>
      </c>
    </row>
    <row r="138" spans="1:7">
      <c r="A138" s="368" t="s">
        <v>3522</v>
      </c>
      <c r="B138" s="368" t="s">
        <v>166</v>
      </c>
      <c r="C138" s="368" t="s">
        <v>225</v>
      </c>
      <c r="D138" s="368" t="s">
        <v>3210</v>
      </c>
      <c r="E138" s="368">
        <v>28</v>
      </c>
      <c r="F138" s="368">
        <v>1</v>
      </c>
      <c r="G138" s="368">
        <v>4</v>
      </c>
    </row>
    <row r="139" spans="1:7">
      <c r="A139" s="368" t="s">
        <v>3197</v>
      </c>
      <c r="B139" s="368" t="s">
        <v>166</v>
      </c>
      <c r="C139" s="368" t="s">
        <v>225</v>
      </c>
      <c r="D139" s="368" t="s">
        <v>3198</v>
      </c>
      <c r="E139" s="368">
        <v>28</v>
      </c>
      <c r="F139" s="368">
        <v>1</v>
      </c>
      <c r="G139" s="368">
        <v>4</v>
      </c>
    </row>
    <row r="140" spans="1:7">
      <c r="A140" s="368" t="s">
        <v>3523</v>
      </c>
      <c r="B140" s="368" t="s">
        <v>166</v>
      </c>
      <c r="C140" s="368" t="s">
        <v>225</v>
      </c>
      <c r="D140" s="368" t="s">
        <v>3184</v>
      </c>
      <c r="E140" s="368">
        <v>28</v>
      </c>
      <c r="F140" s="368">
        <v>1</v>
      </c>
      <c r="G140" s="368">
        <v>4</v>
      </c>
    </row>
    <row r="141" spans="1:7">
      <c r="A141" s="368" t="s">
        <v>3292</v>
      </c>
      <c r="B141" s="368" t="s">
        <v>166</v>
      </c>
      <c r="C141" s="368" t="s">
        <v>196</v>
      </c>
      <c r="D141" s="368" t="s">
        <v>3190</v>
      </c>
      <c r="E141" s="368">
        <v>23</v>
      </c>
      <c r="F141" s="368">
        <v>1</v>
      </c>
      <c r="G141" s="368">
        <v>4</v>
      </c>
    </row>
    <row r="142" spans="1:7">
      <c r="A142" s="368" t="s">
        <v>4021</v>
      </c>
      <c r="B142" s="368" t="s">
        <v>166</v>
      </c>
      <c r="C142" s="368" t="s">
        <v>97</v>
      </c>
      <c r="D142" s="368" t="s">
        <v>3220</v>
      </c>
      <c r="E142" s="368">
        <v>18</v>
      </c>
      <c r="F142" s="368">
        <v>1</v>
      </c>
      <c r="G142" s="368">
        <v>6</v>
      </c>
    </row>
    <row r="143" spans="1:7">
      <c r="A143" s="368" t="s">
        <v>6791</v>
      </c>
      <c r="B143" s="368" t="s">
        <v>166</v>
      </c>
      <c r="C143" s="368" t="s">
        <v>97</v>
      </c>
      <c r="D143" s="368" t="s">
        <v>3177</v>
      </c>
      <c r="E143" s="368">
        <v>18</v>
      </c>
      <c r="F143" s="368">
        <v>1</v>
      </c>
      <c r="G143" s="368">
        <v>6</v>
      </c>
    </row>
    <row r="144" spans="1:7">
      <c r="A144" s="368" t="s">
        <v>6792</v>
      </c>
      <c r="B144" s="368" t="s">
        <v>166</v>
      </c>
      <c r="C144" s="368" t="s">
        <v>97</v>
      </c>
      <c r="D144" s="368" t="s">
        <v>3306</v>
      </c>
      <c r="E144" s="368">
        <v>18</v>
      </c>
      <c r="F144" s="368">
        <v>1</v>
      </c>
      <c r="G144" s="368">
        <v>6</v>
      </c>
    </row>
    <row r="145" spans="1:7">
      <c r="A145" s="368" t="s">
        <v>6793</v>
      </c>
      <c r="B145" s="368" t="s">
        <v>166</v>
      </c>
      <c r="C145" s="368" t="s">
        <v>97</v>
      </c>
      <c r="D145" s="368" t="s">
        <v>3190</v>
      </c>
      <c r="E145" s="368">
        <v>18</v>
      </c>
      <c r="F145" s="368">
        <v>1</v>
      </c>
      <c r="G145" s="368">
        <v>6</v>
      </c>
    </row>
    <row r="146" spans="1:7">
      <c r="A146" s="368" t="s">
        <v>6794</v>
      </c>
      <c r="B146" s="368" t="s">
        <v>166</v>
      </c>
      <c r="C146" s="368" t="s">
        <v>97</v>
      </c>
      <c r="D146" s="368" t="s">
        <v>3246</v>
      </c>
      <c r="E146" s="368">
        <v>18</v>
      </c>
      <c r="F146" s="368">
        <v>1</v>
      </c>
      <c r="G146" s="368">
        <v>6</v>
      </c>
    </row>
    <row r="147" spans="1:7">
      <c r="A147" s="368" t="s">
        <v>3251</v>
      </c>
      <c r="B147" s="368" t="s">
        <v>166</v>
      </c>
      <c r="C147" s="368" t="s">
        <v>177</v>
      </c>
      <c r="D147" s="368" t="s">
        <v>3252</v>
      </c>
      <c r="E147" s="368">
        <v>39</v>
      </c>
      <c r="F147" s="368">
        <v>1</v>
      </c>
      <c r="G147" s="368">
        <v>3</v>
      </c>
    </row>
    <row r="148" spans="1:7">
      <c r="A148" s="368" t="s">
        <v>3295</v>
      </c>
      <c r="B148" s="368" t="s">
        <v>166</v>
      </c>
      <c r="C148" s="368" t="s">
        <v>23</v>
      </c>
      <c r="D148" s="368" t="s">
        <v>3220</v>
      </c>
      <c r="E148" s="368">
        <v>10</v>
      </c>
      <c r="F148" s="368">
        <v>3</v>
      </c>
      <c r="G148" s="368">
        <v>30</v>
      </c>
    </row>
    <row r="149" spans="1:7">
      <c r="A149" s="368" t="s">
        <v>3529</v>
      </c>
      <c r="B149" s="368" t="s">
        <v>166</v>
      </c>
      <c r="C149" s="368" t="s">
        <v>23</v>
      </c>
      <c r="D149" s="368" t="s">
        <v>3233</v>
      </c>
      <c r="E149" s="368">
        <v>10</v>
      </c>
      <c r="F149" s="368">
        <v>1</v>
      </c>
      <c r="G149" s="368">
        <v>10</v>
      </c>
    </row>
    <row r="150" spans="1:7">
      <c r="A150" s="368" t="s">
        <v>3204</v>
      </c>
      <c r="B150" s="368" t="s">
        <v>166</v>
      </c>
      <c r="C150" s="368" t="s">
        <v>23</v>
      </c>
      <c r="D150" s="368" t="s">
        <v>3205</v>
      </c>
      <c r="E150" s="368">
        <v>10</v>
      </c>
      <c r="F150" s="368">
        <v>1</v>
      </c>
      <c r="G150" s="368">
        <v>10</v>
      </c>
    </row>
    <row r="151" spans="1:7">
      <c r="A151" s="368" t="s">
        <v>3530</v>
      </c>
      <c r="B151" s="368" t="s">
        <v>166</v>
      </c>
      <c r="C151" s="368" t="s">
        <v>226</v>
      </c>
      <c r="D151" s="368" t="s">
        <v>3220</v>
      </c>
      <c r="E151" s="368">
        <v>14</v>
      </c>
      <c r="F151" s="368">
        <v>1</v>
      </c>
      <c r="G151" s="368">
        <v>7</v>
      </c>
    </row>
    <row r="152" spans="1:7">
      <c r="A152" s="368" t="s">
        <v>3297</v>
      </c>
      <c r="B152" s="368" t="s">
        <v>166</v>
      </c>
      <c r="C152" s="368" t="s">
        <v>25</v>
      </c>
      <c r="D152" s="368" t="s">
        <v>3198</v>
      </c>
      <c r="E152" s="368">
        <v>22</v>
      </c>
      <c r="F152" s="368">
        <v>2</v>
      </c>
      <c r="G152" s="368">
        <v>9</v>
      </c>
    </row>
    <row r="153" spans="1:7">
      <c r="A153" s="368" t="s">
        <v>3298</v>
      </c>
      <c r="B153" s="368" t="s">
        <v>166</v>
      </c>
      <c r="C153" s="368" t="s">
        <v>197</v>
      </c>
      <c r="D153" s="368" t="s">
        <v>3177</v>
      </c>
      <c r="E153" s="368">
        <v>12</v>
      </c>
      <c r="F153" s="368">
        <v>1</v>
      </c>
      <c r="G153" s="368">
        <v>8</v>
      </c>
    </row>
    <row r="154" spans="1:7">
      <c r="A154" s="368" t="s">
        <v>3299</v>
      </c>
      <c r="B154" s="368" t="s">
        <v>166</v>
      </c>
      <c r="C154" s="368" t="s">
        <v>197</v>
      </c>
      <c r="D154" s="368" t="s">
        <v>3195</v>
      </c>
      <c r="E154" s="368">
        <v>12</v>
      </c>
      <c r="F154" s="368">
        <v>1</v>
      </c>
      <c r="G154" s="368">
        <v>8</v>
      </c>
    </row>
    <row r="155" spans="1:7">
      <c r="A155" s="368" t="s">
        <v>3211</v>
      </c>
      <c r="B155" s="368" t="s">
        <v>166</v>
      </c>
      <c r="C155" s="368" t="s">
        <v>211</v>
      </c>
      <c r="D155" s="368" t="s">
        <v>3212</v>
      </c>
      <c r="E155" s="368">
        <v>31</v>
      </c>
      <c r="F155" s="368">
        <v>6</v>
      </c>
      <c r="G155" s="368">
        <v>19</v>
      </c>
    </row>
    <row r="156" spans="1:7">
      <c r="A156" s="368" t="s">
        <v>3213</v>
      </c>
      <c r="B156" s="368" t="s">
        <v>166</v>
      </c>
      <c r="C156" s="368" t="s">
        <v>211</v>
      </c>
      <c r="D156" s="368" t="s">
        <v>3192</v>
      </c>
      <c r="E156" s="368">
        <v>31</v>
      </c>
      <c r="F156" s="368">
        <v>1</v>
      </c>
      <c r="G156" s="368">
        <v>3</v>
      </c>
    </row>
    <row r="157" spans="1:7">
      <c r="A157" s="368" t="s">
        <v>3300</v>
      </c>
      <c r="B157" s="368" t="s">
        <v>166</v>
      </c>
      <c r="C157" s="368" t="s">
        <v>211</v>
      </c>
      <c r="D157" s="368" t="s">
        <v>3210</v>
      </c>
      <c r="E157" s="368">
        <v>31</v>
      </c>
      <c r="F157" s="368">
        <v>3</v>
      </c>
      <c r="G157" s="368">
        <v>10</v>
      </c>
    </row>
    <row r="158" spans="1:7">
      <c r="A158" s="368" t="s">
        <v>3533</v>
      </c>
      <c r="B158" s="368" t="s">
        <v>166</v>
      </c>
      <c r="C158" s="368" t="s">
        <v>211</v>
      </c>
      <c r="D158" s="368" t="s">
        <v>3198</v>
      </c>
      <c r="E158" s="368">
        <v>31</v>
      </c>
      <c r="F158" s="368">
        <v>1</v>
      </c>
      <c r="G158" s="368">
        <v>3</v>
      </c>
    </row>
    <row r="159" spans="1:7">
      <c r="A159" s="368" t="s">
        <v>3340</v>
      </c>
      <c r="B159" s="368" t="s">
        <v>166</v>
      </c>
      <c r="C159" s="368" t="s">
        <v>26</v>
      </c>
      <c r="D159" s="368" t="s">
        <v>3184</v>
      </c>
      <c r="E159" s="368">
        <v>17</v>
      </c>
      <c r="F159" s="368">
        <v>1</v>
      </c>
      <c r="G159" s="368">
        <v>6</v>
      </c>
    </row>
    <row r="160" spans="1:7">
      <c r="A160" s="368" t="s">
        <v>3215</v>
      </c>
      <c r="B160" s="368" t="s">
        <v>166</v>
      </c>
      <c r="C160" s="368" t="s">
        <v>154</v>
      </c>
      <c r="D160" s="368" t="s">
        <v>3192</v>
      </c>
      <c r="E160" s="368">
        <v>4</v>
      </c>
      <c r="F160" s="368">
        <v>1</v>
      </c>
      <c r="G160" s="368">
        <v>25</v>
      </c>
    </row>
    <row r="161" spans="1:7">
      <c r="A161" s="368" t="s">
        <v>3219</v>
      </c>
      <c r="B161" s="368" t="s">
        <v>166</v>
      </c>
      <c r="C161" s="368" t="s">
        <v>227</v>
      </c>
      <c r="D161" s="368" t="s">
        <v>3220</v>
      </c>
      <c r="E161" s="368">
        <v>16</v>
      </c>
      <c r="F161" s="368">
        <v>1</v>
      </c>
      <c r="G161" s="368">
        <v>6</v>
      </c>
    </row>
    <row r="162" spans="1:7">
      <c r="A162" s="368" t="s">
        <v>3221</v>
      </c>
      <c r="B162" s="368" t="s">
        <v>166</v>
      </c>
      <c r="C162" s="368" t="s">
        <v>227</v>
      </c>
      <c r="D162" s="368" t="s">
        <v>3190</v>
      </c>
      <c r="E162" s="368">
        <v>16</v>
      </c>
      <c r="F162" s="368">
        <v>2</v>
      </c>
      <c r="G162" s="368">
        <v>13</v>
      </c>
    </row>
    <row r="163" spans="1:7">
      <c r="A163" s="368" t="s">
        <v>3659</v>
      </c>
      <c r="B163" s="368" t="s">
        <v>166</v>
      </c>
      <c r="C163" s="368" t="s">
        <v>85</v>
      </c>
      <c r="D163" s="368" t="s">
        <v>3220</v>
      </c>
      <c r="E163" s="368">
        <v>62</v>
      </c>
      <c r="F163" s="368">
        <v>4</v>
      </c>
      <c r="G163" s="368">
        <v>6</v>
      </c>
    </row>
    <row r="164" spans="1:7">
      <c r="A164" s="368" t="s">
        <v>3382</v>
      </c>
      <c r="B164" s="368" t="s">
        <v>166</v>
      </c>
      <c r="C164" s="368" t="s">
        <v>85</v>
      </c>
      <c r="D164" s="368" t="s">
        <v>3252</v>
      </c>
      <c r="E164" s="368">
        <v>62</v>
      </c>
      <c r="F164" s="368">
        <v>2</v>
      </c>
      <c r="G164" s="368">
        <v>3</v>
      </c>
    </row>
    <row r="165" spans="1:7">
      <c r="A165" s="368" t="s">
        <v>3661</v>
      </c>
      <c r="B165" s="368" t="s">
        <v>166</v>
      </c>
      <c r="C165" s="368" t="s">
        <v>85</v>
      </c>
      <c r="D165" s="368" t="s">
        <v>3246</v>
      </c>
      <c r="E165" s="368">
        <v>62</v>
      </c>
      <c r="F165" s="368">
        <v>1</v>
      </c>
      <c r="G165" s="368">
        <v>2</v>
      </c>
    </row>
    <row r="166" spans="1:7">
      <c r="A166" s="368" t="s">
        <v>3384</v>
      </c>
      <c r="B166" s="368" t="s">
        <v>166</v>
      </c>
      <c r="C166" s="368" t="s">
        <v>200</v>
      </c>
      <c r="D166" s="368" t="s">
        <v>3210</v>
      </c>
      <c r="E166" s="368">
        <v>39</v>
      </c>
      <c r="F166" s="368">
        <v>3</v>
      </c>
      <c r="G166" s="368">
        <v>8</v>
      </c>
    </row>
    <row r="167" spans="1:7">
      <c r="A167" s="368" t="s">
        <v>3385</v>
      </c>
      <c r="B167" s="368" t="s">
        <v>166</v>
      </c>
      <c r="C167" s="368" t="s">
        <v>103</v>
      </c>
      <c r="D167" s="368" t="s">
        <v>3184</v>
      </c>
      <c r="E167" s="368">
        <v>8</v>
      </c>
      <c r="F167" s="368">
        <v>1</v>
      </c>
      <c r="G167" s="368">
        <v>13</v>
      </c>
    </row>
    <row r="168" spans="1:7">
      <c r="A168" s="368" t="s">
        <v>3386</v>
      </c>
      <c r="B168" s="368" t="s">
        <v>166</v>
      </c>
      <c r="C168" s="368" t="s">
        <v>104</v>
      </c>
      <c r="D168" s="368" t="s">
        <v>3212</v>
      </c>
      <c r="E168" s="368">
        <v>10</v>
      </c>
      <c r="F168" s="368">
        <v>4</v>
      </c>
      <c r="G168" s="368">
        <v>40</v>
      </c>
    </row>
    <row r="169" spans="1:7">
      <c r="A169" s="368" t="s">
        <v>3270</v>
      </c>
      <c r="B169" s="368" t="s">
        <v>166</v>
      </c>
      <c r="C169" s="368" t="s">
        <v>104</v>
      </c>
      <c r="D169" s="368" t="s">
        <v>3230</v>
      </c>
      <c r="E169" s="368">
        <v>10</v>
      </c>
      <c r="F169" s="368">
        <v>1</v>
      </c>
      <c r="G169" s="368">
        <v>10</v>
      </c>
    </row>
    <row r="170" spans="1:7">
      <c r="A170" s="368" t="s">
        <v>3664</v>
      </c>
      <c r="B170" s="368" t="s">
        <v>166</v>
      </c>
      <c r="C170" s="368" t="s">
        <v>179</v>
      </c>
      <c r="D170" s="368" t="s">
        <v>3220</v>
      </c>
      <c r="E170" s="368">
        <v>73</v>
      </c>
      <c r="F170" s="368">
        <v>9</v>
      </c>
      <c r="G170" s="368">
        <v>12</v>
      </c>
    </row>
    <row r="171" spans="1:7">
      <c r="A171" s="368" t="s">
        <v>3387</v>
      </c>
      <c r="B171" s="368" t="s">
        <v>166</v>
      </c>
      <c r="C171" s="368" t="s">
        <v>179</v>
      </c>
      <c r="D171" s="368" t="s">
        <v>3252</v>
      </c>
      <c r="E171" s="368">
        <v>73</v>
      </c>
      <c r="F171" s="368">
        <v>1</v>
      </c>
      <c r="G171" s="368">
        <v>1</v>
      </c>
    </row>
    <row r="172" spans="1:7">
      <c r="A172" s="368" t="s">
        <v>3666</v>
      </c>
      <c r="B172" s="368" t="s">
        <v>166</v>
      </c>
      <c r="C172" s="368" t="s">
        <v>106</v>
      </c>
      <c r="D172" s="368" t="s">
        <v>3212</v>
      </c>
      <c r="E172" s="368">
        <v>5</v>
      </c>
      <c r="F172" s="368">
        <v>2</v>
      </c>
      <c r="G172" s="368">
        <v>40</v>
      </c>
    </row>
    <row r="173" spans="1:7">
      <c r="A173" s="368" t="s">
        <v>3271</v>
      </c>
      <c r="B173" s="368" t="s">
        <v>166</v>
      </c>
      <c r="C173" s="368" t="s">
        <v>106</v>
      </c>
      <c r="D173" s="368" t="s">
        <v>3203</v>
      </c>
      <c r="E173" s="368">
        <v>5</v>
      </c>
      <c r="F173" s="368">
        <v>1</v>
      </c>
      <c r="G173" s="368">
        <v>20</v>
      </c>
    </row>
    <row r="174" spans="1:7">
      <c r="A174" s="368" t="s">
        <v>3972</v>
      </c>
      <c r="B174" s="368" t="s">
        <v>166</v>
      </c>
      <c r="C174" s="368" t="s">
        <v>213</v>
      </c>
      <c r="D174" s="368" t="s">
        <v>3220</v>
      </c>
      <c r="E174" s="368">
        <v>13</v>
      </c>
      <c r="F174" s="368">
        <v>3</v>
      </c>
      <c r="G174" s="368">
        <v>23</v>
      </c>
    </row>
    <row r="175" spans="1:7">
      <c r="A175" s="368" t="s">
        <v>4567</v>
      </c>
      <c r="B175" s="368" t="s">
        <v>166</v>
      </c>
      <c r="C175" s="368" t="s">
        <v>86</v>
      </c>
      <c r="D175" s="368" t="s">
        <v>3220</v>
      </c>
      <c r="E175" s="368">
        <v>46</v>
      </c>
      <c r="F175" s="368">
        <v>4</v>
      </c>
      <c r="G175" s="368">
        <v>9</v>
      </c>
    </row>
    <row r="176" spans="1:7">
      <c r="A176" s="368" t="s">
        <v>4302</v>
      </c>
      <c r="B176" s="368" t="s">
        <v>166</v>
      </c>
      <c r="C176" s="368" t="s">
        <v>86</v>
      </c>
      <c r="D176" s="368" t="s">
        <v>3210</v>
      </c>
      <c r="E176" s="368">
        <v>46</v>
      </c>
      <c r="F176" s="368">
        <v>1</v>
      </c>
      <c r="G176" s="368">
        <v>2</v>
      </c>
    </row>
    <row r="177" spans="1:7">
      <c r="A177" s="368" t="s">
        <v>3829</v>
      </c>
      <c r="B177" s="368" t="s">
        <v>166</v>
      </c>
      <c r="C177" s="368" t="s">
        <v>86</v>
      </c>
      <c r="D177" s="368" t="s">
        <v>3225</v>
      </c>
      <c r="E177" s="368">
        <v>46</v>
      </c>
      <c r="F177" s="368">
        <v>2</v>
      </c>
      <c r="G177" s="368">
        <v>4</v>
      </c>
    </row>
    <row r="178" spans="1:7">
      <c r="A178" s="368" t="s">
        <v>3273</v>
      </c>
      <c r="B178" s="368" t="s">
        <v>166</v>
      </c>
      <c r="C178" s="368" t="s">
        <v>109</v>
      </c>
      <c r="D178" s="368" t="s">
        <v>3240</v>
      </c>
      <c r="E178" s="368">
        <v>9</v>
      </c>
      <c r="F178" s="368">
        <v>1</v>
      </c>
      <c r="G178" s="368">
        <v>11</v>
      </c>
    </row>
    <row r="179" spans="1:7">
      <c r="A179" s="368" t="s">
        <v>3275</v>
      </c>
      <c r="B179" s="368" t="s">
        <v>166</v>
      </c>
      <c r="C179" s="368" t="s">
        <v>140</v>
      </c>
      <c r="D179" s="368" t="s">
        <v>3212</v>
      </c>
      <c r="E179" s="368">
        <v>2</v>
      </c>
      <c r="F179" s="368">
        <v>1</v>
      </c>
      <c r="G179" s="368">
        <v>50</v>
      </c>
    </row>
    <row r="180" spans="1:7">
      <c r="A180" s="368" t="s">
        <v>4130</v>
      </c>
      <c r="B180" s="368" t="s">
        <v>166</v>
      </c>
      <c r="C180" s="368" t="s">
        <v>181</v>
      </c>
      <c r="D180" s="368" t="s">
        <v>3256</v>
      </c>
      <c r="E180" s="368">
        <v>41</v>
      </c>
      <c r="F180" s="368">
        <v>1</v>
      </c>
      <c r="G180" s="368">
        <v>2</v>
      </c>
    </row>
    <row r="181" spans="1:7">
      <c r="A181" s="368" t="s">
        <v>3277</v>
      </c>
      <c r="B181" s="368" t="s">
        <v>166</v>
      </c>
      <c r="C181" s="368" t="s">
        <v>181</v>
      </c>
      <c r="D181" s="368" t="s">
        <v>3190</v>
      </c>
      <c r="E181" s="368">
        <v>41</v>
      </c>
      <c r="F181" s="368">
        <v>1</v>
      </c>
      <c r="G181" s="368">
        <v>2</v>
      </c>
    </row>
    <row r="182" spans="1:7">
      <c r="A182" s="368" t="s">
        <v>4131</v>
      </c>
      <c r="B182" s="368" t="s">
        <v>166</v>
      </c>
      <c r="C182" s="368" t="s">
        <v>229</v>
      </c>
      <c r="D182" s="368" t="s">
        <v>3190</v>
      </c>
      <c r="E182" s="368">
        <v>21</v>
      </c>
      <c r="F182" s="368">
        <v>2</v>
      </c>
      <c r="G182" s="368">
        <v>10</v>
      </c>
    </row>
    <row r="183" spans="1:7">
      <c r="A183" s="368" t="s">
        <v>3394</v>
      </c>
      <c r="B183" s="368" t="s">
        <v>166</v>
      </c>
      <c r="C183" s="368" t="s">
        <v>28</v>
      </c>
      <c r="D183" s="368" t="s">
        <v>3220</v>
      </c>
      <c r="E183" s="368">
        <v>7</v>
      </c>
      <c r="F183" s="368">
        <v>1</v>
      </c>
      <c r="G183" s="368">
        <v>14</v>
      </c>
    </row>
    <row r="184" spans="1:7">
      <c r="A184" s="368" t="s">
        <v>3395</v>
      </c>
      <c r="B184" s="368" t="s">
        <v>166</v>
      </c>
      <c r="C184" s="368" t="s">
        <v>142</v>
      </c>
      <c r="D184" s="368" t="s">
        <v>3203</v>
      </c>
      <c r="E184" s="368">
        <v>6</v>
      </c>
      <c r="F184" s="368">
        <v>1</v>
      </c>
      <c r="G184" s="368">
        <v>17</v>
      </c>
    </row>
    <row r="185" spans="1:7">
      <c r="A185" s="368" t="s">
        <v>4132</v>
      </c>
      <c r="B185" s="368" t="s">
        <v>166</v>
      </c>
      <c r="C185" s="368" t="s">
        <v>115</v>
      </c>
      <c r="D185" s="368" t="s">
        <v>3195</v>
      </c>
      <c r="E185" s="368">
        <v>72</v>
      </c>
      <c r="F185" s="368">
        <v>1</v>
      </c>
      <c r="G185" s="368">
        <v>1</v>
      </c>
    </row>
    <row r="186" spans="1:7">
      <c r="A186" s="368" t="s">
        <v>3398</v>
      </c>
      <c r="B186" s="368" t="s">
        <v>166</v>
      </c>
      <c r="C186" s="368" t="s">
        <v>115</v>
      </c>
      <c r="D186" s="368" t="s">
        <v>3225</v>
      </c>
      <c r="E186" s="368">
        <v>72</v>
      </c>
      <c r="F186" s="368">
        <v>4</v>
      </c>
      <c r="G186" s="368">
        <v>6</v>
      </c>
    </row>
    <row r="187" spans="1:7">
      <c r="A187" s="368" t="s">
        <v>3557</v>
      </c>
      <c r="B187" s="368" t="s">
        <v>166</v>
      </c>
      <c r="C187" s="368" t="s">
        <v>76</v>
      </c>
      <c r="D187" s="368" t="s">
        <v>3220</v>
      </c>
      <c r="E187" s="368">
        <v>40</v>
      </c>
      <c r="F187" s="368">
        <v>5</v>
      </c>
      <c r="G187" s="368">
        <v>13</v>
      </c>
    </row>
    <row r="188" spans="1:7">
      <c r="A188" s="368" t="s">
        <v>3787</v>
      </c>
      <c r="B188" s="368" t="s">
        <v>166</v>
      </c>
      <c r="C188" s="368" t="s">
        <v>76</v>
      </c>
      <c r="D188" s="368" t="s">
        <v>3190</v>
      </c>
      <c r="E188" s="368">
        <v>40</v>
      </c>
      <c r="F188" s="368">
        <v>1</v>
      </c>
      <c r="G188" s="368">
        <v>3</v>
      </c>
    </row>
    <row r="189" spans="1:7">
      <c r="A189" s="368" t="s">
        <v>4136</v>
      </c>
      <c r="B189" s="368" t="s">
        <v>166</v>
      </c>
      <c r="C189" s="368" t="s">
        <v>76</v>
      </c>
      <c r="D189" s="368" t="s">
        <v>3181</v>
      </c>
      <c r="E189" s="368">
        <v>40</v>
      </c>
      <c r="F189" s="368">
        <v>1</v>
      </c>
      <c r="G189" s="368">
        <v>3</v>
      </c>
    </row>
    <row r="190" spans="1:7">
      <c r="A190" s="368" t="s">
        <v>3788</v>
      </c>
      <c r="B190" s="368" t="s">
        <v>166</v>
      </c>
      <c r="C190" s="368" t="s">
        <v>75</v>
      </c>
      <c r="D190" s="368" t="s">
        <v>3177</v>
      </c>
      <c r="E190" s="368">
        <v>8</v>
      </c>
      <c r="F190" s="368">
        <v>2</v>
      </c>
      <c r="G190" s="368">
        <v>25</v>
      </c>
    </row>
    <row r="191" spans="1:7">
      <c r="A191" s="368" t="s">
        <v>4137</v>
      </c>
      <c r="B191" s="368" t="s">
        <v>166</v>
      </c>
      <c r="C191" s="368" t="s">
        <v>143</v>
      </c>
      <c r="D191" s="368" t="s">
        <v>3212</v>
      </c>
      <c r="E191" s="368">
        <v>11</v>
      </c>
      <c r="F191" s="368">
        <v>3</v>
      </c>
      <c r="G191" s="368">
        <v>27</v>
      </c>
    </row>
    <row r="192" spans="1:7">
      <c r="A192" s="368" t="s">
        <v>4138</v>
      </c>
      <c r="B192" s="368" t="s">
        <v>166</v>
      </c>
      <c r="C192" s="368" t="s">
        <v>143</v>
      </c>
      <c r="D192" s="368" t="s">
        <v>3220</v>
      </c>
      <c r="E192" s="368">
        <v>11</v>
      </c>
      <c r="F192" s="368">
        <v>1</v>
      </c>
      <c r="G192" s="368">
        <v>9</v>
      </c>
    </row>
    <row r="193" spans="1:7">
      <c r="A193" s="368" t="s">
        <v>3558</v>
      </c>
      <c r="B193" s="368" t="s">
        <v>166</v>
      </c>
      <c r="C193" s="368" t="s">
        <v>77</v>
      </c>
      <c r="D193" s="368" t="s">
        <v>3207</v>
      </c>
      <c r="E193" s="368">
        <v>38</v>
      </c>
      <c r="F193" s="368">
        <v>1</v>
      </c>
      <c r="G193" s="368">
        <v>3</v>
      </c>
    </row>
    <row r="194" spans="1:7">
      <c r="A194" s="368" t="s">
        <v>4140</v>
      </c>
      <c r="B194" s="368" t="s">
        <v>166</v>
      </c>
      <c r="C194" s="368" t="s">
        <v>77</v>
      </c>
      <c r="D194" s="368" t="s">
        <v>3203</v>
      </c>
      <c r="E194" s="368">
        <v>38</v>
      </c>
      <c r="F194" s="368">
        <v>1</v>
      </c>
      <c r="G194" s="368">
        <v>3</v>
      </c>
    </row>
    <row r="195" spans="1:7">
      <c r="A195" s="368" t="s">
        <v>6795</v>
      </c>
      <c r="B195" s="368" t="s">
        <v>166</v>
      </c>
      <c r="C195" s="368" t="s">
        <v>173</v>
      </c>
      <c r="D195" s="368" t="s">
        <v>3210</v>
      </c>
      <c r="E195" s="368">
        <v>6</v>
      </c>
      <c r="F195" s="368">
        <v>1</v>
      </c>
      <c r="G195" s="368">
        <v>17</v>
      </c>
    </row>
    <row r="196" spans="1:7">
      <c r="A196" s="368" t="s">
        <v>3791</v>
      </c>
      <c r="B196" s="368" t="s">
        <v>166</v>
      </c>
      <c r="C196" s="368" t="s">
        <v>31</v>
      </c>
      <c r="D196" s="368" t="s">
        <v>3207</v>
      </c>
      <c r="E196" s="368">
        <v>34</v>
      </c>
      <c r="F196" s="368">
        <v>1</v>
      </c>
      <c r="G196" s="368">
        <v>3</v>
      </c>
    </row>
    <row r="197" spans="1:7">
      <c r="A197" s="368" t="s">
        <v>3560</v>
      </c>
      <c r="B197" s="368" t="s">
        <v>166</v>
      </c>
      <c r="C197" s="368" t="s">
        <v>31</v>
      </c>
      <c r="D197" s="368" t="s">
        <v>3236</v>
      </c>
      <c r="E197" s="368">
        <v>34</v>
      </c>
      <c r="F197" s="368">
        <v>1</v>
      </c>
      <c r="G197" s="368">
        <v>3</v>
      </c>
    </row>
    <row r="198" spans="1:7">
      <c r="A198" s="368" t="s">
        <v>3793</v>
      </c>
      <c r="B198" s="368" t="s">
        <v>166</v>
      </c>
      <c r="C198" s="368" t="s">
        <v>31</v>
      </c>
      <c r="D198" s="368" t="s">
        <v>3203</v>
      </c>
      <c r="E198" s="368">
        <v>34</v>
      </c>
      <c r="F198" s="368">
        <v>3</v>
      </c>
      <c r="G198" s="368">
        <v>9</v>
      </c>
    </row>
    <row r="199" spans="1:7">
      <c r="A199" s="368" t="s">
        <v>3561</v>
      </c>
      <c r="B199" s="368" t="s">
        <v>166</v>
      </c>
      <c r="C199" s="368" t="s">
        <v>31</v>
      </c>
      <c r="D199" s="368" t="s">
        <v>3256</v>
      </c>
      <c r="E199" s="368">
        <v>34</v>
      </c>
      <c r="F199" s="368">
        <v>3</v>
      </c>
      <c r="G199" s="368">
        <v>9</v>
      </c>
    </row>
    <row r="200" spans="1:7">
      <c r="A200" s="368" t="s">
        <v>3794</v>
      </c>
      <c r="B200" s="368" t="s">
        <v>166</v>
      </c>
      <c r="C200" s="368" t="s">
        <v>31</v>
      </c>
      <c r="D200" s="368" t="s">
        <v>3233</v>
      </c>
      <c r="E200" s="368">
        <v>34</v>
      </c>
      <c r="F200" s="368">
        <v>2</v>
      </c>
      <c r="G200" s="368">
        <v>6</v>
      </c>
    </row>
    <row r="201" spans="1:7">
      <c r="A201" s="368" t="s">
        <v>3562</v>
      </c>
      <c r="B201" s="368" t="s">
        <v>166</v>
      </c>
      <c r="C201" s="368" t="s">
        <v>182</v>
      </c>
      <c r="D201" s="368" t="s">
        <v>3240</v>
      </c>
      <c r="E201" s="368">
        <v>8</v>
      </c>
      <c r="F201" s="368">
        <v>1</v>
      </c>
      <c r="G201" s="368">
        <v>13</v>
      </c>
    </row>
    <row r="202" spans="1:7">
      <c r="A202" s="368" t="s">
        <v>4048</v>
      </c>
      <c r="B202" s="368" t="s">
        <v>166</v>
      </c>
      <c r="C202" s="368" t="s">
        <v>63</v>
      </c>
      <c r="D202" s="368" t="s">
        <v>3198</v>
      </c>
      <c r="E202" s="368">
        <v>2520</v>
      </c>
      <c r="F202" s="368">
        <v>42</v>
      </c>
      <c r="G202" s="368">
        <v>2</v>
      </c>
    </row>
    <row r="203" spans="1:7">
      <c r="A203" s="368" t="s">
        <v>3475</v>
      </c>
      <c r="B203" s="368" t="s">
        <v>166</v>
      </c>
      <c r="C203" s="368" t="s">
        <v>63</v>
      </c>
      <c r="D203" s="368" t="s">
        <v>3236</v>
      </c>
      <c r="E203" s="368">
        <v>2520</v>
      </c>
      <c r="F203" s="368">
        <v>28</v>
      </c>
      <c r="G203" s="368">
        <v>1</v>
      </c>
    </row>
    <row r="204" spans="1:7">
      <c r="A204" s="368" t="s">
        <v>4008</v>
      </c>
      <c r="B204" s="368" t="s">
        <v>166</v>
      </c>
      <c r="C204" s="368" t="s">
        <v>63</v>
      </c>
      <c r="D204" s="368" t="s">
        <v>3741</v>
      </c>
      <c r="E204" s="368">
        <v>2520</v>
      </c>
      <c r="F204" s="368">
        <v>4</v>
      </c>
      <c r="G204" s="368">
        <v>0</v>
      </c>
    </row>
    <row r="205" spans="1:7">
      <c r="A205" s="368" t="s">
        <v>3243</v>
      </c>
      <c r="B205" s="368" t="s">
        <v>166</v>
      </c>
      <c r="C205" s="368" t="s">
        <v>94</v>
      </c>
      <c r="D205" s="368" t="s">
        <v>3192</v>
      </c>
      <c r="E205" s="368">
        <v>6</v>
      </c>
      <c r="F205" s="368">
        <v>1</v>
      </c>
      <c r="G205" s="368">
        <v>17</v>
      </c>
    </row>
    <row r="206" spans="1:7">
      <c r="A206" s="368" t="s">
        <v>3245</v>
      </c>
      <c r="B206" s="368" t="s">
        <v>166</v>
      </c>
      <c r="C206" s="368" t="s">
        <v>210</v>
      </c>
      <c r="D206" s="368" t="s">
        <v>3246</v>
      </c>
      <c r="E206" s="368">
        <v>33</v>
      </c>
      <c r="F206" s="368">
        <v>4</v>
      </c>
      <c r="G206" s="368">
        <v>12</v>
      </c>
    </row>
    <row r="207" spans="1:7">
      <c r="A207" s="368" t="s">
        <v>3635</v>
      </c>
      <c r="B207" s="368" t="s">
        <v>166</v>
      </c>
      <c r="C207" s="368" t="s">
        <v>22</v>
      </c>
      <c r="D207" s="368" t="s">
        <v>3220</v>
      </c>
      <c r="E207" s="368">
        <v>15</v>
      </c>
      <c r="F207" s="368">
        <v>1</v>
      </c>
      <c r="G207" s="368">
        <v>7</v>
      </c>
    </row>
    <row r="208" spans="1:7">
      <c r="A208" s="368" t="s">
        <v>3363</v>
      </c>
      <c r="B208" s="368" t="s">
        <v>166</v>
      </c>
      <c r="C208" s="368" t="s">
        <v>22</v>
      </c>
      <c r="D208" s="368" t="s">
        <v>3203</v>
      </c>
      <c r="E208" s="368">
        <v>15</v>
      </c>
      <c r="F208" s="368">
        <v>2</v>
      </c>
      <c r="G208" s="368">
        <v>13</v>
      </c>
    </row>
    <row r="209" spans="1:7">
      <c r="A209" s="368" t="s">
        <v>3364</v>
      </c>
      <c r="B209" s="368" t="s">
        <v>166</v>
      </c>
      <c r="C209" s="368" t="s">
        <v>175</v>
      </c>
      <c r="D209" s="368" t="s">
        <v>3192</v>
      </c>
      <c r="E209" s="368">
        <v>6</v>
      </c>
      <c r="F209" s="368">
        <v>1</v>
      </c>
      <c r="G209" s="368">
        <v>17</v>
      </c>
    </row>
    <row r="210" spans="1:7">
      <c r="A210" s="368" t="s">
        <v>3365</v>
      </c>
      <c r="B210" s="368" t="s">
        <v>166</v>
      </c>
      <c r="C210" s="368" t="s">
        <v>225</v>
      </c>
      <c r="D210" s="368" t="s">
        <v>3212</v>
      </c>
      <c r="E210" s="368">
        <v>28</v>
      </c>
      <c r="F210" s="368">
        <v>7</v>
      </c>
      <c r="G210" s="368">
        <v>25</v>
      </c>
    </row>
    <row r="211" spans="1:7">
      <c r="A211" s="368" t="s">
        <v>3366</v>
      </c>
      <c r="B211" s="368" t="s">
        <v>166</v>
      </c>
      <c r="C211" s="368" t="s">
        <v>225</v>
      </c>
      <c r="D211" s="368" t="s">
        <v>3177</v>
      </c>
      <c r="E211" s="368">
        <v>28</v>
      </c>
      <c r="F211" s="368">
        <v>3</v>
      </c>
      <c r="G211" s="368">
        <v>11</v>
      </c>
    </row>
    <row r="212" spans="1:7">
      <c r="A212" s="368" t="s">
        <v>3638</v>
      </c>
      <c r="B212" s="368" t="s">
        <v>166</v>
      </c>
      <c r="C212" s="368" t="s">
        <v>225</v>
      </c>
      <c r="D212" s="368" t="s">
        <v>3195</v>
      </c>
      <c r="E212" s="368">
        <v>28</v>
      </c>
      <c r="F212" s="368">
        <v>1</v>
      </c>
      <c r="G212" s="368">
        <v>4</v>
      </c>
    </row>
    <row r="213" spans="1:7">
      <c r="A213" s="368" t="s">
        <v>3249</v>
      </c>
      <c r="B213" s="368" t="s">
        <v>166</v>
      </c>
      <c r="C213" s="368" t="s">
        <v>225</v>
      </c>
      <c r="D213" s="368" t="s">
        <v>3190</v>
      </c>
      <c r="E213" s="368">
        <v>28</v>
      </c>
      <c r="F213" s="368">
        <v>2</v>
      </c>
      <c r="G213" s="368">
        <v>7</v>
      </c>
    </row>
    <row r="214" spans="1:7">
      <c r="A214" s="368" t="s">
        <v>3640</v>
      </c>
      <c r="B214" s="368" t="s">
        <v>166</v>
      </c>
      <c r="C214" s="368" t="s">
        <v>96</v>
      </c>
      <c r="D214" s="368" t="s">
        <v>3190</v>
      </c>
      <c r="E214" s="368">
        <v>12</v>
      </c>
      <c r="F214" s="368">
        <v>1</v>
      </c>
      <c r="G214" s="368">
        <v>8</v>
      </c>
    </row>
    <row r="215" spans="1:7">
      <c r="A215" s="368" t="s">
        <v>6796</v>
      </c>
      <c r="B215" s="368" t="s">
        <v>166</v>
      </c>
      <c r="C215" s="368" t="s">
        <v>97</v>
      </c>
      <c r="D215" s="368" t="s">
        <v>3256</v>
      </c>
      <c r="E215" s="368">
        <v>18</v>
      </c>
      <c r="F215" s="368">
        <v>1</v>
      </c>
      <c r="G215" s="368">
        <v>6</v>
      </c>
    </row>
    <row r="216" spans="1:7">
      <c r="A216" s="368" t="s">
        <v>3527</v>
      </c>
      <c r="B216" s="368" t="s">
        <v>166</v>
      </c>
      <c r="C216" s="368" t="s">
        <v>177</v>
      </c>
      <c r="D216" s="368" t="s">
        <v>3181</v>
      </c>
      <c r="E216" s="368">
        <v>39</v>
      </c>
      <c r="F216" s="368">
        <v>1</v>
      </c>
      <c r="G216" s="368">
        <v>3</v>
      </c>
    </row>
    <row r="217" spans="1:7">
      <c r="A217" s="368" t="s">
        <v>3641</v>
      </c>
      <c r="B217" s="368" t="s">
        <v>166</v>
      </c>
      <c r="C217" s="368" t="s">
        <v>23</v>
      </c>
      <c r="D217" s="368" t="s">
        <v>3225</v>
      </c>
      <c r="E217" s="368">
        <v>10</v>
      </c>
      <c r="F217" s="368">
        <v>1</v>
      </c>
      <c r="G217" s="368">
        <v>10</v>
      </c>
    </row>
    <row r="218" spans="1:7">
      <c r="A218" s="368" t="s">
        <v>3642</v>
      </c>
      <c r="B218" s="368" t="s">
        <v>166</v>
      </c>
      <c r="C218" s="368" t="s">
        <v>226</v>
      </c>
      <c r="D218" s="368" t="s">
        <v>3212</v>
      </c>
      <c r="E218" s="368">
        <v>14</v>
      </c>
      <c r="F218" s="368">
        <v>5</v>
      </c>
      <c r="G218" s="368">
        <v>36</v>
      </c>
    </row>
    <row r="219" spans="1:7">
      <c r="A219" s="368" t="s">
        <v>3257</v>
      </c>
      <c r="B219" s="368" t="s">
        <v>166</v>
      </c>
      <c r="C219" s="368" t="s">
        <v>226</v>
      </c>
      <c r="D219" s="368" t="s">
        <v>3207</v>
      </c>
      <c r="E219" s="368">
        <v>14</v>
      </c>
      <c r="F219" s="368">
        <v>2</v>
      </c>
      <c r="G219" s="368">
        <v>14</v>
      </c>
    </row>
    <row r="220" spans="1:7">
      <c r="A220" s="368" t="s">
        <v>3644</v>
      </c>
      <c r="B220" s="368" t="s">
        <v>166</v>
      </c>
      <c r="C220" s="368" t="s">
        <v>226</v>
      </c>
      <c r="D220" s="368" t="s">
        <v>3203</v>
      </c>
      <c r="E220" s="368">
        <v>14</v>
      </c>
      <c r="F220" s="368">
        <v>2</v>
      </c>
      <c r="G220" s="368">
        <v>14</v>
      </c>
    </row>
    <row r="221" spans="1:7">
      <c r="A221" s="368" t="s">
        <v>3258</v>
      </c>
      <c r="B221" s="368" t="s">
        <v>166</v>
      </c>
      <c r="C221" s="368" t="s">
        <v>226</v>
      </c>
      <c r="D221" s="368" t="s">
        <v>3252</v>
      </c>
      <c r="E221" s="368">
        <v>14</v>
      </c>
      <c r="F221" s="368">
        <v>1</v>
      </c>
      <c r="G221" s="368">
        <v>7</v>
      </c>
    </row>
    <row r="222" spans="1:7">
      <c r="A222" s="368" t="s">
        <v>3647</v>
      </c>
      <c r="B222" s="368" t="s">
        <v>166</v>
      </c>
      <c r="C222" s="368" t="s">
        <v>98</v>
      </c>
      <c r="D222" s="368" t="s">
        <v>3195</v>
      </c>
      <c r="E222" s="368">
        <v>7</v>
      </c>
      <c r="F222" s="368">
        <v>1</v>
      </c>
      <c r="G222" s="368">
        <v>14</v>
      </c>
    </row>
    <row r="223" spans="1:7">
      <c r="A223" s="368" t="s">
        <v>3371</v>
      </c>
      <c r="B223" s="368" t="s">
        <v>166</v>
      </c>
      <c r="C223" s="368" t="s">
        <v>84</v>
      </c>
      <c r="D223" s="368" t="s">
        <v>3240</v>
      </c>
      <c r="E223" s="368">
        <v>19</v>
      </c>
      <c r="F223" s="368">
        <v>1</v>
      </c>
      <c r="G223" s="368">
        <v>5</v>
      </c>
    </row>
    <row r="224" spans="1:7">
      <c r="A224" s="368" t="s">
        <v>3372</v>
      </c>
      <c r="B224" s="368" t="s">
        <v>166</v>
      </c>
      <c r="C224" s="368" t="s">
        <v>24</v>
      </c>
      <c r="D224" s="368" t="s">
        <v>3212</v>
      </c>
      <c r="E224" s="368">
        <v>26</v>
      </c>
      <c r="F224" s="368">
        <v>4</v>
      </c>
      <c r="G224" s="368">
        <v>15</v>
      </c>
    </row>
    <row r="225" spans="1:7">
      <c r="A225" s="368" t="s">
        <v>3373</v>
      </c>
      <c r="B225" s="368" t="s">
        <v>166</v>
      </c>
      <c r="C225" s="368" t="s">
        <v>25</v>
      </c>
      <c r="D225" s="368" t="s">
        <v>3192</v>
      </c>
      <c r="E225" s="368">
        <v>22</v>
      </c>
      <c r="F225" s="368">
        <v>2</v>
      </c>
      <c r="G225" s="368">
        <v>9</v>
      </c>
    </row>
    <row r="226" spans="1:7">
      <c r="A226" s="368" t="s">
        <v>3259</v>
      </c>
      <c r="B226" s="368" t="s">
        <v>166</v>
      </c>
      <c r="C226" s="368" t="s">
        <v>197</v>
      </c>
      <c r="D226" s="368" t="s">
        <v>3240</v>
      </c>
      <c r="E226" s="368">
        <v>12</v>
      </c>
      <c r="F226" s="368">
        <v>1</v>
      </c>
      <c r="G226" s="368">
        <v>8</v>
      </c>
    </row>
    <row r="227" spans="1:7">
      <c r="A227" s="368" t="s">
        <v>3649</v>
      </c>
      <c r="B227" s="368" t="s">
        <v>166</v>
      </c>
      <c r="C227" s="368" t="s">
        <v>197</v>
      </c>
      <c r="D227" s="368" t="s">
        <v>3252</v>
      </c>
      <c r="E227" s="368">
        <v>12</v>
      </c>
      <c r="F227" s="368">
        <v>1</v>
      </c>
      <c r="G227" s="368">
        <v>8</v>
      </c>
    </row>
    <row r="228" spans="1:7">
      <c r="A228" s="368" t="s">
        <v>3650</v>
      </c>
      <c r="B228" s="368" t="s">
        <v>166</v>
      </c>
      <c r="C228" s="368" t="s">
        <v>211</v>
      </c>
      <c r="D228" s="368" t="s">
        <v>3207</v>
      </c>
      <c r="E228" s="368">
        <v>31</v>
      </c>
      <c r="F228" s="368">
        <v>1</v>
      </c>
      <c r="G228" s="368">
        <v>3</v>
      </c>
    </row>
    <row r="229" spans="1:7">
      <c r="A229" s="368" t="s">
        <v>3651</v>
      </c>
      <c r="B229" s="368" t="s">
        <v>166</v>
      </c>
      <c r="C229" s="368" t="s">
        <v>211</v>
      </c>
      <c r="D229" s="368" t="s">
        <v>3240</v>
      </c>
      <c r="E229" s="368">
        <v>31</v>
      </c>
      <c r="F229" s="368">
        <v>1</v>
      </c>
      <c r="G229" s="368">
        <v>3</v>
      </c>
    </row>
    <row r="230" spans="1:7">
      <c r="A230" s="368" t="s">
        <v>3652</v>
      </c>
      <c r="B230" s="368" t="s">
        <v>166</v>
      </c>
      <c r="C230" s="368" t="s">
        <v>100</v>
      </c>
      <c r="D230" s="368" t="s">
        <v>3212</v>
      </c>
      <c r="E230" s="368">
        <v>13</v>
      </c>
      <c r="F230" s="368">
        <v>5</v>
      </c>
      <c r="G230" s="368">
        <v>38</v>
      </c>
    </row>
    <row r="231" spans="1:7">
      <c r="A231" s="368" t="s">
        <v>3261</v>
      </c>
      <c r="B231" s="368" t="s">
        <v>166</v>
      </c>
      <c r="C231" s="368" t="s">
        <v>100</v>
      </c>
      <c r="D231" s="368" t="s">
        <v>3177</v>
      </c>
      <c r="E231" s="368">
        <v>13</v>
      </c>
      <c r="F231" s="368">
        <v>1</v>
      </c>
      <c r="G231" s="368">
        <v>8</v>
      </c>
    </row>
    <row r="232" spans="1:7">
      <c r="A232" s="368" t="s">
        <v>3262</v>
      </c>
      <c r="B232" s="368" t="s">
        <v>166</v>
      </c>
      <c r="C232" s="368" t="s">
        <v>154</v>
      </c>
      <c r="D232" s="368" t="s">
        <v>3225</v>
      </c>
      <c r="E232" s="368">
        <v>4</v>
      </c>
      <c r="F232" s="368">
        <v>1</v>
      </c>
      <c r="G232" s="368">
        <v>25</v>
      </c>
    </row>
    <row r="233" spans="1:7">
      <c r="A233" s="368" t="s">
        <v>3217</v>
      </c>
      <c r="B233" s="368" t="s">
        <v>166</v>
      </c>
      <c r="C233" s="368" t="s">
        <v>74</v>
      </c>
      <c r="D233" s="368" t="s">
        <v>3212</v>
      </c>
      <c r="E233" s="368">
        <v>42</v>
      </c>
      <c r="F233" s="368">
        <v>10</v>
      </c>
      <c r="G233" s="368">
        <v>24</v>
      </c>
    </row>
    <row r="234" spans="1:7">
      <c r="A234" s="368" t="s">
        <v>4036</v>
      </c>
      <c r="B234" s="368" t="s">
        <v>166</v>
      </c>
      <c r="C234" s="368" t="s">
        <v>74</v>
      </c>
      <c r="D234" s="368" t="s">
        <v>3306</v>
      </c>
      <c r="E234" s="368">
        <v>42</v>
      </c>
      <c r="F234" s="368">
        <v>1</v>
      </c>
      <c r="G234" s="368">
        <v>2</v>
      </c>
    </row>
    <row r="235" spans="1:7">
      <c r="A235" s="368" t="s">
        <v>3376</v>
      </c>
      <c r="B235" s="368" t="s">
        <v>166</v>
      </c>
      <c r="C235" s="368" t="s">
        <v>198</v>
      </c>
      <c r="D235" s="368" t="s">
        <v>3207</v>
      </c>
      <c r="E235" s="368">
        <v>50</v>
      </c>
      <c r="F235" s="368">
        <v>1</v>
      </c>
      <c r="G235" s="368">
        <v>2</v>
      </c>
    </row>
    <row r="236" spans="1:7">
      <c r="A236" s="368" t="s">
        <v>3266</v>
      </c>
      <c r="B236" s="368" t="s">
        <v>166</v>
      </c>
      <c r="C236" s="368" t="s">
        <v>227</v>
      </c>
      <c r="D236" s="368" t="s">
        <v>3192</v>
      </c>
      <c r="E236" s="368">
        <v>16</v>
      </c>
      <c r="F236" s="368">
        <v>2</v>
      </c>
      <c r="G236" s="368">
        <v>13</v>
      </c>
    </row>
    <row r="237" spans="1:7">
      <c r="A237" s="368" t="s">
        <v>3657</v>
      </c>
      <c r="B237" s="368" t="s">
        <v>166</v>
      </c>
      <c r="C237" s="368" t="s">
        <v>199</v>
      </c>
      <c r="D237" s="368" t="s">
        <v>3212</v>
      </c>
      <c r="E237" s="368">
        <v>10</v>
      </c>
      <c r="F237" s="368">
        <v>5</v>
      </c>
      <c r="G237" s="368">
        <v>50</v>
      </c>
    </row>
    <row r="238" spans="1:7">
      <c r="A238" s="368" t="s">
        <v>3377</v>
      </c>
      <c r="B238" s="368" t="s">
        <v>166</v>
      </c>
      <c r="C238" s="368" t="s">
        <v>212</v>
      </c>
      <c r="D238" s="368" t="s">
        <v>3212</v>
      </c>
      <c r="E238" s="368">
        <v>8</v>
      </c>
      <c r="F238" s="368">
        <v>4</v>
      </c>
      <c r="G238" s="368">
        <v>50</v>
      </c>
    </row>
    <row r="239" spans="1:7">
      <c r="A239" s="368" t="s">
        <v>3378</v>
      </c>
      <c r="B239" s="368" t="s">
        <v>166</v>
      </c>
      <c r="C239" s="368" t="s">
        <v>212</v>
      </c>
      <c r="D239" s="368" t="s">
        <v>3177</v>
      </c>
      <c r="E239" s="368">
        <v>8</v>
      </c>
      <c r="F239" s="368">
        <v>1</v>
      </c>
      <c r="G239" s="368">
        <v>13</v>
      </c>
    </row>
    <row r="240" spans="1:7">
      <c r="A240" s="368" t="s">
        <v>3379</v>
      </c>
      <c r="B240" s="368" t="s">
        <v>166</v>
      </c>
      <c r="C240" s="368" t="s">
        <v>155</v>
      </c>
      <c r="D240" s="368" t="s">
        <v>3264</v>
      </c>
      <c r="E240" s="368">
        <v>14</v>
      </c>
      <c r="F240" s="368">
        <v>1</v>
      </c>
      <c r="G240" s="368">
        <v>7</v>
      </c>
    </row>
    <row r="241" spans="1:7">
      <c r="A241" s="368" t="s">
        <v>4038</v>
      </c>
      <c r="B241" s="368" t="s">
        <v>166</v>
      </c>
      <c r="C241" s="368" t="s">
        <v>178</v>
      </c>
      <c r="D241" s="368" t="s">
        <v>3210</v>
      </c>
      <c r="E241" s="368">
        <v>12</v>
      </c>
      <c r="F241" s="368">
        <v>1</v>
      </c>
      <c r="G241" s="368">
        <v>8</v>
      </c>
    </row>
    <row r="242" spans="1:7">
      <c r="A242" s="368" t="s">
        <v>4039</v>
      </c>
      <c r="B242" s="368" t="s">
        <v>166</v>
      </c>
      <c r="C242" s="368" t="s">
        <v>178</v>
      </c>
      <c r="D242" s="368" t="s">
        <v>3441</v>
      </c>
      <c r="E242" s="368">
        <v>12</v>
      </c>
      <c r="F242" s="368">
        <v>1</v>
      </c>
      <c r="G242" s="368">
        <v>8</v>
      </c>
    </row>
    <row r="243" spans="1:7">
      <c r="A243" s="368" t="s">
        <v>3431</v>
      </c>
      <c r="B243" s="368" t="s">
        <v>166</v>
      </c>
      <c r="C243" s="368" t="s">
        <v>85</v>
      </c>
      <c r="D243" s="368" t="s">
        <v>3240</v>
      </c>
      <c r="E243" s="368">
        <v>62</v>
      </c>
      <c r="F243" s="368">
        <v>2</v>
      </c>
      <c r="G243" s="368">
        <v>3</v>
      </c>
    </row>
    <row r="244" spans="1:7">
      <c r="A244" s="368" t="s">
        <v>4041</v>
      </c>
      <c r="B244" s="368" t="s">
        <v>166</v>
      </c>
      <c r="C244" s="368" t="s">
        <v>156</v>
      </c>
      <c r="D244" s="368" t="s">
        <v>3212</v>
      </c>
      <c r="E244" s="368">
        <v>9</v>
      </c>
      <c r="F244" s="368">
        <v>1</v>
      </c>
      <c r="G244" s="368">
        <v>11</v>
      </c>
    </row>
    <row r="245" spans="1:7">
      <c r="A245" s="368" t="s">
        <v>3352</v>
      </c>
      <c r="B245" s="368" t="s">
        <v>166</v>
      </c>
      <c r="C245" s="368" t="s">
        <v>200</v>
      </c>
      <c r="D245" s="368" t="s">
        <v>3177</v>
      </c>
      <c r="E245" s="368">
        <v>39</v>
      </c>
      <c r="F245" s="368">
        <v>1</v>
      </c>
      <c r="G245" s="368">
        <v>3</v>
      </c>
    </row>
    <row r="246" spans="1:7">
      <c r="A246" s="368" t="s">
        <v>3353</v>
      </c>
      <c r="B246" s="368" t="s">
        <v>166</v>
      </c>
      <c r="C246" s="368" t="s">
        <v>104</v>
      </c>
      <c r="D246" s="368" t="s">
        <v>3188</v>
      </c>
      <c r="E246" s="368">
        <v>10</v>
      </c>
      <c r="F246" s="368">
        <v>1</v>
      </c>
      <c r="G246" s="368">
        <v>10</v>
      </c>
    </row>
    <row r="247" spans="1:7">
      <c r="A247" s="368" t="s">
        <v>4045</v>
      </c>
      <c r="B247" s="368" t="s">
        <v>166</v>
      </c>
      <c r="C247" s="368" t="s">
        <v>27</v>
      </c>
      <c r="D247" s="368" t="s">
        <v>3203</v>
      </c>
      <c r="E247" s="368">
        <v>10</v>
      </c>
      <c r="F247" s="368">
        <v>1</v>
      </c>
      <c r="G247" s="368">
        <v>10</v>
      </c>
    </row>
    <row r="248" spans="1:7">
      <c r="A248" s="368" t="s">
        <v>4046</v>
      </c>
      <c r="B248" s="368" t="s">
        <v>166</v>
      </c>
      <c r="C248" s="368" t="s">
        <v>105</v>
      </c>
      <c r="D248" s="368" t="s">
        <v>3212</v>
      </c>
      <c r="E248" s="368">
        <v>1</v>
      </c>
      <c r="F248" s="368" t="s">
        <v>3175</v>
      </c>
      <c r="G248" s="368">
        <v>0</v>
      </c>
    </row>
    <row r="249" spans="1:7">
      <c r="A249" s="368" t="s">
        <v>3434</v>
      </c>
      <c r="B249" s="368" t="s">
        <v>166</v>
      </c>
      <c r="C249" s="368" t="s">
        <v>179</v>
      </c>
      <c r="D249" s="368" t="s">
        <v>3207</v>
      </c>
      <c r="E249" s="368">
        <v>73</v>
      </c>
      <c r="F249" s="368">
        <v>1</v>
      </c>
      <c r="G249" s="368">
        <v>1</v>
      </c>
    </row>
    <row r="250" spans="1:7">
      <c r="A250" s="368" t="s">
        <v>4047</v>
      </c>
      <c r="B250" s="368" t="s">
        <v>166</v>
      </c>
      <c r="C250" s="368" t="s">
        <v>179</v>
      </c>
      <c r="D250" s="368" t="s">
        <v>3188</v>
      </c>
      <c r="E250" s="368">
        <v>73</v>
      </c>
      <c r="F250" s="368">
        <v>1</v>
      </c>
      <c r="G250" s="368">
        <v>1</v>
      </c>
    </row>
    <row r="251" spans="1:7">
      <c r="A251" s="368" t="s">
        <v>3354</v>
      </c>
      <c r="B251" s="368" t="s">
        <v>166</v>
      </c>
      <c r="C251" s="368" t="s">
        <v>106</v>
      </c>
      <c r="D251" s="368" t="s">
        <v>3198</v>
      </c>
      <c r="E251" s="368">
        <v>5</v>
      </c>
      <c r="F251" s="368">
        <v>1</v>
      </c>
      <c r="G251" s="368">
        <v>20</v>
      </c>
    </row>
    <row r="252" spans="1:7">
      <c r="A252" s="368" t="s">
        <v>4092</v>
      </c>
      <c r="B252" s="368" t="s">
        <v>166</v>
      </c>
      <c r="C252" s="368" t="s">
        <v>213</v>
      </c>
      <c r="D252" s="368" t="s">
        <v>3198</v>
      </c>
      <c r="E252" s="368">
        <v>13</v>
      </c>
      <c r="F252" s="368">
        <v>1</v>
      </c>
      <c r="G252" s="368">
        <v>8</v>
      </c>
    </row>
    <row r="253" spans="1:7">
      <c r="A253" s="368" t="s">
        <v>3667</v>
      </c>
      <c r="B253" s="368" t="s">
        <v>166</v>
      </c>
      <c r="C253" s="368" t="s">
        <v>213</v>
      </c>
      <c r="D253" s="368" t="s">
        <v>3240</v>
      </c>
      <c r="E253" s="368">
        <v>13</v>
      </c>
      <c r="F253" s="368">
        <v>1</v>
      </c>
      <c r="G253" s="368">
        <v>8</v>
      </c>
    </row>
    <row r="254" spans="1:7">
      <c r="A254" s="368" t="s">
        <v>3552</v>
      </c>
      <c r="B254" s="368" t="s">
        <v>166</v>
      </c>
      <c r="C254" s="368" t="s">
        <v>86</v>
      </c>
      <c r="D254" s="368" t="s">
        <v>3240</v>
      </c>
      <c r="E254" s="368">
        <v>46</v>
      </c>
      <c r="F254" s="368">
        <v>1</v>
      </c>
      <c r="G254" s="368">
        <v>2</v>
      </c>
    </row>
    <row r="255" spans="1:7">
      <c r="A255" s="368" t="s">
        <v>3831</v>
      </c>
      <c r="B255" s="368" t="s">
        <v>166</v>
      </c>
      <c r="C255" s="368" t="s">
        <v>110</v>
      </c>
      <c r="D255" s="368" t="s">
        <v>3212</v>
      </c>
      <c r="E255" s="368">
        <v>5</v>
      </c>
      <c r="F255" s="368">
        <v>2</v>
      </c>
      <c r="G255" s="368">
        <v>40</v>
      </c>
    </row>
    <row r="256" spans="1:7">
      <c r="A256" s="368" t="s">
        <v>4304</v>
      </c>
      <c r="B256" s="368" t="s">
        <v>166</v>
      </c>
      <c r="C256" s="368" t="s">
        <v>110</v>
      </c>
      <c r="D256" s="368" t="s">
        <v>3230</v>
      </c>
      <c r="E256" s="368">
        <v>5</v>
      </c>
      <c r="F256" s="368">
        <v>1</v>
      </c>
      <c r="G256" s="368">
        <v>20</v>
      </c>
    </row>
    <row r="257" spans="1:7">
      <c r="A257" s="368" t="s">
        <v>4305</v>
      </c>
      <c r="B257" s="368" t="s">
        <v>166</v>
      </c>
      <c r="C257" s="368" t="s">
        <v>180</v>
      </c>
      <c r="D257" s="368" t="s">
        <v>3220</v>
      </c>
      <c r="E257" s="368">
        <v>2</v>
      </c>
      <c r="F257" s="368">
        <v>1</v>
      </c>
      <c r="G257" s="368">
        <v>50</v>
      </c>
    </row>
    <row r="258" spans="1:7">
      <c r="A258" s="368" t="s">
        <v>4306</v>
      </c>
      <c r="B258" s="368" t="s">
        <v>166</v>
      </c>
      <c r="C258" s="368" t="s">
        <v>140</v>
      </c>
      <c r="D258" s="368" t="s">
        <v>3227</v>
      </c>
      <c r="E258" s="368">
        <v>2</v>
      </c>
      <c r="F258" s="368">
        <v>1</v>
      </c>
      <c r="G258" s="368">
        <v>50</v>
      </c>
    </row>
    <row r="259" spans="1:7">
      <c r="A259" s="368" t="s">
        <v>3748</v>
      </c>
      <c r="B259" s="368" t="s">
        <v>166</v>
      </c>
      <c r="C259" s="368" t="s">
        <v>229</v>
      </c>
      <c r="D259" s="368" t="s">
        <v>3246</v>
      </c>
      <c r="E259" s="368">
        <v>21</v>
      </c>
      <c r="F259" s="368">
        <v>1</v>
      </c>
      <c r="G259" s="368">
        <v>5</v>
      </c>
    </row>
    <row r="260" spans="1:7">
      <c r="A260" s="368" t="s">
        <v>3750</v>
      </c>
      <c r="B260" s="368" t="s">
        <v>166</v>
      </c>
      <c r="C260" s="368" t="s">
        <v>114</v>
      </c>
      <c r="D260" s="368" t="s">
        <v>3201</v>
      </c>
      <c r="E260" s="368">
        <v>28</v>
      </c>
      <c r="F260" s="368">
        <v>2</v>
      </c>
      <c r="G260" s="368">
        <v>7</v>
      </c>
    </row>
    <row r="261" spans="1:7">
      <c r="A261" s="368" t="s">
        <v>4309</v>
      </c>
      <c r="B261" s="368" t="s">
        <v>166</v>
      </c>
      <c r="C261" s="368" t="s">
        <v>114</v>
      </c>
      <c r="D261" s="368" t="s">
        <v>3233</v>
      </c>
      <c r="E261" s="368">
        <v>28</v>
      </c>
      <c r="F261" s="368">
        <v>1</v>
      </c>
      <c r="G261" s="368">
        <v>4</v>
      </c>
    </row>
    <row r="262" spans="1:7">
      <c r="A262" s="368" t="s">
        <v>4101</v>
      </c>
      <c r="B262" s="368" t="s">
        <v>166</v>
      </c>
      <c r="C262" s="368" t="s">
        <v>29</v>
      </c>
      <c r="D262" s="368" t="s">
        <v>3212</v>
      </c>
      <c r="E262" s="368">
        <v>85</v>
      </c>
      <c r="F262" s="368">
        <v>14</v>
      </c>
      <c r="G262" s="368">
        <v>16</v>
      </c>
    </row>
    <row r="263" spans="1:7">
      <c r="A263" s="368" t="s">
        <v>3752</v>
      </c>
      <c r="B263" s="368" t="s">
        <v>166</v>
      </c>
      <c r="C263" s="368" t="s">
        <v>29</v>
      </c>
      <c r="D263" s="368" t="s">
        <v>3220</v>
      </c>
      <c r="E263" s="368">
        <v>85</v>
      </c>
      <c r="F263" s="368">
        <v>7</v>
      </c>
      <c r="G263" s="368">
        <v>8</v>
      </c>
    </row>
    <row r="264" spans="1:7">
      <c r="A264" s="368" t="s">
        <v>3981</v>
      </c>
      <c r="B264" s="368" t="s">
        <v>166</v>
      </c>
      <c r="C264" s="368" t="s">
        <v>29</v>
      </c>
      <c r="D264" s="368" t="s">
        <v>3422</v>
      </c>
      <c r="E264" s="368">
        <v>85</v>
      </c>
      <c r="F264" s="368">
        <v>1</v>
      </c>
      <c r="G264" s="368">
        <v>1</v>
      </c>
    </row>
    <row r="265" spans="1:7">
      <c r="A265" s="368" t="s">
        <v>4574</v>
      </c>
      <c r="B265" s="368" t="s">
        <v>166</v>
      </c>
      <c r="C265" s="368" t="s">
        <v>29</v>
      </c>
      <c r="D265" s="368" t="s">
        <v>3230</v>
      </c>
      <c r="E265" s="368">
        <v>85</v>
      </c>
      <c r="F265" s="368">
        <v>3</v>
      </c>
      <c r="G265" s="368">
        <v>4</v>
      </c>
    </row>
    <row r="266" spans="1:7">
      <c r="A266" s="368" t="s">
        <v>3838</v>
      </c>
      <c r="B266" s="368" t="s">
        <v>166</v>
      </c>
      <c r="C266" s="368" t="s">
        <v>115</v>
      </c>
      <c r="D266" s="368" t="s">
        <v>3227</v>
      </c>
      <c r="E266" s="368">
        <v>72</v>
      </c>
      <c r="F266" s="368">
        <v>1</v>
      </c>
      <c r="G266" s="368">
        <v>1</v>
      </c>
    </row>
    <row r="267" spans="1:7">
      <c r="A267" s="368" t="s">
        <v>3839</v>
      </c>
      <c r="B267" s="368" t="s">
        <v>166</v>
      </c>
      <c r="C267" s="368" t="s">
        <v>115</v>
      </c>
      <c r="D267" s="368" t="s">
        <v>3230</v>
      </c>
      <c r="E267" s="368">
        <v>72</v>
      </c>
      <c r="F267" s="368">
        <v>4</v>
      </c>
      <c r="G267" s="368">
        <v>6</v>
      </c>
    </row>
    <row r="268" spans="1:7">
      <c r="A268" s="368" t="s">
        <v>3840</v>
      </c>
      <c r="B268" s="368" t="s">
        <v>166</v>
      </c>
      <c r="C268" s="368" t="s">
        <v>75</v>
      </c>
      <c r="D268" s="368" t="s">
        <v>3212</v>
      </c>
      <c r="E268" s="368">
        <v>8</v>
      </c>
      <c r="F268" s="368">
        <v>6</v>
      </c>
      <c r="G268" s="368">
        <v>75</v>
      </c>
    </row>
    <row r="269" spans="1:7">
      <c r="A269" s="368" t="s">
        <v>3841</v>
      </c>
      <c r="B269" s="368" t="s">
        <v>166</v>
      </c>
      <c r="C269" s="368" t="s">
        <v>76</v>
      </c>
      <c r="D269" s="368" t="s">
        <v>3195</v>
      </c>
      <c r="E269" s="368">
        <v>40</v>
      </c>
      <c r="F269" s="368">
        <v>1</v>
      </c>
      <c r="G269" s="368">
        <v>3</v>
      </c>
    </row>
    <row r="270" spans="1:7">
      <c r="A270" s="368" t="s">
        <v>4311</v>
      </c>
      <c r="B270" s="368" t="s">
        <v>166</v>
      </c>
      <c r="C270" s="368" t="s">
        <v>76</v>
      </c>
      <c r="D270" s="368" t="s">
        <v>3184</v>
      </c>
      <c r="E270" s="368">
        <v>40</v>
      </c>
      <c r="F270" s="368">
        <v>2</v>
      </c>
      <c r="G270" s="368">
        <v>5</v>
      </c>
    </row>
    <row r="271" spans="1:7">
      <c r="A271" s="368" t="s">
        <v>4312</v>
      </c>
      <c r="B271" s="368" t="s">
        <v>166</v>
      </c>
      <c r="C271" s="368" t="s">
        <v>75</v>
      </c>
      <c r="D271" s="368" t="s">
        <v>3198</v>
      </c>
      <c r="E271" s="368">
        <v>8</v>
      </c>
      <c r="F271" s="368">
        <v>1</v>
      </c>
      <c r="G271" s="368">
        <v>13</v>
      </c>
    </row>
    <row r="272" spans="1:7">
      <c r="A272" s="368" t="s">
        <v>3842</v>
      </c>
      <c r="B272" s="368" t="s">
        <v>166</v>
      </c>
      <c r="C272" s="368" t="s">
        <v>143</v>
      </c>
      <c r="D272" s="368" t="s">
        <v>3230</v>
      </c>
      <c r="E272" s="368">
        <v>11</v>
      </c>
      <c r="F272" s="368">
        <v>1</v>
      </c>
      <c r="G272" s="368">
        <v>9</v>
      </c>
    </row>
    <row r="273" spans="1:7">
      <c r="A273" s="368" t="s">
        <v>4315</v>
      </c>
      <c r="B273" s="368" t="s">
        <v>166</v>
      </c>
      <c r="C273" s="368" t="s">
        <v>87</v>
      </c>
      <c r="D273" s="368" t="s">
        <v>3195</v>
      </c>
      <c r="E273" s="368">
        <v>7</v>
      </c>
      <c r="F273" s="368">
        <v>1</v>
      </c>
      <c r="G273" s="368">
        <v>14</v>
      </c>
    </row>
    <row r="274" spans="1:7">
      <c r="A274" s="368" t="s">
        <v>4316</v>
      </c>
      <c r="B274" s="368" t="s">
        <v>166</v>
      </c>
      <c r="C274" s="368" t="s">
        <v>31</v>
      </c>
      <c r="D274" s="368" t="s">
        <v>3212</v>
      </c>
      <c r="E274" s="368">
        <v>34</v>
      </c>
      <c r="F274" s="368">
        <v>11</v>
      </c>
      <c r="G274" s="368">
        <v>32</v>
      </c>
    </row>
    <row r="275" spans="1:7">
      <c r="A275" s="368" t="s">
        <v>4317</v>
      </c>
      <c r="B275" s="368" t="s">
        <v>166</v>
      </c>
      <c r="C275" s="368" t="s">
        <v>31</v>
      </c>
      <c r="D275" s="368" t="s">
        <v>3177</v>
      </c>
      <c r="E275" s="368">
        <v>34</v>
      </c>
      <c r="F275" s="368">
        <v>2</v>
      </c>
      <c r="G275" s="368">
        <v>6</v>
      </c>
    </row>
    <row r="276" spans="1:7">
      <c r="A276" s="368" t="s">
        <v>3845</v>
      </c>
      <c r="B276" s="368" t="s">
        <v>166</v>
      </c>
      <c r="C276" s="368" t="s">
        <v>144</v>
      </c>
      <c r="D276" s="368" t="s">
        <v>3212</v>
      </c>
      <c r="E276" s="368">
        <v>10</v>
      </c>
      <c r="F276" s="368">
        <v>2</v>
      </c>
      <c r="G276" s="368">
        <v>20</v>
      </c>
    </row>
    <row r="277" spans="1:7">
      <c r="A277" s="368" t="s">
        <v>2668</v>
      </c>
      <c r="B277" s="368" t="s">
        <v>166</v>
      </c>
      <c r="C277" s="368" t="s">
        <v>158</v>
      </c>
      <c r="D277" s="368" t="s">
        <v>3175</v>
      </c>
      <c r="E277" s="368">
        <v>3</v>
      </c>
      <c r="F277" s="368" t="s">
        <v>3175</v>
      </c>
      <c r="G277" s="368">
        <v>0</v>
      </c>
    </row>
    <row r="278" spans="1:7">
      <c r="A278" s="368" t="s">
        <v>3758</v>
      </c>
      <c r="B278" s="368" t="s">
        <v>166</v>
      </c>
      <c r="C278" s="368" t="s">
        <v>183</v>
      </c>
      <c r="D278" s="368" t="s">
        <v>3212</v>
      </c>
      <c r="E278" s="368">
        <v>14</v>
      </c>
      <c r="F278" s="368">
        <v>5</v>
      </c>
      <c r="G278" s="368">
        <v>36</v>
      </c>
    </row>
    <row r="279" spans="1:7">
      <c r="A279" s="368" t="s">
        <v>3846</v>
      </c>
      <c r="B279" s="368" t="s">
        <v>166</v>
      </c>
      <c r="C279" s="368" t="s">
        <v>145</v>
      </c>
      <c r="D279" s="368" t="s">
        <v>3212</v>
      </c>
      <c r="E279" s="368">
        <v>8</v>
      </c>
      <c r="F279" s="368">
        <v>1</v>
      </c>
      <c r="G279" s="368">
        <v>13</v>
      </c>
    </row>
    <row r="280" spans="1:7">
      <c r="A280" s="368" t="s">
        <v>3594</v>
      </c>
      <c r="B280" s="368" t="s">
        <v>166</v>
      </c>
      <c r="C280" s="368" t="s">
        <v>63</v>
      </c>
      <c r="D280" s="368" t="s">
        <v>3207</v>
      </c>
      <c r="E280" s="368">
        <v>2520</v>
      </c>
      <c r="F280" s="368">
        <v>77</v>
      </c>
      <c r="G280" s="368">
        <v>3</v>
      </c>
    </row>
    <row r="281" spans="1:7">
      <c r="A281" s="368" t="s">
        <v>3595</v>
      </c>
      <c r="B281" s="368" t="s">
        <v>166</v>
      </c>
      <c r="C281" s="368" t="s">
        <v>63</v>
      </c>
      <c r="D281" s="368" t="s">
        <v>3195</v>
      </c>
      <c r="E281" s="368">
        <v>2520</v>
      </c>
      <c r="F281" s="368">
        <v>35</v>
      </c>
      <c r="G281" s="368">
        <v>1</v>
      </c>
    </row>
    <row r="282" spans="1:7">
      <c r="A282" s="368" t="s">
        <v>3239</v>
      </c>
      <c r="B282" s="368" t="s">
        <v>166</v>
      </c>
      <c r="C282" s="368" t="s">
        <v>63</v>
      </c>
      <c r="D282" s="368" t="s">
        <v>3240</v>
      </c>
      <c r="E282" s="368">
        <v>2520</v>
      </c>
      <c r="F282" s="368">
        <v>50</v>
      </c>
      <c r="G282" s="368">
        <v>2</v>
      </c>
    </row>
    <row r="283" spans="1:7">
      <c r="A283" s="368" t="s">
        <v>4050</v>
      </c>
      <c r="B283" s="368" t="s">
        <v>166</v>
      </c>
      <c r="C283" s="368" t="s">
        <v>63</v>
      </c>
      <c r="D283" s="368" t="s">
        <v>3186</v>
      </c>
      <c r="E283" s="368">
        <v>2520</v>
      </c>
      <c r="F283" s="368">
        <v>10</v>
      </c>
      <c r="G283" s="368">
        <v>0</v>
      </c>
    </row>
    <row r="284" spans="1:7">
      <c r="A284" s="368" t="s">
        <v>3400</v>
      </c>
      <c r="B284" s="368" t="s">
        <v>166</v>
      </c>
      <c r="C284" s="368" t="s">
        <v>63</v>
      </c>
      <c r="D284" s="368" t="s">
        <v>3203</v>
      </c>
      <c r="E284" s="368">
        <v>2520</v>
      </c>
      <c r="F284" s="368">
        <v>129</v>
      </c>
      <c r="G284" s="368">
        <v>5</v>
      </c>
    </row>
    <row r="285" spans="1:7">
      <c r="A285" s="368" t="s">
        <v>3515</v>
      </c>
      <c r="B285" s="368" t="s">
        <v>166</v>
      </c>
      <c r="C285" s="368" t="s">
        <v>63</v>
      </c>
      <c r="D285" s="368" t="s">
        <v>3306</v>
      </c>
      <c r="E285" s="368">
        <v>2520</v>
      </c>
      <c r="F285" s="368">
        <v>14</v>
      </c>
      <c r="G285" s="368">
        <v>1</v>
      </c>
    </row>
    <row r="286" spans="1:7">
      <c r="A286" s="368" t="s">
        <v>3477</v>
      </c>
      <c r="B286" s="368" t="s">
        <v>166</v>
      </c>
      <c r="C286" s="368" t="s">
        <v>63</v>
      </c>
      <c r="D286" s="368" t="s">
        <v>3422</v>
      </c>
      <c r="E286" s="368">
        <v>2520</v>
      </c>
      <c r="F286" s="368">
        <v>10</v>
      </c>
      <c r="G286" s="368">
        <v>0</v>
      </c>
    </row>
    <row r="287" spans="1:7">
      <c r="A287" s="368" t="s">
        <v>3401</v>
      </c>
      <c r="B287" s="368" t="s">
        <v>166</v>
      </c>
      <c r="C287" s="368" t="s">
        <v>93</v>
      </c>
      <c r="D287" s="368" t="s">
        <v>3212</v>
      </c>
      <c r="E287" s="368">
        <v>10</v>
      </c>
      <c r="F287" s="368">
        <v>3</v>
      </c>
      <c r="G287" s="368">
        <v>30</v>
      </c>
    </row>
    <row r="288" spans="1:7">
      <c r="A288" s="368" t="s">
        <v>4010</v>
      </c>
      <c r="B288" s="368" t="s">
        <v>166</v>
      </c>
      <c r="C288" s="368" t="s">
        <v>194</v>
      </c>
      <c r="D288" s="368" t="s">
        <v>3220</v>
      </c>
      <c r="E288" s="368">
        <v>15</v>
      </c>
      <c r="F288" s="368">
        <v>1</v>
      </c>
      <c r="G288" s="368">
        <v>7</v>
      </c>
    </row>
    <row r="289" spans="1:7">
      <c r="A289" s="368" t="s">
        <v>3403</v>
      </c>
      <c r="B289" s="368" t="s">
        <v>166</v>
      </c>
      <c r="C289" s="368" t="s">
        <v>194</v>
      </c>
      <c r="D289" s="368" t="s">
        <v>3210</v>
      </c>
      <c r="E289" s="368">
        <v>15</v>
      </c>
      <c r="F289" s="368">
        <v>2</v>
      </c>
      <c r="G289" s="368">
        <v>13</v>
      </c>
    </row>
    <row r="290" spans="1:7">
      <c r="A290" s="368" t="s">
        <v>3405</v>
      </c>
      <c r="B290" s="368" t="s">
        <v>166</v>
      </c>
      <c r="C290" s="368" t="s">
        <v>210</v>
      </c>
      <c r="D290" s="368" t="s">
        <v>3207</v>
      </c>
      <c r="E290" s="368">
        <v>33</v>
      </c>
      <c r="F290" s="368">
        <v>2</v>
      </c>
      <c r="G290" s="368">
        <v>6</v>
      </c>
    </row>
    <row r="291" spans="1:7">
      <c r="A291" s="368" t="s">
        <v>3408</v>
      </c>
      <c r="B291" s="368" t="s">
        <v>166</v>
      </c>
      <c r="C291" s="368" t="s">
        <v>210</v>
      </c>
      <c r="D291" s="368" t="s">
        <v>3227</v>
      </c>
      <c r="E291" s="368">
        <v>33</v>
      </c>
      <c r="F291" s="368">
        <v>1</v>
      </c>
      <c r="G291" s="368">
        <v>3</v>
      </c>
    </row>
    <row r="292" spans="1:7">
      <c r="A292" s="368" t="s">
        <v>3409</v>
      </c>
      <c r="B292" s="368" t="s">
        <v>166</v>
      </c>
      <c r="C292" s="368" t="s">
        <v>210</v>
      </c>
      <c r="D292" s="368" t="s">
        <v>3184</v>
      </c>
      <c r="E292" s="368">
        <v>33</v>
      </c>
      <c r="F292" s="368">
        <v>1</v>
      </c>
      <c r="G292" s="368">
        <v>3</v>
      </c>
    </row>
    <row r="293" spans="1:7">
      <c r="A293" s="368" t="s">
        <v>4012</v>
      </c>
      <c r="B293" s="368" t="s">
        <v>166</v>
      </c>
      <c r="C293" s="368" t="s">
        <v>20</v>
      </c>
      <c r="D293" s="368" t="s">
        <v>3220</v>
      </c>
      <c r="E293" s="368">
        <v>9</v>
      </c>
      <c r="F293" s="368">
        <v>1</v>
      </c>
      <c r="G293" s="368">
        <v>11</v>
      </c>
    </row>
    <row r="294" spans="1:7">
      <c r="A294" s="368" t="s">
        <v>3410</v>
      </c>
      <c r="B294" s="368" t="s">
        <v>166</v>
      </c>
      <c r="C294" s="368" t="s">
        <v>20</v>
      </c>
      <c r="D294" s="368" t="s">
        <v>3190</v>
      </c>
      <c r="E294" s="368">
        <v>9</v>
      </c>
      <c r="F294" s="368">
        <v>1</v>
      </c>
      <c r="G294" s="368">
        <v>11</v>
      </c>
    </row>
    <row r="295" spans="1:7">
      <c r="A295" s="368" t="s">
        <v>4014</v>
      </c>
      <c r="B295" s="368" t="s">
        <v>166</v>
      </c>
      <c r="C295" s="368" t="s">
        <v>21</v>
      </c>
      <c r="D295" s="368" t="s">
        <v>3230</v>
      </c>
      <c r="E295" s="368">
        <v>8</v>
      </c>
      <c r="F295" s="368">
        <v>1</v>
      </c>
      <c r="G295" s="368">
        <v>13</v>
      </c>
    </row>
    <row r="296" spans="1:7">
      <c r="A296" s="368" t="s">
        <v>3329</v>
      </c>
      <c r="B296" s="368" t="s">
        <v>166</v>
      </c>
      <c r="C296" s="368" t="s">
        <v>225</v>
      </c>
      <c r="D296" s="368" t="s">
        <v>3207</v>
      </c>
      <c r="E296" s="368">
        <v>28</v>
      </c>
      <c r="F296" s="368">
        <v>1</v>
      </c>
      <c r="G296" s="368">
        <v>4</v>
      </c>
    </row>
    <row r="297" spans="1:7">
      <c r="A297" s="368" t="s">
        <v>4017</v>
      </c>
      <c r="B297" s="368" t="s">
        <v>166</v>
      </c>
      <c r="C297" s="368" t="s">
        <v>225</v>
      </c>
      <c r="D297" s="368" t="s">
        <v>3256</v>
      </c>
      <c r="E297" s="368">
        <v>28</v>
      </c>
      <c r="F297" s="368">
        <v>1</v>
      </c>
      <c r="G297" s="368">
        <v>4</v>
      </c>
    </row>
    <row r="298" spans="1:7">
      <c r="A298" s="368" t="s">
        <v>3330</v>
      </c>
      <c r="B298" s="368" t="s">
        <v>166</v>
      </c>
      <c r="C298" s="368" t="s">
        <v>225</v>
      </c>
      <c r="D298" s="368" t="s">
        <v>3227</v>
      </c>
      <c r="E298" s="368">
        <v>28</v>
      </c>
      <c r="F298" s="368">
        <v>1</v>
      </c>
      <c r="G298" s="368">
        <v>4</v>
      </c>
    </row>
    <row r="299" spans="1:7">
      <c r="A299" s="368" t="s">
        <v>3331</v>
      </c>
      <c r="B299" s="368" t="s">
        <v>166</v>
      </c>
      <c r="C299" s="368" t="s">
        <v>225</v>
      </c>
      <c r="D299" s="368" t="s">
        <v>3230</v>
      </c>
      <c r="E299" s="368">
        <v>28</v>
      </c>
      <c r="F299" s="368">
        <v>3</v>
      </c>
      <c r="G299" s="368">
        <v>11</v>
      </c>
    </row>
    <row r="300" spans="1:7">
      <c r="A300" s="368" t="s">
        <v>4020</v>
      </c>
      <c r="B300" s="368" t="s">
        <v>166</v>
      </c>
      <c r="C300" s="368" t="s">
        <v>96</v>
      </c>
      <c r="D300" s="368" t="s">
        <v>3198</v>
      </c>
      <c r="E300" s="368">
        <v>12</v>
      </c>
      <c r="F300" s="368">
        <v>1</v>
      </c>
      <c r="G300" s="368">
        <v>8</v>
      </c>
    </row>
    <row r="301" spans="1:7">
      <c r="A301" s="368" t="s">
        <v>3332</v>
      </c>
      <c r="B301" s="368" t="s">
        <v>166</v>
      </c>
      <c r="C301" s="368" t="s">
        <v>176</v>
      </c>
      <c r="D301" s="368" t="s">
        <v>3192</v>
      </c>
      <c r="E301" s="368">
        <v>4</v>
      </c>
      <c r="F301" s="368">
        <v>1</v>
      </c>
      <c r="G301" s="368">
        <v>25</v>
      </c>
    </row>
    <row r="302" spans="1:7">
      <c r="A302" s="368" t="s">
        <v>3525</v>
      </c>
      <c r="B302" s="368" t="s">
        <v>166</v>
      </c>
      <c r="C302" s="368" t="s">
        <v>97</v>
      </c>
      <c r="D302" s="368" t="s">
        <v>3210</v>
      </c>
      <c r="E302" s="368">
        <v>18</v>
      </c>
      <c r="F302" s="368">
        <v>1</v>
      </c>
      <c r="G302" s="368">
        <v>6</v>
      </c>
    </row>
    <row r="303" spans="1:7">
      <c r="A303" s="368" t="s">
        <v>3335</v>
      </c>
      <c r="B303" s="368" t="s">
        <v>166</v>
      </c>
      <c r="C303" s="368" t="s">
        <v>177</v>
      </c>
      <c r="D303" s="368" t="s">
        <v>3210</v>
      </c>
      <c r="E303" s="368">
        <v>39</v>
      </c>
      <c r="F303" s="368">
        <v>3</v>
      </c>
      <c r="G303" s="368">
        <v>8</v>
      </c>
    </row>
    <row r="304" spans="1:7">
      <c r="A304" s="368" t="s">
        <v>3336</v>
      </c>
      <c r="B304" s="368" t="s">
        <v>166</v>
      </c>
      <c r="C304" s="368" t="s">
        <v>23</v>
      </c>
      <c r="D304" s="368" t="s">
        <v>3212</v>
      </c>
      <c r="E304" s="368">
        <v>10</v>
      </c>
      <c r="F304" s="368">
        <v>4</v>
      </c>
      <c r="G304" s="368">
        <v>40</v>
      </c>
    </row>
    <row r="305" spans="1:7">
      <c r="A305" s="368" t="s">
        <v>3415</v>
      </c>
      <c r="B305" s="368" t="s">
        <v>166</v>
      </c>
      <c r="C305" s="368" t="s">
        <v>23</v>
      </c>
      <c r="D305" s="368" t="s">
        <v>3240</v>
      </c>
      <c r="E305" s="368">
        <v>10</v>
      </c>
      <c r="F305" s="368">
        <v>1</v>
      </c>
      <c r="G305" s="368">
        <v>10</v>
      </c>
    </row>
    <row r="306" spans="1:7">
      <c r="A306" s="368" t="s">
        <v>3337</v>
      </c>
      <c r="B306" s="368" t="s">
        <v>166</v>
      </c>
      <c r="C306" s="368" t="s">
        <v>226</v>
      </c>
      <c r="D306" s="368" t="s">
        <v>3225</v>
      </c>
      <c r="E306" s="368">
        <v>14</v>
      </c>
      <c r="F306" s="368">
        <v>1</v>
      </c>
      <c r="G306" s="368">
        <v>7</v>
      </c>
    </row>
    <row r="307" spans="1:7">
      <c r="A307" s="368" t="s">
        <v>3610</v>
      </c>
      <c r="B307" s="368" t="s">
        <v>166</v>
      </c>
      <c r="C307" s="368" t="s">
        <v>83</v>
      </c>
      <c r="D307" s="368" t="s">
        <v>3192</v>
      </c>
      <c r="E307" s="368">
        <v>58</v>
      </c>
      <c r="F307" s="368">
        <v>1</v>
      </c>
      <c r="G307" s="368">
        <v>2</v>
      </c>
    </row>
    <row r="308" spans="1:7">
      <c r="A308" s="368" t="s">
        <v>3611</v>
      </c>
      <c r="B308" s="368" t="s">
        <v>166</v>
      </c>
      <c r="C308" s="368" t="s">
        <v>83</v>
      </c>
      <c r="D308" s="368" t="s">
        <v>3203</v>
      </c>
      <c r="E308" s="368">
        <v>58</v>
      </c>
      <c r="F308" s="368">
        <v>4</v>
      </c>
      <c r="G308" s="368">
        <v>7</v>
      </c>
    </row>
    <row r="309" spans="1:7">
      <c r="A309" s="368" t="s">
        <v>3417</v>
      </c>
      <c r="B309" s="368" t="s">
        <v>166</v>
      </c>
      <c r="C309" s="368" t="s">
        <v>98</v>
      </c>
      <c r="D309" s="368" t="s">
        <v>3210</v>
      </c>
      <c r="E309" s="368">
        <v>7</v>
      </c>
      <c r="F309" s="368">
        <v>1</v>
      </c>
      <c r="G309" s="368">
        <v>14</v>
      </c>
    </row>
    <row r="310" spans="1:7">
      <c r="A310" s="368" t="s">
        <v>3419</v>
      </c>
      <c r="B310" s="368" t="s">
        <v>166</v>
      </c>
      <c r="C310" s="368" t="s">
        <v>25</v>
      </c>
      <c r="D310" s="368" t="s">
        <v>3212</v>
      </c>
      <c r="E310" s="368">
        <v>22</v>
      </c>
      <c r="F310" s="368">
        <v>9</v>
      </c>
      <c r="G310" s="368">
        <v>41</v>
      </c>
    </row>
    <row r="311" spans="1:7">
      <c r="A311" s="368" t="s">
        <v>3339</v>
      </c>
      <c r="B311" s="368" t="s">
        <v>166</v>
      </c>
      <c r="C311" s="368" t="s">
        <v>25</v>
      </c>
      <c r="D311" s="368" t="s">
        <v>3203</v>
      </c>
      <c r="E311" s="368">
        <v>22</v>
      </c>
      <c r="F311" s="368">
        <v>1</v>
      </c>
      <c r="G311" s="368">
        <v>5</v>
      </c>
    </row>
    <row r="312" spans="1:7">
      <c r="A312" s="368" t="s">
        <v>4026</v>
      </c>
      <c r="B312" s="368" t="s">
        <v>166</v>
      </c>
      <c r="C312" s="368" t="s">
        <v>197</v>
      </c>
      <c r="D312" s="368" t="s">
        <v>3212</v>
      </c>
      <c r="E312" s="368">
        <v>12</v>
      </c>
      <c r="F312" s="368">
        <v>8</v>
      </c>
      <c r="G312" s="368">
        <v>67</v>
      </c>
    </row>
    <row r="313" spans="1:7">
      <c r="A313" s="368" t="s">
        <v>3420</v>
      </c>
      <c r="B313" s="368" t="s">
        <v>166</v>
      </c>
      <c r="C313" s="368" t="s">
        <v>197</v>
      </c>
      <c r="D313" s="368" t="s">
        <v>3192</v>
      </c>
      <c r="E313" s="368">
        <v>12</v>
      </c>
      <c r="F313" s="368">
        <v>2</v>
      </c>
      <c r="G313" s="368">
        <v>17</v>
      </c>
    </row>
    <row r="314" spans="1:7">
      <c r="A314" s="368" t="s">
        <v>4029</v>
      </c>
      <c r="B314" s="368" t="s">
        <v>166</v>
      </c>
      <c r="C314" s="368" t="s">
        <v>197</v>
      </c>
      <c r="D314" s="368" t="s">
        <v>3319</v>
      </c>
      <c r="E314" s="368">
        <v>12</v>
      </c>
      <c r="F314" s="368">
        <v>1</v>
      </c>
      <c r="G314" s="368">
        <v>8</v>
      </c>
    </row>
    <row r="315" spans="1:7">
      <c r="A315" s="368" t="s">
        <v>4030</v>
      </c>
      <c r="B315" s="368" t="s">
        <v>166</v>
      </c>
      <c r="C315" s="368" t="s">
        <v>100</v>
      </c>
      <c r="D315" s="368" t="s">
        <v>3252</v>
      </c>
      <c r="E315" s="368">
        <v>13</v>
      </c>
      <c r="F315" s="368">
        <v>1</v>
      </c>
      <c r="G315" s="368">
        <v>8</v>
      </c>
    </row>
    <row r="316" spans="1:7">
      <c r="A316" s="368" t="s">
        <v>4031</v>
      </c>
      <c r="B316" s="368" t="s">
        <v>166</v>
      </c>
      <c r="C316" s="368" t="s">
        <v>100</v>
      </c>
      <c r="D316" s="368" t="s">
        <v>3233</v>
      </c>
      <c r="E316" s="368">
        <v>13</v>
      </c>
      <c r="F316" s="368">
        <v>2</v>
      </c>
      <c r="G316" s="368">
        <v>15</v>
      </c>
    </row>
    <row r="317" spans="1:7">
      <c r="A317" s="368" t="s">
        <v>3218</v>
      </c>
      <c r="B317" s="368" t="s">
        <v>166</v>
      </c>
      <c r="C317" s="368" t="s">
        <v>74</v>
      </c>
      <c r="D317" s="368" t="s">
        <v>3210</v>
      </c>
      <c r="E317" s="368">
        <v>42</v>
      </c>
      <c r="F317" s="368">
        <v>2</v>
      </c>
      <c r="G317" s="368">
        <v>5</v>
      </c>
    </row>
    <row r="318" spans="1:7">
      <c r="A318" s="368" t="s">
        <v>3620</v>
      </c>
      <c r="B318" s="368" t="s">
        <v>166</v>
      </c>
      <c r="C318" s="368" t="s">
        <v>74</v>
      </c>
      <c r="D318" s="368" t="s">
        <v>3225</v>
      </c>
      <c r="E318" s="368">
        <v>42</v>
      </c>
      <c r="F318" s="368">
        <v>1</v>
      </c>
      <c r="G318" s="368">
        <v>2</v>
      </c>
    </row>
    <row r="319" spans="1:7">
      <c r="A319" s="368" t="s">
        <v>3305</v>
      </c>
      <c r="B319" s="368" t="s">
        <v>166</v>
      </c>
      <c r="C319" s="368" t="s">
        <v>212</v>
      </c>
      <c r="D319" s="368" t="s">
        <v>3306</v>
      </c>
      <c r="E319" s="368">
        <v>8</v>
      </c>
      <c r="F319" s="368">
        <v>1</v>
      </c>
      <c r="G319" s="368">
        <v>13</v>
      </c>
    </row>
    <row r="320" spans="1:7">
      <c r="A320" s="368" t="s">
        <v>3307</v>
      </c>
      <c r="B320" s="368" t="s">
        <v>166</v>
      </c>
      <c r="C320" s="368" t="s">
        <v>155</v>
      </c>
      <c r="D320" s="368" t="s">
        <v>3220</v>
      </c>
      <c r="E320" s="368">
        <v>14</v>
      </c>
      <c r="F320" s="368">
        <v>3</v>
      </c>
      <c r="G320" s="368">
        <v>21</v>
      </c>
    </row>
    <row r="321" spans="1:7">
      <c r="A321" s="368" t="s">
        <v>3537</v>
      </c>
      <c r="B321" s="368" t="s">
        <v>166</v>
      </c>
      <c r="C321" s="368" t="s">
        <v>101</v>
      </c>
      <c r="D321" s="368" t="s">
        <v>3212</v>
      </c>
      <c r="E321" s="368">
        <v>6</v>
      </c>
      <c r="F321" s="368">
        <v>1</v>
      </c>
      <c r="G321" s="368">
        <v>17</v>
      </c>
    </row>
    <row r="322" spans="1:7">
      <c r="A322" s="368" t="s">
        <v>3540</v>
      </c>
      <c r="B322" s="368" t="s">
        <v>166</v>
      </c>
      <c r="C322" s="368" t="s">
        <v>85</v>
      </c>
      <c r="D322" s="368" t="s">
        <v>3212</v>
      </c>
      <c r="E322" s="368">
        <v>62</v>
      </c>
      <c r="F322" s="368">
        <v>14</v>
      </c>
      <c r="G322" s="368">
        <v>23</v>
      </c>
    </row>
    <row r="323" spans="1:7">
      <c r="A323" s="368" t="s">
        <v>3308</v>
      </c>
      <c r="B323" s="368" t="s">
        <v>166</v>
      </c>
      <c r="C323" s="368" t="s">
        <v>85</v>
      </c>
      <c r="D323" s="368" t="s">
        <v>3188</v>
      </c>
      <c r="E323" s="368">
        <v>62</v>
      </c>
      <c r="F323" s="368">
        <v>1</v>
      </c>
      <c r="G323" s="368">
        <v>2</v>
      </c>
    </row>
    <row r="324" spans="1:7">
      <c r="A324" s="368" t="s">
        <v>3226</v>
      </c>
      <c r="B324" s="368" t="s">
        <v>166</v>
      </c>
      <c r="C324" s="368" t="s">
        <v>200</v>
      </c>
      <c r="D324" s="368" t="s">
        <v>3227</v>
      </c>
      <c r="E324" s="368">
        <v>39</v>
      </c>
      <c r="F324" s="368">
        <v>1</v>
      </c>
      <c r="G324" s="368">
        <v>3</v>
      </c>
    </row>
    <row r="325" spans="1:7">
      <c r="A325" s="368" t="s">
        <v>3545</v>
      </c>
      <c r="B325" s="368" t="s">
        <v>166</v>
      </c>
      <c r="C325" s="368" t="s">
        <v>103</v>
      </c>
      <c r="D325" s="368" t="s">
        <v>3210</v>
      </c>
      <c r="E325" s="368">
        <v>8</v>
      </c>
      <c r="F325" s="368">
        <v>2</v>
      </c>
      <c r="G325" s="368">
        <v>25</v>
      </c>
    </row>
    <row r="326" spans="1:7">
      <c r="A326" s="368" t="s">
        <v>3546</v>
      </c>
      <c r="B326" s="368" t="s">
        <v>166</v>
      </c>
      <c r="C326" s="368" t="s">
        <v>103</v>
      </c>
      <c r="D326" s="368" t="s">
        <v>3198</v>
      </c>
      <c r="E326" s="368">
        <v>8</v>
      </c>
      <c r="F326" s="368">
        <v>1</v>
      </c>
      <c r="G326" s="368">
        <v>13</v>
      </c>
    </row>
    <row r="327" spans="1:7">
      <c r="A327" s="368" t="s">
        <v>3228</v>
      </c>
      <c r="B327" s="368" t="s">
        <v>166</v>
      </c>
      <c r="C327" s="368" t="s">
        <v>179</v>
      </c>
      <c r="D327" s="368" t="s">
        <v>3192</v>
      </c>
      <c r="E327" s="368">
        <v>73</v>
      </c>
      <c r="F327" s="368">
        <v>2</v>
      </c>
      <c r="G327" s="368">
        <v>3</v>
      </c>
    </row>
    <row r="328" spans="1:7">
      <c r="A328" s="368" t="s">
        <v>3311</v>
      </c>
      <c r="B328" s="368" t="s">
        <v>166</v>
      </c>
      <c r="C328" s="368" t="s">
        <v>179</v>
      </c>
      <c r="D328" s="368" t="s">
        <v>3236</v>
      </c>
      <c r="E328" s="368">
        <v>73</v>
      </c>
      <c r="F328" s="368">
        <v>6</v>
      </c>
      <c r="G328" s="368">
        <v>8</v>
      </c>
    </row>
    <row r="329" spans="1:7">
      <c r="A329" s="368" t="s">
        <v>3229</v>
      </c>
      <c r="B329" s="368" t="s">
        <v>166</v>
      </c>
      <c r="C329" s="368" t="s">
        <v>179</v>
      </c>
      <c r="D329" s="368" t="s">
        <v>3230</v>
      </c>
      <c r="E329" s="368">
        <v>73</v>
      </c>
      <c r="F329" s="368">
        <v>1</v>
      </c>
      <c r="G329" s="368">
        <v>1</v>
      </c>
    </row>
    <row r="330" spans="1:7">
      <c r="A330" s="368" t="s">
        <v>3549</v>
      </c>
      <c r="B330" s="368" t="s">
        <v>166</v>
      </c>
      <c r="C330" s="368" t="s">
        <v>157</v>
      </c>
      <c r="D330" s="368" t="s">
        <v>3230</v>
      </c>
      <c r="E330" s="368">
        <v>4</v>
      </c>
      <c r="F330" s="368">
        <v>1</v>
      </c>
      <c r="G330" s="368">
        <v>25</v>
      </c>
    </row>
    <row r="331" spans="1:7">
      <c r="A331" s="368" t="s">
        <v>3356</v>
      </c>
      <c r="B331" s="368" t="s">
        <v>166</v>
      </c>
      <c r="C331" s="368" t="s">
        <v>213</v>
      </c>
      <c r="D331" s="368" t="s">
        <v>3195</v>
      </c>
      <c r="E331" s="368">
        <v>13</v>
      </c>
      <c r="F331" s="368">
        <v>1</v>
      </c>
      <c r="G331" s="368">
        <v>8</v>
      </c>
    </row>
    <row r="332" spans="1:7">
      <c r="A332" s="368" t="s">
        <v>3975</v>
      </c>
      <c r="B332" s="368" t="s">
        <v>166</v>
      </c>
      <c r="C332" s="368" t="s">
        <v>86</v>
      </c>
      <c r="D332" s="368" t="s">
        <v>3441</v>
      </c>
      <c r="E332" s="368">
        <v>46</v>
      </c>
      <c r="F332" s="368">
        <v>1</v>
      </c>
      <c r="G332" s="368">
        <v>2</v>
      </c>
    </row>
    <row r="333" spans="1:7">
      <c r="A333" s="368" t="s">
        <v>3830</v>
      </c>
      <c r="B333" s="368" t="s">
        <v>166</v>
      </c>
      <c r="C333" s="368" t="s">
        <v>86</v>
      </c>
      <c r="D333" s="368" t="s">
        <v>3190</v>
      </c>
      <c r="E333" s="368">
        <v>46</v>
      </c>
      <c r="F333" s="368">
        <v>1</v>
      </c>
      <c r="G333" s="368">
        <v>2</v>
      </c>
    </row>
    <row r="334" spans="1:7">
      <c r="A334" s="368" t="s">
        <v>3313</v>
      </c>
      <c r="B334" s="368" t="s">
        <v>166</v>
      </c>
      <c r="C334" s="368" t="s">
        <v>109</v>
      </c>
      <c r="D334" s="368" t="s">
        <v>3220</v>
      </c>
      <c r="E334" s="368">
        <v>9</v>
      </c>
      <c r="F334" s="368">
        <v>2</v>
      </c>
      <c r="G334" s="368">
        <v>22</v>
      </c>
    </row>
    <row r="335" spans="1:7">
      <c r="A335" s="368" t="s">
        <v>3928</v>
      </c>
      <c r="B335" s="368" t="s">
        <v>166</v>
      </c>
      <c r="C335" s="368" t="s">
        <v>109</v>
      </c>
      <c r="D335" s="368" t="s">
        <v>3203</v>
      </c>
      <c r="E335" s="368">
        <v>9</v>
      </c>
      <c r="F335" s="368">
        <v>1</v>
      </c>
      <c r="G335" s="368">
        <v>11</v>
      </c>
    </row>
    <row r="336" spans="1:7">
      <c r="A336" s="368" t="s">
        <v>3314</v>
      </c>
      <c r="B336" s="368" t="s">
        <v>166</v>
      </c>
      <c r="C336" s="368" t="s">
        <v>110</v>
      </c>
      <c r="D336" s="368" t="s">
        <v>3233</v>
      </c>
      <c r="E336" s="368">
        <v>5</v>
      </c>
      <c r="F336" s="368">
        <v>1</v>
      </c>
      <c r="G336" s="368">
        <v>20</v>
      </c>
    </row>
    <row r="337" spans="1:7">
      <c r="A337" s="368" t="s">
        <v>3315</v>
      </c>
      <c r="B337" s="368" t="s">
        <v>166</v>
      </c>
      <c r="C337" s="368" t="s">
        <v>111</v>
      </c>
      <c r="D337" s="368" t="s">
        <v>3264</v>
      </c>
      <c r="E337" s="368">
        <v>5</v>
      </c>
      <c r="F337" s="368">
        <v>1</v>
      </c>
      <c r="G337" s="368">
        <v>20</v>
      </c>
    </row>
    <row r="338" spans="1:7">
      <c r="A338" s="368" t="s">
        <v>3933</v>
      </c>
      <c r="B338" s="368" t="s">
        <v>166</v>
      </c>
      <c r="C338" s="368" t="s">
        <v>181</v>
      </c>
      <c r="D338" s="368" t="s">
        <v>3198</v>
      </c>
      <c r="E338" s="368">
        <v>41</v>
      </c>
      <c r="F338" s="368">
        <v>1</v>
      </c>
      <c r="G338" s="368">
        <v>2</v>
      </c>
    </row>
    <row r="339" spans="1:7">
      <c r="A339" s="368" t="s">
        <v>3934</v>
      </c>
      <c r="B339" s="368" t="s">
        <v>166</v>
      </c>
      <c r="C339" s="368" t="s">
        <v>181</v>
      </c>
      <c r="D339" s="368" t="s">
        <v>3201</v>
      </c>
      <c r="E339" s="368">
        <v>41</v>
      </c>
      <c r="F339" s="368">
        <v>2</v>
      </c>
      <c r="G339" s="368">
        <v>5</v>
      </c>
    </row>
    <row r="340" spans="1:7">
      <c r="A340" s="368" t="s">
        <v>3440</v>
      </c>
      <c r="B340" s="368" t="s">
        <v>166</v>
      </c>
      <c r="C340" s="368" t="s">
        <v>181</v>
      </c>
      <c r="D340" s="368" t="s">
        <v>3441</v>
      </c>
      <c r="E340" s="368">
        <v>41</v>
      </c>
      <c r="F340" s="368">
        <v>1</v>
      </c>
      <c r="G340" s="368">
        <v>2</v>
      </c>
    </row>
    <row r="341" spans="1:7">
      <c r="A341" s="368" t="s">
        <v>3320</v>
      </c>
      <c r="B341" s="368" t="s">
        <v>166</v>
      </c>
      <c r="C341" s="368" t="s">
        <v>181</v>
      </c>
      <c r="D341" s="368" t="s">
        <v>3240</v>
      </c>
      <c r="E341" s="368">
        <v>41</v>
      </c>
      <c r="F341" s="368">
        <v>2</v>
      </c>
      <c r="G341" s="368">
        <v>5</v>
      </c>
    </row>
    <row r="342" spans="1:7">
      <c r="A342" s="368" t="s">
        <v>3442</v>
      </c>
      <c r="B342" s="368" t="s">
        <v>166</v>
      </c>
      <c r="C342" s="368" t="s">
        <v>181</v>
      </c>
      <c r="D342" s="368" t="s">
        <v>3203</v>
      </c>
      <c r="E342" s="368">
        <v>41</v>
      </c>
      <c r="F342" s="368">
        <v>1</v>
      </c>
      <c r="G342" s="368">
        <v>2</v>
      </c>
    </row>
    <row r="343" spans="1:7">
      <c r="A343" s="368" t="s">
        <v>3937</v>
      </c>
      <c r="B343" s="368" t="s">
        <v>166</v>
      </c>
      <c r="C343" s="368" t="s">
        <v>229</v>
      </c>
      <c r="D343" s="368" t="s">
        <v>3192</v>
      </c>
      <c r="E343" s="368">
        <v>21</v>
      </c>
      <c r="F343" s="368">
        <v>3</v>
      </c>
      <c r="G343" s="368">
        <v>14</v>
      </c>
    </row>
    <row r="344" spans="1:7">
      <c r="A344" s="368" t="s">
        <v>3443</v>
      </c>
      <c r="B344" s="368" t="s">
        <v>166</v>
      </c>
      <c r="C344" s="368" t="s">
        <v>229</v>
      </c>
      <c r="D344" s="368" t="s">
        <v>3210</v>
      </c>
      <c r="E344" s="368">
        <v>21</v>
      </c>
      <c r="F344" s="368">
        <v>2</v>
      </c>
      <c r="G344" s="368">
        <v>10</v>
      </c>
    </row>
    <row r="345" spans="1:7">
      <c r="A345" s="368" t="s">
        <v>3444</v>
      </c>
      <c r="B345" s="368" t="s">
        <v>166</v>
      </c>
      <c r="C345" s="368" t="s">
        <v>229</v>
      </c>
      <c r="D345" s="368" t="s">
        <v>3230</v>
      </c>
      <c r="E345" s="368">
        <v>21</v>
      </c>
      <c r="F345" s="368">
        <v>1</v>
      </c>
      <c r="G345" s="368">
        <v>5</v>
      </c>
    </row>
    <row r="346" spans="1:7">
      <c r="A346" s="368" t="s">
        <v>3672</v>
      </c>
      <c r="B346" s="368" t="s">
        <v>166</v>
      </c>
      <c r="C346" s="368" t="s">
        <v>114</v>
      </c>
      <c r="D346" s="368" t="s">
        <v>3212</v>
      </c>
      <c r="E346" s="368">
        <v>28</v>
      </c>
      <c r="F346" s="368">
        <v>5</v>
      </c>
      <c r="G346" s="368">
        <v>18</v>
      </c>
    </row>
    <row r="347" spans="1:7">
      <c r="A347" s="368" t="s">
        <v>3674</v>
      </c>
      <c r="B347" s="368" t="s">
        <v>166</v>
      </c>
      <c r="C347" s="368" t="s">
        <v>28</v>
      </c>
      <c r="D347" s="368" t="s">
        <v>3212</v>
      </c>
      <c r="E347" s="368">
        <v>7</v>
      </c>
      <c r="F347" s="368">
        <v>1</v>
      </c>
      <c r="G347" s="368">
        <v>14</v>
      </c>
    </row>
    <row r="348" spans="1:7">
      <c r="A348" s="368" t="s">
        <v>3677</v>
      </c>
      <c r="B348" s="368" t="s">
        <v>166</v>
      </c>
      <c r="C348" s="368" t="s">
        <v>28</v>
      </c>
      <c r="D348" s="368" t="s">
        <v>3181</v>
      </c>
      <c r="E348" s="368">
        <v>7</v>
      </c>
      <c r="F348" s="368">
        <v>1</v>
      </c>
      <c r="G348" s="368">
        <v>14</v>
      </c>
    </row>
    <row r="349" spans="1:7">
      <c r="A349" s="368" t="s">
        <v>3980</v>
      </c>
      <c r="B349" s="368" t="s">
        <v>166</v>
      </c>
      <c r="C349" s="368" t="s">
        <v>29</v>
      </c>
      <c r="D349" s="368" t="s">
        <v>3210</v>
      </c>
      <c r="E349" s="368">
        <v>85</v>
      </c>
      <c r="F349" s="368">
        <v>3</v>
      </c>
      <c r="G349" s="368">
        <v>4</v>
      </c>
    </row>
    <row r="350" spans="1:7">
      <c r="A350" s="368" t="s">
        <v>3939</v>
      </c>
      <c r="B350" s="368" t="s">
        <v>166</v>
      </c>
      <c r="C350" s="368" t="s">
        <v>115</v>
      </c>
      <c r="D350" s="368" t="s">
        <v>3192</v>
      </c>
      <c r="E350" s="368">
        <v>72</v>
      </c>
      <c r="F350" s="368">
        <v>9</v>
      </c>
      <c r="G350" s="368">
        <v>13</v>
      </c>
    </row>
    <row r="351" spans="1:7">
      <c r="A351" s="368" t="s">
        <v>3679</v>
      </c>
      <c r="B351" s="368" t="s">
        <v>166</v>
      </c>
      <c r="C351" s="368" t="s">
        <v>115</v>
      </c>
      <c r="D351" s="368" t="s">
        <v>3198</v>
      </c>
      <c r="E351" s="368">
        <v>72</v>
      </c>
      <c r="F351" s="368">
        <v>2</v>
      </c>
      <c r="G351" s="368">
        <v>3</v>
      </c>
    </row>
    <row r="352" spans="1:7">
      <c r="A352" s="368" t="s">
        <v>3449</v>
      </c>
      <c r="B352" s="368" t="s">
        <v>166</v>
      </c>
      <c r="C352" s="368" t="s">
        <v>115</v>
      </c>
      <c r="D352" s="368" t="s">
        <v>3256</v>
      </c>
      <c r="E352" s="368">
        <v>72</v>
      </c>
      <c r="F352" s="368">
        <v>1</v>
      </c>
      <c r="G352" s="368">
        <v>1</v>
      </c>
    </row>
    <row r="353" spans="1:7">
      <c r="A353" s="368" t="s">
        <v>3450</v>
      </c>
      <c r="B353" s="368" t="s">
        <v>166</v>
      </c>
      <c r="C353" s="368" t="s">
        <v>115</v>
      </c>
      <c r="D353" s="368" t="s">
        <v>3233</v>
      </c>
      <c r="E353" s="368">
        <v>72</v>
      </c>
      <c r="F353" s="368">
        <v>1</v>
      </c>
      <c r="G353" s="368">
        <v>1</v>
      </c>
    </row>
    <row r="354" spans="1:7">
      <c r="A354" s="368" t="s">
        <v>3451</v>
      </c>
      <c r="B354" s="368" t="s">
        <v>166</v>
      </c>
      <c r="C354" s="368" t="s">
        <v>115</v>
      </c>
      <c r="D354" s="368" t="s">
        <v>3246</v>
      </c>
      <c r="E354" s="368">
        <v>72</v>
      </c>
      <c r="F354" s="368">
        <v>1</v>
      </c>
      <c r="G354" s="368">
        <v>1</v>
      </c>
    </row>
    <row r="355" spans="1:7">
      <c r="A355" s="368" t="s">
        <v>3681</v>
      </c>
      <c r="B355" s="368" t="s">
        <v>166</v>
      </c>
      <c r="C355" s="368" t="s">
        <v>75</v>
      </c>
      <c r="D355" s="368" t="s">
        <v>3192</v>
      </c>
      <c r="E355" s="368">
        <v>8</v>
      </c>
      <c r="F355" s="368">
        <v>1</v>
      </c>
      <c r="G355" s="368">
        <v>13</v>
      </c>
    </row>
    <row r="356" spans="1:7">
      <c r="A356" s="368" t="s">
        <v>3943</v>
      </c>
      <c r="B356" s="368" t="s">
        <v>166</v>
      </c>
      <c r="C356" s="368" t="s">
        <v>87</v>
      </c>
      <c r="D356" s="368" t="s">
        <v>3212</v>
      </c>
      <c r="E356" s="368">
        <v>7</v>
      </c>
      <c r="F356" s="368">
        <v>1</v>
      </c>
      <c r="G356" s="368">
        <v>14</v>
      </c>
    </row>
    <row r="357" spans="1:7">
      <c r="A357" s="368" t="s">
        <v>3458</v>
      </c>
      <c r="B357" s="368" t="s">
        <v>166</v>
      </c>
      <c r="C357" s="368" t="s">
        <v>31</v>
      </c>
      <c r="D357" s="368" t="s">
        <v>3319</v>
      </c>
      <c r="E357" s="368">
        <v>34</v>
      </c>
      <c r="F357" s="368">
        <v>1</v>
      </c>
      <c r="G357" s="368">
        <v>3</v>
      </c>
    </row>
    <row r="358" spans="1:7">
      <c r="A358" s="368" t="s">
        <v>3685</v>
      </c>
      <c r="B358" s="368" t="s">
        <v>166</v>
      </c>
      <c r="C358" s="368" t="s">
        <v>31</v>
      </c>
      <c r="D358" s="368" t="s">
        <v>3240</v>
      </c>
      <c r="E358" s="368">
        <v>34</v>
      </c>
      <c r="F358" s="368">
        <v>1</v>
      </c>
      <c r="G358" s="368">
        <v>3</v>
      </c>
    </row>
    <row r="359" spans="1:7">
      <c r="A359" s="368" t="s">
        <v>3460</v>
      </c>
      <c r="B359" s="368" t="s">
        <v>166</v>
      </c>
      <c r="C359" s="368" t="s">
        <v>183</v>
      </c>
      <c r="D359" s="368" t="s">
        <v>3220</v>
      </c>
      <c r="E359" s="368">
        <v>14</v>
      </c>
      <c r="F359" s="368">
        <v>2</v>
      </c>
      <c r="G359" s="368">
        <v>14</v>
      </c>
    </row>
    <row r="360" spans="1:7">
      <c r="A360" s="368" t="s">
        <v>4009</v>
      </c>
      <c r="B360" s="368" t="s">
        <v>166</v>
      </c>
      <c r="C360" s="368" t="s">
        <v>63</v>
      </c>
      <c r="D360" s="368" t="s">
        <v>3246</v>
      </c>
      <c r="E360" s="368">
        <v>2520</v>
      </c>
      <c r="F360" s="368">
        <v>36</v>
      </c>
      <c r="G360" s="368">
        <v>1</v>
      </c>
    </row>
    <row r="361" spans="1:7">
      <c r="A361" s="368" t="s">
        <v>3178</v>
      </c>
      <c r="B361" s="368" t="s">
        <v>166</v>
      </c>
      <c r="C361" s="368" t="s">
        <v>63</v>
      </c>
      <c r="D361" s="368" t="s">
        <v>3179</v>
      </c>
      <c r="E361" s="368">
        <v>2520</v>
      </c>
      <c r="F361" s="368">
        <v>3</v>
      </c>
      <c r="G361" s="368">
        <v>0</v>
      </c>
    </row>
    <row r="362" spans="1:7">
      <c r="A362" s="368" t="s">
        <v>3478</v>
      </c>
      <c r="B362" s="368" t="s">
        <v>166</v>
      </c>
      <c r="C362" s="368" t="s">
        <v>224</v>
      </c>
      <c r="D362" s="368" t="s">
        <v>3220</v>
      </c>
      <c r="E362" s="368">
        <v>13</v>
      </c>
      <c r="F362" s="368">
        <v>1</v>
      </c>
      <c r="G362" s="368">
        <v>8</v>
      </c>
    </row>
    <row r="363" spans="1:7">
      <c r="A363" s="368" t="s">
        <v>3599</v>
      </c>
      <c r="B363" s="368" t="s">
        <v>166</v>
      </c>
      <c r="C363" s="368" t="s">
        <v>224</v>
      </c>
      <c r="D363" s="368" t="s">
        <v>3198</v>
      </c>
      <c r="E363" s="368">
        <v>13</v>
      </c>
      <c r="F363" s="368">
        <v>1</v>
      </c>
      <c r="G363" s="368">
        <v>8</v>
      </c>
    </row>
    <row r="364" spans="1:7">
      <c r="A364" s="368" t="s">
        <v>3479</v>
      </c>
      <c r="B364" s="368" t="s">
        <v>166</v>
      </c>
      <c r="C364" s="368" t="s">
        <v>95</v>
      </c>
      <c r="D364" s="368" t="s">
        <v>3177</v>
      </c>
      <c r="E364" s="368">
        <v>8</v>
      </c>
      <c r="F364" s="368">
        <v>2</v>
      </c>
      <c r="G364" s="368">
        <v>25</v>
      </c>
    </row>
    <row r="365" spans="1:7">
      <c r="A365" s="368" t="s">
        <v>3480</v>
      </c>
      <c r="B365" s="368" t="s">
        <v>166</v>
      </c>
      <c r="C365" s="368" t="s">
        <v>210</v>
      </c>
      <c r="D365" s="368" t="s">
        <v>3210</v>
      </c>
      <c r="E365" s="368">
        <v>33</v>
      </c>
      <c r="F365" s="368">
        <v>4</v>
      </c>
      <c r="G365" s="368">
        <v>12</v>
      </c>
    </row>
    <row r="366" spans="1:7">
      <c r="A366" s="368" t="s">
        <v>3481</v>
      </c>
      <c r="B366" s="368" t="s">
        <v>166</v>
      </c>
      <c r="C366" s="368" t="s">
        <v>210</v>
      </c>
      <c r="D366" s="368" t="s">
        <v>3252</v>
      </c>
      <c r="E366" s="368">
        <v>33</v>
      </c>
      <c r="F366" s="368">
        <v>1</v>
      </c>
      <c r="G366" s="368">
        <v>3</v>
      </c>
    </row>
    <row r="367" spans="1:7">
      <c r="A367" s="368" t="s">
        <v>4054</v>
      </c>
      <c r="B367" s="368" t="s">
        <v>166</v>
      </c>
      <c r="C367" s="368" t="s">
        <v>20</v>
      </c>
      <c r="D367" s="368" t="s">
        <v>3230</v>
      </c>
      <c r="E367" s="368">
        <v>9</v>
      </c>
      <c r="F367" s="368">
        <v>2</v>
      </c>
      <c r="G367" s="368">
        <v>22</v>
      </c>
    </row>
    <row r="368" spans="1:7">
      <c r="A368" s="368" t="s">
        <v>3603</v>
      </c>
      <c r="B368" s="368" t="s">
        <v>166</v>
      </c>
      <c r="C368" s="368" t="s">
        <v>22</v>
      </c>
      <c r="D368" s="368" t="s">
        <v>3441</v>
      </c>
      <c r="E368" s="368">
        <v>15</v>
      </c>
      <c r="F368" s="368">
        <v>1</v>
      </c>
      <c r="G368" s="368">
        <v>7</v>
      </c>
    </row>
    <row r="369" spans="1:7">
      <c r="A369" s="368" t="s">
        <v>3485</v>
      </c>
      <c r="B369" s="368" t="s">
        <v>166</v>
      </c>
      <c r="C369" s="368" t="s">
        <v>22</v>
      </c>
      <c r="D369" s="368" t="s">
        <v>3225</v>
      </c>
      <c r="E369" s="368">
        <v>15</v>
      </c>
      <c r="F369" s="368">
        <v>1</v>
      </c>
      <c r="G369" s="368">
        <v>7</v>
      </c>
    </row>
    <row r="370" spans="1:7">
      <c r="A370" s="368" t="s">
        <v>4016</v>
      </c>
      <c r="B370" s="368" t="s">
        <v>166</v>
      </c>
      <c r="C370" s="368" t="s">
        <v>195</v>
      </c>
      <c r="D370" s="368" t="s">
        <v>3177</v>
      </c>
      <c r="E370" s="368">
        <v>17</v>
      </c>
      <c r="F370" s="368">
        <v>1</v>
      </c>
      <c r="G370" s="368">
        <v>6</v>
      </c>
    </row>
    <row r="371" spans="1:7">
      <c r="A371" s="368" t="s">
        <v>3287</v>
      </c>
      <c r="B371" s="368" t="s">
        <v>166</v>
      </c>
      <c r="C371" s="368" t="s">
        <v>195</v>
      </c>
      <c r="D371" s="368" t="s">
        <v>3230</v>
      </c>
      <c r="E371" s="368">
        <v>17</v>
      </c>
      <c r="F371" s="368">
        <v>1</v>
      </c>
      <c r="G371" s="368">
        <v>6</v>
      </c>
    </row>
    <row r="372" spans="1:7">
      <c r="A372" s="368" t="s">
        <v>3486</v>
      </c>
      <c r="B372" s="368" t="s">
        <v>166</v>
      </c>
      <c r="C372" s="368" t="s">
        <v>175</v>
      </c>
      <c r="D372" s="368" t="s">
        <v>3220</v>
      </c>
      <c r="E372" s="368">
        <v>6</v>
      </c>
      <c r="F372" s="368">
        <v>1</v>
      </c>
      <c r="G372" s="368">
        <v>17</v>
      </c>
    </row>
    <row r="373" spans="1:7">
      <c r="A373" s="368" t="s">
        <v>3487</v>
      </c>
      <c r="B373" s="368" t="s">
        <v>166</v>
      </c>
      <c r="C373" s="368" t="s">
        <v>225</v>
      </c>
      <c r="D373" s="368" t="s">
        <v>3192</v>
      </c>
      <c r="E373" s="368">
        <v>28</v>
      </c>
      <c r="F373" s="368">
        <v>2</v>
      </c>
      <c r="G373" s="368">
        <v>7</v>
      </c>
    </row>
    <row r="374" spans="1:7">
      <c r="A374" s="368" t="s">
        <v>3489</v>
      </c>
      <c r="B374" s="368" t="s">
        <v>166</v>
      </c>
      <c r="C374" s="368" t="s">
        <v>196</v>
      </c>
      <c r="D374" s="368" t="s">
        <v>3246</v>
      </c>
      <c r="E374" s="368">
        <v>23</v>
      </c>
      <c r="F374" s="368">
        <v>1</v>
      </c>
      <c r="G374" s="368">
        <v>4</v>
      </c>
    </row>
    <row r="375" spans="1:7">
      <c r="A375" s="368" t="s">
        <v>6797</v>
      </c>
      <c r="B375" s="368" t="s">
        <v>166</v>
      </c>
      <c r="C375" s="368" t="s">
        <v>97</v>
      </c>
      <c r="D375" s="368" t="s">
        <v>3192</v>
      </c>
      <c r="E375" s="368">
        <v>18</v>
      </c>
      <c r="F375" s="368">
        <v>1</v>
      </c>
      <c r="G375" s="368">
        <v>6</v>
      </c>
    </row>
    <row r="376" spans="1:7">
      <c r="A376" s="368" t="s">
        <v>3526</v>
      </c>
      <c r="B376" s="368" t="s">
        <v>166</v>
      </c>
      <c r="C376" s="368" t="s">
        <v>177</v>
      </c>
      <c r="D376" s="368" t="s">
        <v>3207</v>
      </c>
      <c r="E376" s="368">
        <v>39</v>
      </c>
      <c r="F376" s="368">
        <v>1</v>
      </c>
      <c r="G376" s="368">
        <v>3</v>
      </c>
    </row>
    <row r="377" spans="1:7">
      <c r="A377" s="368" t="s">
        <v>3413</v>
      </c>
      <c r="B377" s="368" t="s">
        <v>166</v>
      </c>
      <c r="C377" s="368" t="s">
        <v>177</v>
      </c>
      <c r="D377" s="368" t="s">
        <v>3246</v>
      </c>
      <c r="E377" s="368">
        <v>39</v>
      </c>
      <c r="F377" s="368">
        <v>1</v>
      </c>
      <c r="G377" s="368">
        <v>3</v>
      </c>
    </row>
    <row r="378" spans="1:7">
      <c r="A378" s="368" t="s">
        <v>4060</v>
      </c>
      <c r="B378" s="368" t="s">
        <v>166</v>
      </c>
      <c r="C378" s="368" t="s">
        <v>23</v>
      </c>
      <c r="D378" s="368" t="s">
        <v>3207</v>
      </c>
      <c r="E378" s="368">
        <v>10</v>
      </c>
      <c r="F378" s="368">
        <v>2</v>
      </c>
      <c r="G378" s="368">
        <v>20</v>
      </c>
    </row>
    <row r="379" spans="1:7">
      <c r="A379" s="368" t="s">
        <v>3604</v>
      </c>
      <c r="B379" s="368" t="s">
        <v>166</v>
      </c>
      <c r="C379" s="368" t="s">
        <v>23</v>
      </c>
      <c r="D379" s="368" t="s">
        <v>3236</v>
      </c>
      <c r="E379" s="368">
        <v>10</v>
      </c>
      <c r="F379" s="368">
        <v>1</v>
      </c>
      <c r="G379" s="368">
        <v>10</v>
      </c>
    </row>
    <row r="380" spans="1:7">
      <c r="A380" s="368" t="s">
        <v>4061</v>
      </c>
      <c r="B380" s="368" t="s">
        <v>166</v>
      </c>
      <c r="C380" s="368" t="s">
        <v>23</v>
      </c>
      <c r="D380" s="368" t="s">
        <v>3264</v>
      </c>
      <c r="E380" s="368">
        <v>10</v>
      </c>
      <c r="F380" s="368">
        <v>1</v>
      </c>
      <c r="G380" s="368">
        <v>10</v>
      </c>
    </row>
    <row r="381" spans="1:7">
      <c r="A381" s="368" t="s">
        <v>4063</v>
      </c>
      <c r="B381" s="368" t="s">
        <v>166</v>
      </c>
      <c r="C381" s="368" t="s">
        <v>23</v>
      </c>
      <c r="D381" s="368" t="s">
        <v>3184</v>
      </c>
      <c r="E381" s="368">
        <v>10</v>
      </c>
      <c r="F381" s="368">
        <v>1</v>
      </c>
      <c r="G381" s="368">
        <v>10</v>
      </c>
    </row>
    <row r="382" spans="1:7">
      <c r="A382" s="368" t="s">
        <v>3607</v>
      </c>
      <c r="B382" s="368" t="s">
        <v>166</v>
      </c>
      <c r="C382" s="368" t="s">
        <v>226</v>
      </c>
      <c r="D382" s="368" t="s">
        <v>3210</v>
      </c>
      <c r="E382" s="368">
        <v>14</v>
      </c>
      <c r="F382" s="368">
        <v>1</v>
      </c>
      <c r="G382" s="368">
        <v>7</v>
      </c>
    </row>
    <row r="383" spans="1:7">
      <c r="A383" s="368" t="s">
        <v>4064</v>
      </c>
      <c r="B383" s="368" t="s">
        <v>166</v>
      </c>
      <c r="C383" s="368" t="s">
        <v>226</v>
      </c>
      <c r="D383" s="368" t="s">
        <v>3230</v>
      </c>
      <c r="E383" s="368">
        <v>14</v>
      </c>
      <c r="F383" s="368">
        <v>1</v>
      </c>
      <c r="G383" s="368">
        <v>7</v>
      </c>
    </row>
    <row r="384" spans="1:7">
      <c r="A384" s="368" t="s">
        <v>3370</v>
      </c>
      <c r="B384" s="368" t="s">
        <v>166</v>
      </c>
      <c r="C384" s="368" t="s">
        <v>83</v>
      </c>
      <c r="D384" s="368" t="s">
        <v>3205</v>
      </c>
      <c r="E384" s="368">
        <v>58</v>
      </c>
      <c r="F384" s="368">
        <v>1</v>
      </c>
      <c r="G384" s="368">
        <v>2</v>
      </c>
    </row>
    <row r="385" spans="1:7">
      <c r="A385" s="368" t="s">
        <v>4065</v>
      </c>
      <c r="B385" s="368" t="s">
        <v>166</v>
      </c>
      <c r="C385" s="368" t="s">
        <v>98</v>
      </c>
      <c r="D385" s="368" t="s">
        <v>3236</v>
      </c>
      <c r="E385" s="368">
        <v>7</v>
      </c>
      <c r="F385" s="368">
        <v>1</v>
      </c>
      <c r="G385" s="368">
        <v>14</v>
      </c>
    </row>
    <row r="386" spans="1:7">
      <c r="A386" s="368" t="s">
        <v>3613</v>
      </c>
      <c r="B386" s="368" t="s">
        <v>166</v>
      </c>
      <c r="C386" s="368" t="s">
        <v>84</v>
      </c>
      <c r="D386" s="368" t="s">
        <v>3212</v>
      </c>
      <c r="E386" s="368">
        <v>19</v>
      </c>
      <c r="F386" s="368">
        <v>2</v>
      </c>
      <c r="G386" s="368">
        <v>11</v>
      </c>
    </row>
    <row r="387" spans="1:7">
      <c r="A387" s="368" t="s">
        <v>6037</v>
      </c>
      <c r="B387" s="368" t="s">
        <v>166</v>
      </c>
      <c r="C387" s="368" t="s">
        <v>24</v>
      </c>
      <c r="D387" s="368" t="s">
        <v>3210</v>
      </c>
      <c r="E387" s="368">
        <v>26</v>
      </c>
      <c r="F387" s="368">
        <v>1</v>
      </c>
      <c r="G387" s="368">
        <v>4</v>
      </c>
    </row>
    <row r="388" spans="1:7">
      <c r="A388" s="368" t="s">
        <v>3615</v>
      </c>
      <c r="B388" s="368" t="s">
        <v>166</v>
      </c>
      <c r="C388" s="368" t="s">
        <v>25</v>
      </c>
      <c r="D388" s="368" t="s">
        <v>3207</v>
      </c>
      <c r="E388" s="368">
        <v>22</v>
      </c>
      <c r="F388" s="368">
        <v>1</v>
      </c>
      <c r="G388" s="368">
        <v>5</v>
      </c>
    </row>
    <row r="389" spans="1:7">
      <c r="A389" s="368" t="s">
        <v>3616</v>
      </c>
      <c r="B389" s="368" t="s">
        <v>166</v>
      </c>
      <c r="C389" s="368" t="s">
        <v>197</v>
      </c>
      <c r="D389" s="368" t="s">
        <v>3210</v>
      </c>
      <c r="E389" s="368">
        <v>12</v>
      </c>
      <c r="F389" s="368">
        <v>2</v>
      </c>
      <c r="G389" s="368">
        <v>17</v>
      </c>
    </row>
    <row r="390" spans="1:7">
      <c r="A390" s="368" t="s">
        <v>3496</v>
      </c>
      <c r="B390" s="368" t="s">
        <v>166</v>
      </c>
      <c r="C390" s="368" t="s">
        <v>197</v>
      </c>
      <c r="D390" s="368" t="s">
        <v>3256</v>
      </c>
      <c r="E390" s="368">
        <v>12</v>
      </c>
      <c r="F390" s="368">
        <v>1</v>
      </c>
      <c r="G390" s="368">
        <v>8</v>
      </c>
    </row>
    <row r="391" spans="1:7">
      <c r="A391" s="368" t="s">
        <v>3497</v>
      </c>
      <c r="B391" s="368" t="s">
        <v>166</v>
      </c>
      <c r="C391" s="368" t="s">
        <v>197</v>
      </c>
      <c r="D391" s="368" t="s">
        <v>3205</v>
      </c>
      <c r="E391" s="368">
        <v>12</v>
      </c>
      <c r="F391" s="368">
        <v>1</v>
      </c>
      <c r="G391" s="368">
        <v>8</v>
      </c>
    </row>
    <row r="392" spans="1:7">
      <c r="A392" s="368" t="s">
        <v>3617</v>
      </c>
      <c r="B392" s="368" t="s">
        <v>166</v>
      </c>
      <c r="C392" s="368" t="s">
        <v>100</v>
      </c>
      <c r="D392" s="368" t="s">
        <v>3198</v>
      </c>
      <c r="E392" s="368">
        <v>13</v>
      </c>
      <c r="F392" s="368">
        <v>1</v>
      </c>
      <c r="G392" s="368">
        <v>8</v>
      </c>
    </row>
    <row r="393" spans="1:7">
      <c r="A393" s="368" t="s">
        <v>3618</v>
      </c>
      <c r="B393" s="368" t="s">
        <v>166</v>
      </c>
      <c r="C393" s="368" t="s">
        <v>100</v>
      </c>
      <c r="D393" s="368" t="s">
        <v>3203</v>
      </c>
      <c r="E393" s="368">
        <v>13</v>
      </c>
      <c r="F393" s="368">
        <v>2</v>
      </c>
      <c r="G393" s="368">
        <v>15</v>
      </c>
    </row>
    <row r="394" spans="1:7">
      <c r="A394" s="368" t="s">
        <v>3498</v>
      </c>
      <c r="B394" s="368" t="s">
        <v>166</v>
      </c>
      <c r="C394" s="368" t="s">
        <v>73</v>
      </c>
      <c r="D394" s="368" t="s">
        <v>3220</v>
      </c>
      <c r="E394" s="368">
        <v>14</v>
      </c>
      <c r="F394" s="368">
        <v>7</v>
      </c>
      <c r="G394" s="368">
        <v>50</v>
      </c>
    </row>
    <row r="395" spans="1:7">
      <c r="A395" s="368" t="s">
        <v>4073</v>
      </c>
      <c r="B395" s="368" t="s">
        <v>166</v>
      </c>
      <c r="C395" s="368" t="s">
        <v>73</v>
      </c>
      <c r="D395" s="368" t="s">
        <v>3210</v>
      </c>
      <c r="E395" s="368">
        <v>14</v>
      </c>
      <c r="F395" s="368">
        <v>3</v>
      </c>
      <c r="G395" s="368">
        <v>21</v>
      </c>
    </row>
    <row r="396" spans="1:7">
      <c r="A396" s="368" t="s">
        <v>4033</v>
      </c>
      <c r="B396" s="368" t="s">
        <v>166</v>
      </c>
      <c r="C396" s="368" t="s">
        <v>74</v>
      </c>
      <c r="D396" s="368" t="s">
        <v>3192</v>
      </c>
      <c r="E396" s="368">
        <v>42</v>
      </c>
      <c r="F396" s="368">
        <v>4</v>
      </c>
      <c r="G396" s="368">
        <v>10</v>
      </c>
    </row>
    <row r="397" spans="1:7">
      <c r="A397" s="368" t="s">
        <v>4034</v>
      </c>
      <c r="B397" s="368" t="s">
        <v>166</v>
      </c>
      <c r="C397" s="368" t="s">
        <v>74</v>
      </c>
      <c r="D397" s="368" t="s">
        <v>3240</v>
      </c>
      <c r="E397" s="368">
        <v>42</v>
      </c>
      <c r="F397" s="368">
        <v>1</v>
      </c>
      <c r="G397" s="368">
        <v>2</v>
      </c>
    </row>
    <row r="398" spans="1:7">
      <c r="A398" s="368" t="s">
        <v>3623</v>
      </c>
      <c r="B398" s="368" t="s">
        <v>166</v>
      </c>
      <c r="C398" s="368" t="s">
        <v>198</v>
      </c>
      <c r="D398" s="368" t="s">
        <v>3256</v>
      </c>
      <c r="E398" s="368">
        <v>50</v>
      </c>
      <c r="F398" s="368">
        <v>1</v>
      </c>
      <c r="G398" s="368">
        <v>2</v>
      </c>
    </row>
    <row r="399" spans="1:7">
      <c r="A399" s="368" t="s">
        <v>4076</v>
      </c>
      <c r="B399" s="368" t="s">
        <v>166</v>
      </c>
      <c r="C399" s="368" t="s">
        <v>198</v>
      </c>
      <c r="D399" s="368" t="s">
        <v>3246</v>
      </c>
      <c r="E399" s="368">
        <v>50</v>
      </c>
      <c r="F399" s="368">
        <v>2</v>
      </c>
      <c r="G399" s="368">
        <v>4</v>
      </c>
    </row>
    <row r="400" spans="1:7">
      <c r="A400" s="368" t="s">
        <v>3799</v>
      </c>
      <c r="B400" s="368" t="s">
        <v>166</v>
      </c>
      <c r="C400" s="368" t="s">
        <v>144</v>
      </c>
      <c r="D400" s="368" t="s">
        <v>3184</v>
      </c>
      <c r="E400" s="368">
        <v>10</v>
      </c>
      <c r="F400" s="368">
        <v>1</v>
      </c>
      <c r="G400" s="368">
        <v>10</v>
      </c>
    </row>
    <row r="401" spans="1:7">
      <c r="A401" s="368" t="s">
        <v>3800</v>
      </c>
      <c r="B401" s="368" t="s">
        <v>166</v>
      </c>
      <c r="C401" s="368" t="s">
        <v>158</v>
      </c>
      <c r="D401" s="368" t="s">
        <v>3212</v>
      </c>
      <c r="E401" s="368">
        <v>3</v>
      </c>
      <c r="F401" s="368" t="s">
        <v>3175</v>
      </c>
      <c r="G401" s="368">
        <v>0</v>
      </c>
    </row>
    <row r="402" spans="1:7">
      <c r="A402" s="368" t="s">
        <v>3802</v>
      </c>
      <c r="B402" s="368" t="s">
        <v>166</v>
      </c>
      <c r="C402" s="368" t="s">
        <v>88</v>
      </c>
      <c r="D402" s="368" t="s">
        <v>3256</v>
      </c>
      <c r="E402" s="368">
        <v>21</v>
      </c>
      <c r="F402" s="368">
        <v>1</v>
      </c>
      <c r="G402" s="368">
        <v>5</v>
      </c>
    </row>
    <row r="403" spans="1:7">
      <c r="A403" s="368" t="s">
        <v>3803</v>
      </c>
      <c r="B403" s="368" t="s">
        <v>166</v>
      </c>
      <c r="C403" s="368" t="s">
        <v>57</v>
      </c>
      <c r="D403" s="368" t="s">
        <v>3203</v>
      </c>
      <c r="E403" s="368">
        <v>9</v>
      </c>
      <c r="F403" s="368">
        <v>1</v>
      </c>
      <c r="G403" s="368">
        <v>11</v>
      </c>
    </row>
    <row r="404" spans="1:7">
      <c r="A404" s="368" t="s">
        <v>3563</v>
      </c>
      <c r="B404" s="368" t="s">
        <v>166</v>
      </c>
      <c r="C404" s="368" t="s">
        <v>58</v>
      </c>
      <c r="D404" s="368" t="s">
        <v>3212</v>
      </c>
      <c r="E404" s="368">
        <v>35</v>
      </c>
      <c r="F404" s="368">
        <v>9</v>
      </c>
      <c r="G404" s="368">
        <v>26</v>
      </c>
    </row>
    <row r="405" spans="1:7">
      <c r="A405" s="368" t="s">
        <v>3567</v>
      </c>
      <c r="B405" s="368" t="s">
        <v>166</v>
      </c>
      <c r="C405" s="368" t="s">
        <v>79</v>
      </c>
      <c r="D405" s="368" t="s">
        <v>3203</v>
      </c>
      <c r="E405" s="368">
        <v>8</v>
      </c>
      <c r="F405" s="368">
        <v>1</v>
      </c>
      <c r="G405" s="368">
        <v>13</v>
      </c>
    </row>
    <row r="406" spans="1:7">
      <c r="A406" s="368" t="s">
        <v>4148</v>
      </c>
      <c r="B406" s="368" t="s">
        <v>166</v>
      </c>
      <c r="C406" s="368" t="s">
        <v>32</v>
      </c>
      <c r="D406" s="368" t="s">
        <v>3233</v>
      </c>
      <c r="E406" s="368">
        <v>14</v>
      </c>
      <c r="F406" s="368">
        <v>1</v>
      </c>
      <c r="G406" s="368">
        <v>7</v>
      </c>
    </row>
    <row r="407" spans="1:7">
      <c r="A407" s="368" t="s">
        <v>3806</v>
      </c>
      <c r="B407" s="368" t="s">
        <v>166</v>
      </c>
      <c r="C407" s="368" t="s">
        <v>32</v>
      </c>
      <c r="D407" s="368" t="s">
        <v>3181</v>
      </c>
      <c r="E407" s="368">
        <v>14</v>
      </c>
      <c r="F407" s="368">
        <v>1</v>
      </c>
      <c r="G407" s="368">
        <v>7</v>
      </c>
    </row>
    <row r="408" spans="1:7">
      <c r="A408" s="368" t="s">
        <v>3808</v>
      </c>
      <c r="B408" s="368" t="s">
        <v>166</v>
      </c>
      <c r="C408" s="368" t="s">
        <v>184</v>
      </c>
      <c r="D408" s="368" t="s">
        <v>3441</v>
      </c>
      <c r="E408" s="368">
        <v>51</v>
      </c>
      <c r="F408" s="368">
        <v>1</v>
      </c>
      <c r="G408" s="368">
        <v>2</v>
      </c>
    </row>
    <row r="409" spans="1:7">
      <c r="A409" s="368" t="s">
        <v>3810</v>
      </c>
      <c r="B409" s="368" t="s">
        <v>166</v>
      </c>
      <c r="C409" s="368" t="s">
        <v>184</v>
      </c>
      <c r="D409" s="368" t="s">
        <v>3227</v>
      </c>
      <c r="E409" s="368">
        <v>51</v>
      </c>
      <c r="F409" s="368">
        <v>1</v>
      </c>
      <c r="G409" s="368">
        <v>2</v>
      </c>
    </row>
    <row r="410" spans="1:7">
      <c r="A410" s="368" t="s">
        <v>3767</v>
      </c>
      <c r="B410" s="368" t="s">
        <v>166</v>
      </c>
      <c r="C410" s="368" t="s">
        <v>184</v>
      </c>
      <c r="D410" s="368" t="s">
        <v>3246</v>
      </c>
      <c r="E410" s="368">
        <v>51</v>
      </c>
      <c r="F410" s="368">
        <v>1</v>
      </c>
      <c r="G410" s="368">
        <v>2</v>
      </c>
    </row>
    <row r="411" spans="1:7">
      <c r="A411" s="368" t="s">
        <v>3811</v>
      </c>
      <c r="B411" s="368" t="s">
        <v>166</v>
      </c>
      <c r="C411" s="368" t="s">
        <v>184</v>
      </c>
      <c r="D411" s="368" t="s">
        <v>3205</v>
      </c>
      <c r="E411" s="368">
        <v>51</v>
      </c>
      <c r="F411" s="368">
        <v>1</v>
      </c>
      <c r="G411" s="368">
        <v>2</v>
      </c>
    </row>
    <row r="412" spans="1:7">
      <c r="A412" s="368" t="s">
        <v>3569</v>
      </c>
      <c r="B412" s="368" t="s">
        <v>166</v>
      </c>
      <c r="C412" s="368" t="s">
        <v>89</v>
      </c>
      <c r="D412" s="368" t="s">
        <v>3203</v>
      </c>
      <c r="E412" s="368">
        <v>14</v>
      </c>
      <c r="F412" s="368">
        <v>2</v>
      </c>
      <c r="G412" s="368">
        <v>14</v>
      </c>
    </row>
    <row r="413" spans="1:7">
      <c r="A413" s="368" t="s">
        <v>3466</v>
      </c>
      <c r="B413" s="368" t="s">
        <v>166</v>
      </c>
      <c r="C413" s="368" t="s">
        <v>203</v>
      </c>
      <c r="D413" s="368" t="s">
        <v>3212</v>
      </c>
      <c r="E413" s="368">
        <v>7</v>
      </c>
      <c r="F413" s="368">
        <v>1</v>
      </c>
      <c r="G413" s="368">
        <v>14</v>
      </c>
    </row>
    <row r="414" spans="1:7">
      <c r="A414" s="368" t="s">
        <v>4121</v>
      </c>
      <c r="B414" s="368" t="s">
        <v>166</v>
      </c>
      <c r="C414" s="368" t="s">
        <v>203</v>
      </c>
      <c r="D414" s="368" t="s">
        <v>3203</v>
      </c>
      <c r="E414" s="368">
        <v>7</v>
      </c>
      <c r="F414" s="368">
        <v>1</v>
      </c>
      <c r="G414" s="368">
        <v>14</v>
      </c>
    </row>
    <row r="415" spans="1:7">
      <c r="A415" s="368" t="s">
        <v>4152</v>
      </c>
      <c r="B415" s="368" t="s">
        <v>166</v>
      </c>
      <c r="C415" s="368" t="s">
        <v>162</v>
      </c>
      <c r="D415" s="368" t="s">
        <v>3212</v>
      </c>
      <c r="E415" s="368">
        <v>6</v>
      </c>
      <c r="F415" s="368">
        <v>1</v>
      </c>
      <c r="G415" s="368">
        <v>17</v>
      </c>
    </row>
    <row r="416" spans="1:7">
      <c r="A416" s="368" t="s">
        <v>3867</v>
      </c>
      <c r="B416" s="368" t="s">
        <v>166</v>
      </c>
      <c r="C416" s="368" t="s">
        <v>34</v>
      </c>
      <c r="D416" s="368" t="s">
        <v>3220</v>
      </c>
      <c r="E416" s="368">
        <v>19</v>
      </c>
      <c r="F416" s="368">
        <v>3</v>
      </c>
      <c r="G416" s="368">
        <v>16</v>
      </c>
    </row>
    <row r="417" spans="1:7">
      <c r="A417" s="368" t="s">
        <v>3814</v>
      </c>
      <c r="B417" s="368" t="s">
        <v>166</v>
      </c>
      <c r="C417" s="368" t="s">
        <v>214</v>
      </c>
      <c r="D417" s="368" t="s">
        <v>3212</v>
      </c>
      <c r="E417" s="368">
        <v>14</v>
      </c>
      <c r="F417" s="368">
        <v>9</v>
      </c>
      <c r="G417" s="368">
        <v>64</v>
      </c>
    </row>
    <row r="418" spans="1:7">
      <c r="A418" s="368" t="s">
        <v>3570</v>
      </c>
      <c r="B418" s="368" t="s">
        <v>166</v>
      </c>
      <c r="C418" s="368" t="s">
        <v>214</v>
      </c>
      <c r="D418" s="368" t="s">
        <v>3233</v>
      </c>
      <c r="E418" s="368">
        <v>14</v>
      </c>
      <c r="F418" s="368">
        <v>1</v>
      </c>
      <c r="G418" s="368">
        <v>7</v>
      </c>
    </row>
    <row r="419" spans="1:7">
      <c r="A419" s="368" t="s">
        <v>3815</v>
      </c>
      <c r="B419" s="368" t="s">
        <v>166</v>
      </c>
      <c r="C419" s="368" t="s">
        <v>214</v>
      </c>
      <c r="D419" s="368" t="s">
        <v>3230</v>
      </c>
      <c r="E419" s="368">
        <v>14</v>
      </c>
      <c r="F419" s="368">
        <v>1</v>
      </c>
      <c r="G419" s="368">
        <v>7</v>
      </c>
    </row>
    <row r="420" spans="1:7">
      <c r="A420" s="368" t="s">
        <v>3816</v>
      </c>
      <c r="B420" s="368" t="s">
        <v>166</v>
      </c>
      <c r="C420" s="368" t="s">
        <v>35</v>
      </c>
      <c r="D420" s="368" t="s">
        <v>3212</v>
      </c>
      <c r="E420" s="368">
        <v>7</v>
      </c>
      <c r="F420" s="368">
        <v>2</v>
      </c>
      <c r="G420" s="368">
        <v>29</v>
      </c>
    </row>
    <row r="421" spans="1:7">
      <c r="A421" s="368" t="s">
        <v>3817</v>
      </c>
      <c r="B421" s="368" t="s">
        <v>166</v>
      </c>
      <c r="C421" s="368" t="s">
        <v>35</v>
      </c>
      <c r="D421" s="368" t="s">
        <v>3198</v>
      </c>
      <c r="E421" s="368">
        <v>7</v>
      </c>
      <c r="F421" s="368">
        <v>1</v>
      </c>
      <c r="G421" s="368">
        <v>14</v>
      </c>
    </row>
    <row r="422" spans="1:7">
      <c r="A422" s="368" t="s">
        <v>3571</v>
      </c>
      <c r="B422" s="368" t="s">
        <v>166</v>
      </c>
      <c r="C422" s="368" t="s">
        <v>35</v>
      </c>
      <c r="D422" s="368" t="s">
        <v>3240</v>
      </c>
      <c r="E422" s="368">
        <v>7</v>
      </c>
      <c r="F422" s="368">
        <v>1</v>
      </c>
      <c r="G422" s="368">
        <v>14</v>
      </c>
    </row>
    <row r="423" spans="1:7">
      <c r="A423" s="368" t="s">
        <v>3963</v>
      </c>
      <c r="B423" s="368" t="s">
        <v>166</v>
      </c>
      <c r="C423" s="368" t="s">
        <v>60</v>
      </c>
      <c r="D423" s="368" t="s">
        <v>3210</v>
      </c>
      <c r="E423" s="368">
        <v>26</v>
      </c>
      <c r="F423" s="368">
        <v>1</v>
      </c>
      <c r="G423" s="368">
        <v>4</v>
      </c>
    </row>
    <row r="424" spans="1:7">
      <c r="A424" s="368" t="s">
        <v>3573</v>
      </c>
      <c r="B424" s="368" t="s">
        <v>166</v>
      </c>
      <c r="C424" s="368" t="s">
        <v>187</v>
      </c>
      <c r="D424" s="368" t="s">
        <v>3212</v>
      </c>
      <c r="E424" s="368">
        <v>6</v>
      </c>
      <c r="F424" s="368">
        <v>2</v>
      </c>
      <c r="G424" s="368">
        <v>33</v>
      </c>
    </row>
    <row r="425" spans="1:7">
      <c r="A425" s="368" t="s">
        <v>4595</v>
      </c>
      <c r="B425" s="368" t="s">
        <v>166</v>
      </c>
      <c r="C425" s="368" t="s">
        <v>216</v>
      </c>
      <c r="D425" s="368" t="s">
        <v>3190</v>
      </c>
      <c r="E425" s="368">
        <v>14</v>
      </c>
      <c r="F425" s="368">
        <v>1</v>
      </c>
      <c r="G425" s="368">
        <v>7</v>
      </c>
    </row>
    <row r="426" spans="1:7">
      <c r="A426" s="368" t="s">
        <v>3575</v>
      </c>
      <c r="B426" s="368" t="s">
        <v>166</v>
      </c>
      <c r="C426" s="368" t="s">
        <v>205</v>
      </c>
      <c r="D426" s="368" t="s">
        <v>3198</v>
      </c>
      <c r="E426" s="368">
        <v>21</v>
      </c>
      <c r="F426" s="368">
        <v>2</v>
      </c>
      <c r="G426" s="368">
        <v>10</v>
      </c>
    </row>
    <row r="427" spans="1:7">
      <c r="A427" s="368" t="s">
        <v>3576</v>
      </c>
      <c r="B427" s="368" t="s">
        <v>166</v>
      </c>
      <c r="C427" s="368" t="s">
        <v>205</v>
      </c>
      <c r="D427" s="368" t="s">
        <v>3177</v>
      </c>
      <c r="E427" s="368">
        <v>21</v>
      </c>
      <c r="F427" s="368">
        <v>2</v>
      </c>
      <c r="G427" s="368">
        <v>10</v>
      </c>
    </row>
    <row r="428" spans="1:7">
      <c r="A428" s="368" t="s">
        <v>3820</v>
      </c>
      <c r="B428" s="368" t="s">
        <v>166</v>
      </c>
      <c r="C428" s="368" t="s">
        <v>206</v>
      </c>
      <c r="D428" s="368" t="s">
        <v>3212</v>
      </c>
      <c r="E428" s="368">
        <v>9</v>
      </c>
      <c r="F428" s="368" t="s">
        <v>3175</v>
      </c>
      <c r="G428" s="368">
        <v>0</v>
      </c>
    </row>
    <row r="429" spans="1:7">
      <c r="A429" s="368" t="s">
        <v>3578</v>
      </c>
      <c r="B429" s="368" t="s">
        <v>166</v>
      </c>
      <c r="C429" s="368" t="s">
        <v>188</v>
      </c>
      <c r="D429" s="368" t="s">
        <v>3246</v>
      </c>
      <c r="E429" s="368">
        <v>11</v>
      </c>
      <c r="F429" s="368">
        <v>1</v>
      </c>
      <c r="G429" s="368">
        <v>9</v>
      </c>
    </row>
    <row r="430" spans="1:7">
      <c r="A430" s="368" t="s">
        <v>4159</v>
      </c>
      <c r="B430" s="368" t="s">
        <v>166</v>
      </c>
      <c r="C430" s="368" t="s">
        <v>148</v>
      </c>
      <c r="D430" s="368" t="s">
        <v>3210</v>
      </c>
      <c r="E430" s="368">
        <v>15</v>
      </c>
      <c r="F430" s="368">
        <v>2</v>
      </c>
      <c r="G430" s="368">
        <v>13</v>
      </c>
    </row>
    <row r="431" spans="1:7">
      <c r="A431" s="368" t="s">
        <v>3579</v>
      </c>
      <c r="B431" s="368" t="s">
        <v>166</v>
      </c>
      <c r="C431" s="368" t="s">
        <v>148</v>
      </c>
      <c r="D431" s="368" t="s">
        <v>3240</v>
      </c>
      <c r="E431" s="368">
        <v>15</v>
      </c>
      <c r="F431" s="368">
        <v>1</v>
      </c>
      <c r="G431" s="368">
        <v>7</v>
      </c>
    </row>
    <row r="432" spans="1:7">
      <c r="A432" s="368" t="s">
        <v>3580</v>
      </c>
      <c r="B432" s="368" t="s">
        <v>166</v>
      </c>
      <c r="C432" s="368" t="s">
        <v>148</v>
      </c>
      <c r="D432" s="368" t="s">
        <v>3230</v>
      </c>
      <c r="E432" s="368">
        <v>15</v>
      </c>
      <c r="F432" s="368">
        <v>1</v>
      </c>
      <c r="G432" s="368">
        <v>7</v>
      </c>
    </row>
    <row r="433" spans="1:7">
      <c r="A433" s="368" t="s">
        <v>3581</v>
      </c>
      <c r="B433" s="368" t="s">
        <v>166</v>
      </c>
      <c r="C433" s="368" t="s">
        <v>217</v>
      </c>
      <c r="D433" s="368" t="s">
        <v>3319</v>
      </c>
      <c r="E433" s="368">
        <v>49</v>
      </c>
      <c r="F433" s="368">
        <v>1</v>
      </c>
      <c r="G433" s="368">
        <v>2</v>
      </c>
    </row>
    <row r="434" spans="1:7">
      <c r="A434" s="368" t="s">
        <v>4160</v>
      </c>
      <c r="B434" s="368" t="s">
        <v>166</v>
      </c>
      <c r="C434" s="368" t="s">
        <v>217</v>
      </c>
      <c r="D434" s="368" t="s">
        <v>3181</v>
      </c>
      <c r="E434" s="368">
        <v>49</v>
      </c>
      <c r="F434" s="368">
        <v>1</v>
      </c>
      <c r="G434" s="368">
        <v>2</v>
      </c>
    </row>
    <row r="435" spans="1:7">
      <c r="A435" s="368" t="s">
        <v>4161</v>
      </c>
      <c r="B435" s="368" t="s">
        <v>166</v>
      </c>
      <c r="C435" s="368" t="s">
        <v>37</v>
      </c>
      <c r="D435" s="368" t="s">
        <v>3203</v>
      </c>
      <c r="E435" s="368">
        <v>26</v>
      </c>
      <c r="F435" s="368">
        <v>2</v>
      </c>
      <c r="G435" s="368">
        <v>8</v>
      </c>
    </row>
    <row r="436" spans="1:7">
      <c r="A436" s="368" t="s">
        <v>4162</v>
      </c>
      <c r="B436" s="368" t="s">
        <v>166</v>
      </c>
      <c r="C436" s="368" t="s">
        <v>91</v>
      </c>
      <c r="D436" s="368" t="s">
        <v>3192</v>
      </c>
      <c r="E436" s="368">
        <v>30</v>
      </c>
      <c r="F436" s="368">
        <v>9</v>
      </c>
      <c r="G436" s="368">
        <v>30</v>
      </c>
    </row>
    <row r="437" spans="1:7">
      <c r="A437" s="368" t="s">
        <v>3584</v>
      </c>
      <c r="B437" s="368" t="s">
        <v>166</v>
      </c>
      <c r="C437" s="368" t="s">
        <v>91</v>
      </c>
      <c r="D437" s="368" t="s">
        <v>3220</v>
      </c>
      <c r="E437" s="368">
        <v>30</v>
      </c>
      <c r="F437" s="368">
        <v>4</v>
      </c>
      <c r="G437" s="368">
        <v>13</v>
      </c>
    </row>
    <row r="438" spans="1:7">
      <c r="A438" s="368" t="s">
        <v>3585</v>
      </c>
      <c r="B438" s="368" t="s">
        <v>166</v>
      </c>
      <c r="C438" s="368" t="s">
        <v>189</v>
      </c>
      <c r="D438" s="368" t="s">
        <v>3227</v>
      </c>
      <c r="E438" s="368">
        <v>51</v>
      </c>
      <c r="F438" s="368">
        <v>1</v>
      </c>
      <c r="G438" s="368">
        <v>2</v>
      </c>
    </row>
    <row r="439" spans="1:7">
      <c r="A439" s="368" t="s">
        <v>4166</v>
      </c>
      <c r="B439" s="368" t="s">
        <v>166</v>
      </c>
      <c r="C439" s="368" t="s">
        <v>38</v>
      </c>
      <c r="D439" s="368" t="s">
        <v>3441</v>
      </c>
      <c r="E439" s="368">
        <v>22</v>
      </c>
      <c r="F439" s="368">
        <v>1</v>
      </c>
      <c r="G439" s="368">
        <v>5</v>
      </c>
    </row>
    <row r="440" spans="1:7">
      <c r="A440" s="368" t="s">
        <v>3535</v>
      </c>
      <c r="B440" s="368" t="s">
        <v>166</v>
      </c>
      <c r="C440" s="368" t="s">
        <v>100</v>
      </c>
      <c r="D440" s="368" t="s">
        <v>3190</v>
      </c>
      <c r="E440" s="368">
        <v>13</v>
      </c>
      <c r="F440" s="368">
        <v>2</v>
      </c>
      <c r="G440" s="368">
        <v>15</v>
      </c>
    </row>
    <row r="441" spans="1:7">
      <c r="A441" s="368" t="s">
        <v>3654</v>
      </c>
      <c r="B441" s="368" t="s">
        <v>166</v>
      </c>
      <c r="C441" s="368" t="s">
        <v>26</v>
      </c>
      <c r="D441" s="368" t="s">
        <v>3203</v>
      </c>
      <c r="E441" s="368">
        <v>17</v>
      </c>
      <c r="F441" s="368">
        <v>1</v>
      </c>
      <c r="G441" s="368">
        <v>6</v>
      </c>
    </row>
    <row r="442" spans="1:7">
      <c r="A442" s="368" t="s">
        <v>4071</v>
      </c>
      <c r="B442" s="368" t="s">
        <v>166</v>
      </c>
      <c r="C442" s="368" t="s">
        <v>26</v>
      </c>
      <c r="D442" s="368" t="s">
        <v>3190</v>
      </c>
      <c r="E442" s="368">
        <v>17</v>
      </c>
      <c r="F442" s="368">
        <v>1</v>
      </c>
      <c r="G442" s="368">
        <v>6</v>
      </c>
    </row>
    <row r="443" spans="1:7">
      <c r="A443" s="368" t="s">
        <v>3216</v>
      </c>
      <c r="B443" s="368" t="s">
        <v>166</v>
      </c>
      <c r="C443" s="368" t="s">
        <v>154</v>
      </c>
      <c r="D443" s="368" t="s">
        <v>3177</v>
      </c>
      <c r="E443" s="368">
        <v>4</v>
      </c>
      <c r="F443" s="368">
        <v>1</v>
      </c>
      <c r="G443" s="368">
        <v>25</v>
      </c>
    </row>
    <row r="444" spans="1:7">
      <c r="A444" s="368" t="s">
        <v>3656</v>
      </c>
      <c r="B444" s="368" t="s">
        <v>166</v>
      </c>
      <c r="C444" s="368" t="s">
        <v>74</v>
      </c>
      <c r="D444" s="368" t="s">
        <v>3220</v>
      </c>
      <c r="E444" s="368">
        <v>42</v>
      </c>
      <c r="F444" s="368">
        <v>6</v>
      </c>
      <c r="G444" s="368">
        <v>14</v>
      </c>
    </row>
    <row r="445" spans="1:7">
      <c r="A445" s="368" t="s">
        <v>4035</v>
      </c>
      <c r="B445" s="368" t="s">
        <v>166</v>
      </c>
      <c r="C445" s="368" t="s">
        <v>74</v>
      </c>
      <c r="D445" s="368" t="s">
        <v>3256</v>
      </c>
      <c r="E445" s="368">
        <v>42</v>
      </c>
      <c r="F445" s="368">
        <v>1</v>
      </c>
      <c r="G445" s="368">
        <v>2</v>
      </c>
    </row>
    <row r="446" spans="1:7">
      <c r="A446" s="368" t="s">
        <v>3423</v>
      </c>
      <c r="B446" s="368" t="s">
        <v>166</v>
      </c>
      <c r="C446" s="368" t="s">
        <v>74</v>
      </c>
      <c r="D446" s="368" t="s">
        <v>3184</v>
      </c>
      <c r="E446" s="368">
        <v>42</v>
      </c>
      <c r="F446" s="368">
        <v>1</v>
      </c>
      <c r="G446" s="368">
        <v>2</v>
      </c>
    </row>
    <row r="447" spans="1:7">
      <c r="A447" s="368" t="s">
        <v>3303</v>
      </c>
      <c r="B447" s="368" t="s">
        <v>166</v>
      </c>
      <c r="C447" s="368" t="s">
        <v>73</v>
      </c>
      <c r="D447" s="368" t="s">
        <v>3184</v>
      </c>
      <c r="E447" s="368">
        <v>14</v>
      </c>
      <c r="F447" s="368">
        <v>1</v>
      </c>
      <c r="G447" s="368">
        <v>7</v>
      </c>
    </row>
    <row r="448" spans="1:7">
      <c r="A448" s="368" t="s">
        <v>3304</v>
      </c>
      <c r="B448" s="368" t="s">
        <v>166</v>
      </c>
      <c r="C448" s="368" t="s">
        <v>198</v>
      </c>
      <c r="D448" s="368" t="s">
        <v>3188</v>
      </c>
      <c r="E448" s="368">
        <v>50</v>
      </c>
      <c r="F448" s="368">
        <v>1</v>
      </c>
      <c r="G448" s="368">
        <v>2</v>
      </c>
    </row>
    <row r="449" spans="1:7">
      <c r="A449" s="368" t="s">
        <v>3536</v>
      </c>
      <c r="B449" s="368" t="s">
        <v>166</v>
      </c>
      <c r="C449" s="368" t="s">
        <v>155</v>
      </c>
      <c r="D449" s="368" t="s">
        <v>3422</v>
      </c>
      <c r="E449" s="368">
        <v>14</v>
      </c>
      <c r="F449" s="368">
        <v>1</v>
      </c>
      <c r="G449" s="368">
        <v>7</v>
      </c>
    </row>
    <row r="450" spans="1:7">
      <c r="A450" s="368" t="s">
        <v>3222</v>
      </c>
      <c r="B450" s="368" t="s">
        <v>166</v>
      </c>
      <c r="C450" s="368" t="s">
        <v>101</v>
      </c>
      <c r="D450" s="368" t="s">
        <v>3192</v>
      </c>
      <c r="E450" s="368">
        <v>6</v>
      </c>
      <c r="F450" s="368">
        <v>1</v>
      </c>
      <c r="G450" s="368">
        <v>17</v>
      </c>
    </row>
    <row r="451" spans="1:7">
      <c r="A451" s="368" t="s">
        <v>6798</v>
      </c>
      <c r="B451" s="368" t="s">
        <v>166</v>
      </c>
      <c r="C451" s="368" t="s">
        <v>228</v>
      </c>
      <c r="D451" s="368" t="s">
        <v>3225</v>
      </c>
      <c r="E451" s="368">
        <v>12</v>
      </c>
      <c r="F451" s="368">
        <v>1</v>
      </c>
      <c r="G451" s="368">
        <v>8</v>
      </c>
    </row>
    <row r="452" spans="1:7">
      <c r="A452" s="368" t="s">
        <v>3539</v>
      </c>
      <c r="B452" s="368" t="s">
        <v>166</v>
      </c>
      <c r="C452" s="368" t="s">
        <v>102</v>
      </c>
      <c r="D452" s="368" t="s">
        <v>3212</v>
      </c>
      <c r="E452" s="368">
        <v>7</v>
      </c>
      <c r="F452" s="368">
        <v>1</v>
      </c>
      <c r="G452" s="368">
        <v>14</v>
      </c>
    </row>
    <row r="453" spans="1:7">
      <c r="A453" s="368" t="s">
        <v>3223</v>
      </c>
      <c r="B453" s="368" t="s">
        <v>166</v>
      </c>
      <c r="C453" s="368" t="s">
        <v>102</v>
      </c>
      <c r="D453" s="368" t="s">
        <v>3177</v>
      </c>
      <c r="E453" s="368">
        <v>7</v>
      </c>
      <c r="F453" s="368">
        <v>1</v>
      </c>
      <c r="G453" s="368">
        <v>14</v>
      </c>
    </row>
    <row r="454" spans="1:7">
      <c r="A454" s="368" t="s">
        <v>3224</v>
      </c>
      <c r="B454" s="368" t="s">
        <v>166</v>
      </c>
      <c r="C454" s="368" t="s">
        <v>85</v>
      </c>
      <c r="D454" s="368" t="s">
        <v>3225</v>
      </c>
      <c r="E454" s="368">
        <v>62</v>
      </c>
      <c r="F454" s="368">
        <v>1</v>
      </c>
      <c r="G454" s="368">
        <v>2</v>
      </c>
    </row>
    <row r="455" spans="1:7">
      <c r="A455" s="368" t="s">
        <v>3542</v>
      </c>
      <c r="B455" s="368" t="s">
        <v>166</v>
      </c>
      <c r="C455" s="368" t="s">
        <v>200</v>
      </c>
      <c r="D455" s="368" t="s">
        <v>3192</v>
      </c>
      <c r="E455" s="368">
        <v>39</v>
      </c>
      <c r="F455" s="368">
        <v>2</v>
      </c>
      <c r="G455" s="368">
        <v>5</v>
      </c>
    </row>
    <row r="456" spans="1:7">
      <c r="A456" s="368" t="s">
        <v>3543</v>
      </c>
      <c r="B456" s="368" t="s">
        <v>166</v>
      </c>
      <c r="C456" s="368" t="s">
        <v>200</v>
      </c>
      <c r="D456" s="368" t="s">
        <v>3240</v>
      </c>
      <c r="E456" s="368">
        <v>39</v>
      </c>
      <c r="F456" s="368">
        <v>1</v>
      </c>
      <c r="G456" s="368">
        <v>3</v>
      </c>
    </row>
    <row r="457" spans="1:7">
      <c r="A457" s="368" t="s">
        <v>3544</v>
      </c>
      <c r="B457" s="368" t="s">
        <v>166</v>
      </c>
      <c r="C457" s="368" t="s">
        <v>200</v>
      </c>
      <c r="D457" s="368" t="s">
        <v>3203</v>
      </c>
      <c r="E457" s="368">
        <v>39</v>
      </c>
      <c r="F457" s="368">
        <v>3</v>
      </c>
      <c r="G457" s="368">
        <v>8</v>
      </c>
    </row>
    <row r="458" spans="1:7">
      <c r="A458" s="368" t="s">
        <v>3309</v>
      </c>
      <c r="B458" s="368" t="s">
        <v>166</v>
      </c>
      <c r="C458" s="368" t="s">
        <v>104</v>
      </c>
      <c r="D458" s="368" t="s">
        <v>3192</v>
      </c>
      <c r="E458" s="368">
        <v>10</v>
      </c>
      <c r="F458" s="368">
        <v>1</v>
      </c>
      <c r="G458" s="368">
        <v>10</v>
      </c>
    </row>
    <row r="459" spans="1:7">
      <c r="A459" s="368" t="s">
        <v>3310</v>
      </c>
      <c r="B459" s="368" t="s">
        <v>166</v>
      </c>
      <c r="C459" s="368" t="s">
        <v>104</v>
      </c>
      <c r="D459" s="368" t="s">
        <v>3227</v>
      </c>
      <c r="E459" s="368">
        <v>10</v>
      </c>
      <c r="F459" s="368">
        <v>1</v>
      </c>
      <c r="G459" s="368">
        <v>10</v>
      </c>
    </row>
    <row r="460" spans="1:7">
      <c r="A460" s="368" t="s">
        <v>3547</v>
      </c>
      <c r="B460" s="368" t="s">
        <v>166</v>
      </c>
      <c r="C460" s="368" t="s">
        <v>27</v>
      </c>
      <c r="D460" s="368" t="s">
        <v>3192</v>
      </c>
      <c r="E460" s="368">
        <v>10</v>
      </c>
      <c r="F460" s="368">
        <v>1</v>
      </c>
      <c r="G460" s="368">
        <v>10</v>
      </c>
    </row>
    <row r="461" spans="1:7">
      <c r="A461" s="368" t="s">
        <v>3548</v>
      </c>
      <c r="B461" s="368" t="s">
        <v>166</v>
      </c>
      <c r="C461" s="368" t="s">
        <v>179</v>
      </c>
      <c r="D461" s="368" t="s">
        <v>3212</v>
      </c>
      <c r="E461" s="368">
        <v>73</v>
      </c>
      <c r="F461" s="368">
        <v>23</v>
      </c>
      <c r="G461" s="368">
        <v>32</v>
      </c>
    </row>
    <row r="462" spans="1:7">
      <c r="A462" s="368" t="s">
        <v>3231</v>
      </c>
      <c r="B462" s="368" t="s">
        <v>166</v>
      </c>
      <c r="C462" s="368" t="s">
        <v>106</v>
      </c>
      <c r="D462" s="368" t="s">
        <v>3207</v>
      </c>
      <c r="E462" s="368">
        <v>5</v>
      </c>
      <c r="F462" s="368">
        <v>1</v>
      </c>
      <c r="G462" s="368">
        <v>20</v>
      </c>
    </row>
    <row r="463" spans="1:7">
      <c r="A463" s="368" t="s">
        <v>3232</v>
      </c>
      <c r="B463" s="368" t="s">
        <v>166</v>
      </c>
      <c r="C463" s="368" t="s">
        <v>107</v>
      </c>
      <c r="D463" s="368" t="s">
        <v>3233</v>
      </c>
      <c r="E463" s="368">
        <v>11</v>
      </c>
      <c r="F463" s="368">
        <v>1</v>
      </c>
      <c r="G463" s="368">
        <v>9</v>
      </c>
    </row>
    <row r="464" spans="1:7">
      <c r="A464" s="368" t="s">
        <v>3827</v>
      </c>
      <c r="B464" s="368" t="s">
        <v>166</v>
      </c>
      <c r="C464" s="368" t="s">
        <v>213</v>
      </c>
      <c r="D464" s="368" t="s">
        <v>3192</v>
      </c>
      <c r="E464" s="368">
        <v>13</v>
      </c>
      <c r="F464" s="368">
        <v>2</v>
      </c>
      <c r="G464" s="368">
        <v>15</v>
      </c>
    </row>
    <row r="465" spans="1:7">
      <c r="A465" s="368" t="s">
        <v>3973</v>
      </c>
      <c r="B465" s="368" t="s">
        <v>166</v>
      </c>
      <c r="C465" s="368" t="s">
        <v>213</v>
      </c>
      <c r="D465" s="368" t="s">
        <v>3207</v>
      </c>
      <c r="E465" s="368">
        <v>13</v>
      </c>
      <c r="F465" s="368">
        <v>3</v>
      </c>
      <c r="G465" s="368">
        <v>23</v>
      </c>
    </row>
    <row r="466" spans="1:7">
      <c r="A466" s="368" t="s">
        <v>4568</v>
      </c>
      <c r="B466" s="368" t="s">
        <v>166</v>
      </c>
      <c r="C466" s="368" t="s">
        <v>86</v>
      </c>
      <c r="D466" s="368" t="s">
        <v>3207</v>
      </c>
      <c r="E466" s="368">
        <v>46</v>
      </c>
      <c r="F466" s="368">
        <v>2</v>
      </c>
      <c r="G466" s="368">
        <v>4</v>
      </c>
    </row>
    <row r="467" spans="1:7">
      <c r="A467" s="368" t="s">
        <v>6799</v>
      </c>
      <c r="B467" s="368" t="s">
        <v>166</v>
      </c>
      <c r="C467" s="368" t="s">
        <v>86</v>
      </c>
      <c r="D467" s="368" t="s">
        <v>3177</v>
      </c>
      <c r="E467" s="368">
        <v>46</v>
      </c>
      <c r="F467" s="368">
        <v>1</v>
      </c>
      <c r="G467" s="368">
        <v>2</v>
      </c>
    </row>
    <row r="468" spans="1:7">
      <c r="A468" s="368" t="s">
        <v>6800</v>
      </c>
      <c r="B468" s="368" t="s">
        <v>166</v>
      </c>
      <c r="C468" s="368" t="s">
        <v>86</v>
      </c>
      <c r="D468" s="368" t="s">
        <v>3195</v>
      </c>
      <c r="E468" s="368">
        <v>46</v>
      </c>
      <c r="F468" s="368">
        <v>1</v>
      </c>
      <c r="G468" s="368">
        <v>2</v>
      </c>
    </row>
    <row r="469" spans="1:7">
      <c r="A469" s="368" t="s">
        <v>3929</v>
      </c>
      <c r="B469" s="368" t="s">
        <v>166</v>
      </c>
      <c r="C469" s="368" t="s">
        <v>109</v>
      </c>
      <c r="D469" s="368" t="s">
        <v>3184</v>
      </c>
      <c r="E469" s="368">
        <v>9</v>
      </c>
      <c r="F469" s="368">
        <v>1</v>
      </c>
      <c r="G469" s="368">
        <v>11</v>
      </c>
    </row>
    <row r="470" spans="1:7">
      <c r="A470" s="368" t="s">
        <v>3930</v>
      </c>
      <c r="B470" s="368" t="s">
        <v>166</v>
      </c>
      <c r="C470" s="368" t="s">
        <v>110</v>
      </c>
      <c r="D470" s="368" t="s">
        <v>3220</v>
      </c>
      <c r="E470" s="368">
        <v>5</v>
      </c>
      <c r="F470" s="368">
        <v>1</v>
      </c>
      <c r="G470" s="368">
        <v>20</v>
      </c>
    </row>
    <row r="471" spans="1:7">
      <c r="A471" s="368" t="s">
        <v>3931</v>
      </c>
      <c r="B471" s="368" t="s">
        <v>166</v>
      </c>
      <c r="C471" s="368" t="s">
        <v>180</v>
      </c>
      <c r="D471" s="368" t="s">
        <v>3230</v>
      </c>
      <c r="E471" s="368">
        <v>2</v>
      </c>
      <c r="F471" s="368">
        <v>1</v>
      </c>
      <c r="G471" s="368">
        <v>50</v>
      </c>
    </row>
    <row r="472" spans="1:7">
      <c r="A472" s="368" t="s">
        <v>3437</v>
      </c>
      <c r="B472" s="368" t="s">
        <v>166</v>
      </c>
      <c r="C472" s="368" t="s">
        <v>111</v>
      </c>
      <c r="D472" s="368" t="s">
        <v>3236</v>
      </c>
      <c r="E472" s="368">
        <v>5</v>
      </c>
      <c r="F472" s="368">
        <v>1</v>
      </c>
      <c r="G472" s="368">
        <v>20</v>
      </c>
    </row>
    <row r="473" spans="1:7">
      <c r="A473" s="368" t="s">
        <v>3438</v>
      </c>
      <c r="B473" s="368" t="s">
        <v>166</v>
      </c>
      <c r="C473" s="368" t="s">
        <v>140</v>
      </c>
      <c r="D473" s="368" t="s">
        <v>3177</v>
      </c>
      <c r="E473" s="368">
        <v>2</v>
      </c>
      <c r="F473" s="368">
        <v>1</v>
      </c>
      <c r="G473" s="368">
        <v>50</v>
      </c>
    </row>
    <row r="474" spans="1:7">
      <c r="A474" s="368" t="s">
        <v>3932</v>
      </c>
      <c r="B474" s="368" t="s">
        <v>166</v>
      </c>
      <c r="C474" s="368" t="s">
        <v>181</v>
      </c>
      <c r="D474" s="368" t="s">
        <v>3220</v>
      </c>
      <c r="E474" s="368">
        <v>41</v>
      </c>
      <c r="F474" s="368">
        <v>4</v>
      </c>
      <c r="G474" s="368">
        <v>10</v>
      </c>
    </row>
    <row r="475" spans="1:7">
      <c r="A475" s="368" t="s">
        <v>3439</v>
      </c>
      <c r="B475" s="368" t="s">
        <v>166</v>
      </c>
      <c r="C475" s="368" t="s">
        <v>181</v>
      </c>
      <c r="D475" s="368" t="s">
        <v>3210</v>
      </c>
      <c r="E475" s="368">
        <v>41</v>
      </c>
      <c r="F475" s="368">
        <v>6</v>
      </c>
      <c r="G475" s="368">
        <v>15</v>
      </c>
    </row>
    <row r="476" spans="1:7">
      <c r="A476" s="368" t="s">
        <v>3316</v>
      </c>
      <c r="B476" s="368" t="s">
        <v>166</v>
      </c>
      <c r="C476" s="368" t="s">
        <v>181</v>
      </c>
      <c r="D476" s="368" t="s">
        <v>3207</v>
      </c>
      <c r="E476" s="368">
        <v>41</v>
      </c>
      <c r="F476" s="368">
        <v>1</v>
      </c>
      <c r="G476" s="368">
        <v>2</v>
      </c>
    </row>
    <row r="477" spans="1:7">
      <c r="A477" s="368" t="s">
        <v>3317</v>
      </c>
      <c r="B477" s="368" t="s">
        <v>166</v>
      </c>
      <c r="C477" s="368" t="s">
        <v>181</v>
      </c>
      <c r="D477" s="368" t="s">
        <v>3195</v>
      </c>
      <c r="E477" s="368">
        <v>41</v>
      </c>
      <c r="F477" s="368">
        <v>2</v>
      </c>
      <c r="G477" s="368">
        <v>5</v>
      </c>
    </row>
    <row r="478" spans="1:7">
      <c r="A478" s="368" t="s">
        <v>3759</v>
      </c>
      <c r="B478" s="368" t="s">
        <v>166</v>
      </c>
      <c r="C478" s="368" t="s">
        <v>88</v>
      </c>
      <c r="D478" s="368" t="s">
        <v>3441</v>
      </c>
      <c r="E478" s="368">
        <v>21</v>
      </c>
      <c r="F478" s="368">
        <v>1</v>
      </c>
      <c r="G478" s="368">
        <v>5</v>
      </c>
    </row>
    <row r="479" spans="1:7">
      <c r="A479" s="368" t="s">
        <v>3848</v>
      </c>
      <c r="B479" s="368" t="s">
        <v>166</v>
      </c>
      <c r="C479" s="368" t="s">
        <v>56</v>
      </c>
      <c r="D479" s="368" t="s">
        <v>3212</v>
      </c>
      <c r="E479" s="368">
        <v>3</v>
      </c>
      <c r="F479" s="368">
        <v>1</v>
      </c>
      <c r="G479" s="368">
        <v>33</v>
      </c>
    </row>
    <row r="480" spans="1:7">
      <c r="A480" s="368" t="s">
        <v>3849</v>
      </c>
      <c r="B480" s="368" t="s">
        <v>166</v>
      </c>
      <c r="C480" s="368" t="s">
        <v>57</v>
      </c>
      <c r="D480" s="368" t="s">
        <v>3212</v>
      </c>
      <c r="E480" s="368">
        <v>9</v>
      </c>
      <c r="F480" s="368">
        <v>1</v>
      </c>
      <c r="G480" s="368">
        <v>11</v>
      </c>
    </row>
    <row r="481" spans="1:7">
      <c r="A481" s="368" t="s">
        <v>3850</v>
      </c>
      <c r="B481" s="368" t="s">
        <v>166</v>
      </c>
      <c r="C481" s="368" t="s">
        <v>58</v>
      </c>
      <c r="D481" s="368" t="s">
        <v>3210</v>
      </c>
      <c r="E481" s="368">
        <v>35</v>
      </c>
      <c r="F481" s="368">
        <v>5</v>
      </c>
      <c r="G481" s="368">
        <v>14</v>
      </c>
    </row>
    <row r="482" spans="1:7">
      <c r="A482" s="368" t="s">
        <v>3763</v>
      </c>
      <c r="B482" s="368" t="s">
        <v>166</v>
      </c>
      <c r="C482" s="368" t="s">
        <v>58</v>
      </c>
      <c r="D482" s="368" t="s">
        <v>3246</v>
      </c>
      <c r="E482" s="368">
        <v>35</v>
      </c>
      <c r="F482" s="368">
        <v>2</v>
      </c>
      <c r="G482" s="368">
        <v>6</v>
      </c>
    </row>
    <row r="483" spans="1:7">
      <c r="A483" s="368" t="s">
        <v>3851</v>
      </c>
      <c r="B483" s="368" t="s">
        <v>166</v>
      </c>
      <c r="C483" s="368" t="s">
        <v>78</v>
      </c>
      <c r="D483" s="368" t="s">
        <v>3212</v>
      </c>
      <c r="E483" s="368">
        <v>46</v>
      </c>
      <c r="F483" s="368">
        <v>12</v>
      </c>
      <c r="G483" s="368">
        <v>26</v>
      </c>
    </row>
    <row r="484" spans="1:7">
      <c r="A484" s="368" t="s">
        <v>3854</v>
      </c>
      <c r="B484" s="368" t="s">
        <v>166</v>
      </c>
      <c r="C484" s="368" t="s">
        <v>78</v>
      </c>
      <c r="D484" s="368" t="s">
        <v>3207</v>
      </c>
      <c r="E484" s="368">
        <v>46</v>
      </c>
      <c r="F484" s="368">
        <v>1</v>
      </c>
      <c r="G484" s="368">
        <v>2</v>
      </c>
    </row>
    <row r="485" spans="1:7">
      <c r="A485" s="368" t="s">
        <v>3855</v>
      </c>
      <c r="B485" s="368" t="s">
        <v>166</v>
      </c>
      <c r="C485" s="368" t="s">
        <v>78</v>
      </c>
      <c r="D485" s="368" t="s">
        <v>3225</v>
      </c>
      <c r="E485" s="368">
        <v>46</v>
      </c>
      <c r="F485" s="368">
        <v>1</v>
      </c>
      <c r="G485" s="368">
        <v>2</v>
      </c>
    </row>
    <row r="486" spans="1:7">
      <c r="A486" s="368" t="s">
        <v>3856</v>
      </c>
      <c r="B486" s="368" t="s">
        <v>166</v>
      </c>
      <c r="C486" s="368" t="s">
        <v>80</v>
      </c>
      <c r="D486" s="368" t="s">
        <v>3192</v>
      </c>
      <c r="E486" s="368">
        <v>37</v>
      </c>
      <c r="F486" s="368">
        <v>1</v>
      </c>
      <c r="G486" s="368">
        <v>3</v>
      </c>
    </row>
    <row r="487" spans="1:7">
      <c r="A487" s="368" t="s">
        <v>3857</v>
      </c>
      <c r="B487" s="368" t="s">
        <v>166</v>
      </c>
      <c r="C487" s="368" t="s">
        <v>80</v>
      </c>
      <c r="D487" s="368" t="s">
        <v>3210</v>
      </c>
      <c r="E487" s="368">
        <v>37</v>
      </c>
      <c r="F487" s="368">
        <v>2</v>
      </c>
      <c r="G487" s="368">
        <v>5</v>
      </c>
    </row>
    <row r="488" spans="1:7">
      <c r="A488" s="368" t="s">
        <v>3858</v>
      </c>
      <c r="B488" s="368" t="s">
        <v>166</v>
      </c>
      <c r="C488" s="368" t="s">
        <v>80</v>
      </c>
      <c r="D488" s="368" t="s">
        <v>3198</v>
      </c>
      <c r="E488" s="368">
        <v>37</v>
      </c>
      <c r="F488" s="368">
        <v>1</v>
      </c>
      <c r="G488" s="368">
        <v>3</v>
      </c>
    </row>
    <row r="489" spans="1:7">
      <c r="A489" s="368" t="s">
        <v>4325</v>
      </c>
      <c r="B489" s="368" t="s">
        <v>166</v>
      </c>
      <c r="C489" s="368" t="s">
        <v>32</v>
      </c>
      <c r="D489" s="368" t="s">
        <v>3212</v>
      </c>
      <c r="E489" s="368">
        <v>14</v>
      </c>
      <c r="F489" s="368">
        <v>7</v>
      </c>
      <c r="G489" s="368">
        <v>50</v>
      </c>
    </row>
    <row r="490" spans="1:7">
      <c r="A490" s="368" t="s">
        <v>4326</v>
      </c>
      <c r="B490" s="368" t="s">
        <v>166</v>
      </c>
      <c r="C490" s="368" t="s">
        <v>32</v>
      </c>
      <c r="D490" s="368" t="s">
        <v>3220</v>
      </c>
      <c r="E490" s="368">
        <v>14</v>
      </c>
      <c r="F490" s="368">
        <v>2</v>
      </c>
      <c r="G490" s="368">
        <v>14</v>
      </c>
    </row>
    <row r="491" spans="1:7">
      <c r="A491" s="368" t="s">
        <v>3860</v>
      </c>
      <c r="B491" s="368" t="s">
        <v>166</v>
      </c>
      <c r="C491" s="368" t="s">
        <v>32</v>
      </c>
      <c r="D491" s="368" t="s">
        <v>3210</v>
      </c>
      <c r="E491" s="368">
        <v>14</v>
      </c>
      <c r="F491" s="368">
        <v>4</v>
      </c>
      <c r="G491" s="368">
        <v>29</v>
      </c>
    </row>
    <row r="492" spans="1:7">
      <c r="A492" s="368" t="s">
        <v>3765</v>
      </c>
      <c r="B492" s="368" t="s">
        <v>166</v>
      </c>
      <c r="C492" s="368" t="s">
        <v>32</v>
      </c>
      <c r="D492" s="368" t="s">
        <v>3207</v>
      </c>
      <c r="E492" s="368">
        <v>14</v>
      </c>
      <c r="F492" s="368">
        <v>2</v>
      </c>
      <c r="G492" s="368">
        <v>14</v>
      </c>
    </row>
    <row r="493" spans="1:7">
      <c r="A493" s="368" t="s">
        <v>4327</v>
      </c>
      <c r="B493" s="368" t="s">
        <v>166</v>
      </c>
      <c r="C493" s="368" t="s">
        <v>32</v>
      </c>
      <c r="D493" s="368" t="s">
        <v>3264</v>
      </c>
      <c r="E493" s="368">
        <v>14</v>
      </c>
      <c r="F493" s="368">
        <v>1</v>
      </c>
      <c r="G493" s="368">
        <v>7</v>
      </c>
    </row>
    <row r="494" spans="1:7">
      <c r="A494" s="368" t="s">
        <v>4328</v>
      </c>
      <c r="B494" s="368" t="s">
        <v>166</v>
      </c>
      <c r="C494" s="368" t="s">
        <v>184</v>
      </c>
      <c r="D494" s="368" t="s">
        <v>3210</v>
      </c>
      <c r="E494" s="368">
        <v>51</v>
      </c>
      <c r="F494" s="368">
        <v>4</v>
      </c>
      <c r="G494" s="368">
        <v>8</v>
      </c>
    </row>
    <row r="495" spans="1:7">
      <c r="A495" s="368" t="s">
        <v>6801</v>
      </c>
      <c r="B495" s="368" t="s">
        <v>166</v>
      </c>
      <c r="C495" s="368" t="s">
        <v>204</v>
      </c>
      <c r="D495" s="368" t="s">
        <v>3220</v>
      </c>
      <c r="E495" s="368">
        <v>2</v>
      </c>
      <c r="F495" s="368">
        <v>1</v>
      </c>
      <c r="G495" s="368">
        <v>50</v>
      </c>
    </row>
    <row r="496" spans="1:7">
      <c r="A496" s="368" t="s">
        <v>4331</v>
      </c>
      <c r="B496" s="368" t="s">
        <v>166</v>
      </c>
      <c r="C496" s="368" t="s">
        <v>186</v>
      </c>
      <c r="D496" s="368" t="s">
        <v>3192</v>
      </c>
      <c r="E496" s="368">
        <v>5</v>
      </c>
      <c r="F496" s="368">
        <v>1</v>
      </c>
      <c r="G496" s="368">
        <v>20</v>
      </c>
    </row>
    <row r="497" spans="1:7">
      <c r="A497" s="368" t="s">
        <v>3768</v>
      </c>
      <c r="B497" s="368" t="s">
        <v>166</v>
      </c>
      <c r="C497" s="368" t="s">
        <v>186</v>
      </c>
      <c r="D497" s="368" t="s">
        <v>3195</v>
      </c>
      <c r="E497" s="368">
        <v>5</v>
      </c>
      <c r="F497" s="368">
        <v>1</v>
      </c>
      <c r="G497" s="368">
        <v>20</v>
      </c>
    </row>
    <row r="498" spans="1:7">
      <c r="A498" s="368" t="s">
        <v>4332</v>
      </c>
      <c r="B498" s="368" t="s">
        <v>166</v>
      </c>
      <c r="C498" s="368" t="s">
        <v>147</v>
      </c>
      <c r="D498" s="368" t="s">
        <v>3220</v>
      </c>
      <c r="E498" s="368">
        <v>10</v>
      </c>
      <c r="F498" s="368">
        <v>1</v>
      </c>
      <c r="G498" s="368">
        <v>10</v>
      </c>
    </row>
    <row r="499" spans="1:7">
      <c r="A499" s="368" t="s">
        <v>3769</v>
      </c>
      <c r="B499" s="368" t="s">
        <v>166</v>
      </c>
      <c r="C499" s="368" t="s">
        <v>33</v>
      </c>
      <c r="D499" s="368" t="s">
        <v>3220</v>
      </c>
      <c r="E499" s="368">
        <v>23</v>
      </c>
      <c r="F499" s="368">
        <v>1</v>
      </c>
      <c r="G499" s="368">
        <v>4</v>
      </c>
    </row>
    <row r="500" spans="1:7">
      <c r="A500" s="368" t="s">
        <v>3866</v>
      </c>
      <c r="B500" s="368" t="s">
        <v>166</v>
      </c>
      <c r="C500" s="368" t="s">
        <v>33</v>
      </c>
      <c r="D500" s="368" t="s">
        <v>3184</v>
      </c>
      <c r="E500" s="368">
        <v>23</v>
      </c>
      <c r="F500" s="368">
        <v>1</v>
      </c>
      <c r="G500" s="368">
        <v>4</v>
      </c>
    </row>
    <row r="501" spans="1:7">
      <c r="A501" s="368" t="s">
        <v>3471</v>
      </c>
      <c r="B501" s="368" t="s">
        <v>166</v>
      </c>
      <c r="C501" s="368" t="s">
        <v>34</v>
      </c>
      <c r="D501" s="368" t="s">
        <v>3319</v>
      </c>
      <c r="E501" s="368">
        <v>19</v>
      </c>
      <c r="F501" s="368">
        <v>1</v>
      </c>
      <c r="G501" s="368">
        <v>5</v>
      </c>
    </row>
    <row r="502" spans="1:7">
      <c r="A502" s="368" t="s">
        <v>3774</v>
      </c>
      <c r="B502" s="368" t="s">
        <v>166</v>
      </c>
      <c r="C502" s="368" t="s">
        <v>214</v>
      </c>
      <c r="D502" s="368" t="s">
        <v>3203</v>
      </c>
      <c r="E502" s="368">
        <v>14</v>
      </c>
      <c r="F502" s="368">
        <v>3</v>
      </c>
      <c r="G502" s="368">
        <v>21</v>
      </c>
    </row>
    <row r="503" spans="1:7">
      <c r="A503" s="368" t="s">
        <v>3775</v>
      </c>
      <c r="B503" s="368" t="s">
        <v>166</v>
      </c>
      <c r="C503" s="368" t="s">
        <v>214</v>
      </c>
      <c r="D503" s="368" t="s">
        <v>3190</v>
      </c>
      <c r="E503" s="368">
        <v>14</v>
      </c>
      <c r="F503" s="368">
        <v>1</v>
      </c>
      <c r="G503" s="368">
        <v>7</v>
      </c>
    </row>
    <row r="504" spans="1:7">
      <c r="A504" s="368" t="s">
        <v>4233</v>
      </c>
      <c r="B504" s="368" t="s">
        <v>166</v>
      </c>
      <c r="C504" s="368" t="s">
        <v>35</v>
      </c>
      <c r="D504" s="368" t="s">
        <v>3192</v>
      </c>
      <c r="E504" s="368">
        <v>7</v>
      </c>
      <c r="F504" s="368">
        <v>1</v>
      </c>
      <c r="G504" s="368">
        <v>14</v>
      </c>
    </row>
    <row r="505" spans="1:7">
      <c r="A505" s="368" t="s">
        <v>3699</v>
      </c>
      <c r="B505" s="368" t="s">
        <v>166</v>
      </c>
      <c r="C505" s="368" t="s">
        <v>60</v>
      </c>
      <c r="D505" s="368" t="s">
        <v>3220</v>
      </c>
      <c r="E505" s="368">
        <v>26</v>
      </c>
      <c r="F505" s="368">
        <v>3</v>
      </c>
      <c r="G505" s="368">
        <v>12</v>
      </c>
    </row>
    <row r="506" spans="1:7">
      <c r="A506" s="368" t="s">
        <v>4126</v>
      </c>
      <c r="B506" s="368" t="s">
        <v>166</v>
      </c>
      <c r="C506" s="368" t="s">
        <v>215</v>
      </c>
      <c r="D506" s="368" t="s">
        <v>3741</v>
      </c>
      <c r="E506" s="368">
        <v>13</v>
      </c>
      <c r="F506" s="368">
        <v>1</v>
      </c>
      <c r="G506" s="368">
        <v>8</v>
      </c>
    </row>
    <row r="507" spans="1:7">
      <c r="A507" s="368" t="s">
        <v>6802</v>
      </c>
      <c r="B507" s="368" t="s">
        <v>166</v>
      </c>
      <c r="C507" s="368" t="s">
        <v>215</v>
      </c>
      <c r="D507" s="368" t="s">
        <v>3225</v>
      </c>
      <c r="E507" s="368">
        <v>13</v>
      </c>
      <c r="F507" s="368">
        <v>1</v>
      </c>
      <c r="G507" s="368">
        <v>8</v>
      </c>
    </row>
    <row r="508" spans="1:7">
      <c r="A508" s="368" t="s">
        <v>4154</v>
      </c>
      <c r="B508" s="368" t="s">
        <v>166</v>
      </c>
      <c r="C508" s="368" t="s">
        <v>215</v>
      </c>
      <c r="D508" s="368" t="s">
        <v>3230</v>
      </c>
      <c r="E508" s="368">
        <v>13</v>
      </c>
      <c r="F508" s="368">
        <v>2</v>
      </c>
      <c r="G508" s="368">
        <v>15</v>
      </c>
    </row>
    <row r="509" spans="1:7">
      <c r="A509" s="368" t="s">
        <v>4234</v>
      </c>
      <c r="B509" s="368" t="s">
        <v>166</v>
      </c>
      <c r="C509" s="368" t="s">
        <v>187</v>
      </c>
      <c r="D509" s="368" t="s">
        <v>3441</v>
      </c>
      <c r="E509" s="368">
        <v>6</v>
      </c>
      <c r="F509" s="368">
        <v>1</v>
      </c>
      <c r="G509" s="368">
        <v>17</v>
      </c>
    </row>
    <row r="510" spans="1:7">
      <c r="A510" s="368" t="s">
        <v>3819</v>
      </c>
      <c r="B510" s="368" t="s">
        <v>166</v>
      </c>
      <c r="C510" s="368" t="s">
        <v>216</v>
      </c>
      <c r="D510" s="368" t="s">
        <v>3233</v>
      </c>
      <c r="E510" s="368">
        <v>14</v>
      </c>
      <c r="F510" s="368">
        <v>1</v>
      </c>
      <c r="G510" s="368">
        <v>7</v>
      </c>
    </row>
    <row r="511" spans="1:7">
      <c r="A511" s="368" t="s">
        <v>6803</v>
      </c>
      <c r="B511" s="368" t="s">
        <v>166</v>
      </c>
      <c r="C511" s="368" t="s">
        <v>216</v>
      </c>
      <c r="D511" s="368" t="s">
        <v>3306</v>
      </c>
      <c r="E511" s="368">
        <v>14</v>
      </c>
      <c r="F511" s="368">
        <v>1</v>
      </c>
      <c r="G511" s="368">
        <v>7</v>
      </c>
    </row>
    <row r="512" spans="1:7">
      <c r="A512" s="368" t="s">
        <v>4236</v>
      </c>
      <c r="B512" s="368" t="s">
        <v>166</v>
      </c>
      <c r="C512" s="368" t="s">
        <v>205</v>
      </c>
      <c r="D512" s="368" t="s">
        <v>3201</v>
      </c>
      <c r="E512" s="368">
        <v>21</v>
      </c>
      <c r="F512" s="368">
        <v>1</v>
      </c>
      <c r="G512" s="368">
        <v>5</v>
      </c>
    </row>
    <row r="513" spans="1:7">
      <c r="A513" s="368" t="s">
        <v>3778</v>
      </c>
      <c r="B513" s="368" t="s">
        <v>166</v>
      </c>
      <c r="C513" s="368" t="s">
        <v>205</v>
      </c>
      <c r="D513" s="368" t="s">
        <v>3230</v>
      </c>
      <c r="E513" s="368">
        <v>21</v>
      </c>
      <c r="F513" s="368">
        <v>3</v>
      </c>
      <c r="G513" s="368">
        <v>14</v>
      </c>
    </row>
    <row r="514" spans="1:7">
      <c r="A514" s="368" t="s">
        <v>2937</v>
      </c>
      <c r="B514" s="368" t="s">
        <v>166</v>
      </c>
      <c r="C514" s="368" t="s">
        <v>163</v>
      </c>
      <c r="D514" s="368" t="s">
        <v>3175</v>
      </c>
      <c r="E514" s="368">
        <v>6</v>
      </c>
      <c r="F514" s="368" t="s">
        <v>3175</v>
      </c>
      <c r="G514" s="368">
        <v>0</v>
      </c>
    </row>
    <row r="515" spans="1:7">
      <c r="A515" s="368" t="s">
        <v>4238</v>
      </c>
      <c r="B515" s="368" t="s">
        <v>166</v>
      </c>
      <c r="C515" s="368" t="s">
        <v>148</v>
      </c>
      <c r="D515" s="368" t="s">
        <v>3220</v>
      </c>
      <c r="E515" s="368">
        <v>15</v>
      </c>
      <c r="F515" s="368">
        <v>1</v>
      </c>
      <c r="G515" s="368">
        <v>7</v>
      </c>
    </row>
    <row r="516" spans="1:7">
      <c r="A516" s="368" t="s">
        <v>4836</v>
      </c>
      <c r="B516" s="368" t="s">
        <v>166</v>
      </c>
      <c r="C516" s="368" t="s">
        <v>148</v>
      </c>
      <c r="D516" s="368" t="s">
        <v>3203</v>
      </c>
      <c r="E516" s="368">
        <v>15</v>
      </c>
      <c r="F516" s="368">
        <v>1</v>
      </c>
      <c r="G516" s="368">
        <v>7</v>
      </c>
    </row>
    <row r="517" spans="1:7">
      <c r="A517" s="368" t="s">
        <v>4837</v>
      </c>
      <c r="B517" s="368" t="s">
        <v>166</v>
      </c>
      <c r="C517" s="368" t="s">
        <v>217</v>
      </c>
      <c r="D517" s="368" t="s">
        <v>3220</v>
      </c>
      <c r="E517" s="368">
        <v>49</v>
      </c>
      <c r="F517" s="368">
        <v>3</v>
      </c>
      <c r="G517" s="368">
        <v>6</v>
      </c>
    </row>
    <row r="518" spans="1:7">
      <c r="A518" s="368" t="s">
        <v>3425</v>
      </c>
      <c r="B518" s="368" t="s">
        <v>166</v>
      </c>
      <c r="C518" s="368" t="s">
        <v>227</v>
      </c>
      <c r="D518" s="368" t="s">
        <v>3207</v>
      </c>
      <c r="E518" s="368">
        <v>16</v>
      </c>
      <c r="F518" s="368">
        <v>1</v>
      </c>
      <c r="G518" s="368">
        <v>6</v>
      </c>
    </row>
    <row r="519" spans="1:7">
      <c r="A519" s="368" t="s">
        <v>3345</v>
      </c>
      <c r="B519" s="368" t="s">
        <v>166</v>
      </c>
      <c r="C519" s="368" t="s">
        <v>227</v>
      </c>
      <c r="D519" s="368" t="s">
        <v>3203</v>
      </c>
      <c r="E519" s="368">
        <v>16</v>
      </c>
      <c r="F519" s="368">
        <v>2</v>
      </c>
      <c r="G519" s="368">
        <v>13</v>
      </c>
    </row>
    <row r="520" spans="1:7">
      <c r="A520" s="368" t="s">
        <v>3426</v>
      </c>
      <c r="B520" s="368" t="s">
        <v>166</v>
      </c>
      <c r="C520" s="368" t="s">
        <v>227</v>
      </c>
      <c r="D520" s="368" t="s">
        <v>3181</v>
      </c>
      <c r="E520" s="368">
        <v>16</v>
      </c>
      <c r="F520" s="368">
        <v>1</v>
      </c>
      <c r="G520" s="368">
        <v>6</v>
      </c>
    </row>
    <row r="521" spans="1:7">
      <c r="A521" s="368" t="s">
        <v>3347</v>
      </c>
      <c r="B521" s="368" t="s">
        <v>166</v>
      </c>
      <c r="C521" s="368" t="s">
        <v>199</v>
      </c>
      <c r="D521" s="368" t="s">
        <v>3192</v>
      </c>
      <c r="E521" s="368">
        <v>10</v>
      </c>
      <c r="F521" s="368">
        <v>2</v>
      </c>
      <c r="G521" s="368">
        <v>20</v>
      </c>
    </row>
    <row r="522" spans="1:7">
      <c r="A522" s="368" t="s">
        <v>3427</v>
      </c>
      <c r="B522" s="368" t="s">
        <v>166</v>
      </c>
      <c r="C522" s="368" t="s">
        <v>199</v>
      </c>
      <c r="D522" s="368" t="s">
        <v>3207</v>
      </c>
      <c r="E522" s="368">
        <v>10</v>
      </c>
      <c r="F522" s="368">
        <v>1</v>
      </c>
      <c r="G522" s="368">
        <v>10</v>
      </c>
    </row>
    <row r="523" spans="1:7">
      <c r="A523" s="368" t="s">
        <v>3428</v>
      </c>
      <c r="B523" s="368" t="s">
        <v>166</v>
      </c>
      <c r="C523" s="368" t="s">
        <v>212</v>
      </c>
      <c r="D523" s="368" t="s">
        <v>3192</v>
      </c>
      <c r="E523" s="368">
        <v>8</v>
      </c>
      <c r="F523" s="368">
        <v>1</v>
      </c>
      <c r="G523" s="368">
        <v>13</v>
      </c>
    </row>
    <row r="524" spans="1:7">
      <c r="A524" s="368" t="s">
        <v>3349</v>
      </c>
      <c r="B524" s="368" t="s">
        <v>166</v>
      </c>
      <c r="C524" s="368" t="s">
        <v>155</v>
      </c>
      <c r="D524" s="368" t="s">
        <v>3246</v>
      </c>
      <c r="E524" s="368">
        <v>14</v>
      </c>
      <c r="F524" s="368">
        <v>1</v>
      </c>
      <c r="G524" s="368">
        <v>7</v>
      </c>
    </row>
    <row r="525" spans="1:7">
      <c r="A525" s="368" t="s">
        <v>6804</v>
      </c>
      <c r="B525" s="368" t="s">
        <v>166</v>
      </c>
      <c r="C525" s="368" t="s">
        <v>228</v>
      </c>
      <c r="D525" s="368" t="s">
        <v>3230</v>
      </c>
      <c r="E525" s="368">
        <v>12</v>
      </c>
      <c r="F525" s="368">
        <v>1</v>
      </c>
      <c r="G525" s="368">
        <v>8</v>
      </c>
    </row>
    <row r="526" spans="1:7">
      <c r="A526" s="368" t="s">
        <v>3429</v>
      </c>
      <c r="B526" s="368" t="s">
        <v>166</v>
      </c>
      <c r="C526" s="368" t="s">
        <v>178</v>
      </c>
      <c r="D526" s="368" t="s">
        <v>3177</v>
      </c>
      <c r="E526" s="368">
        <v>12</v>
      </c>
      <c r="F526" s="368">
        <v>1</v>
      </c>
      <c r="G526" s="368">
        <v>8</v>
      </c>
    </row>
    <row r="527" spans="1:7">
      <c r="A527" s="368" t="s">
        <v>3430</v>
      </c>
      <c r="B527" s="368" t="s">
        <v>166</v>
      </c>
      <c r="C527" s="368" t="s">
        <v>178</v>
      </c>
      <c r="D527" s="368" t="s">
        <v>3233</v>
      </c>
      <c r="E527" s="368">
        <v>12</v>
      </c>
      <c r="F527" s="368">
        <v>1</v>
      </c>
      <c r="G527" s="368">
        <v>8</v>
      </c>
    </row>
    <row r="528" spans="1:7">
      <c r="A528" s="368" t="s">
        <v>3350</v>
      </c>
      <c r="B528" s="368" t="s">
        <v>166</v>
      </c>
      <c r="C528" s="368" t="s">
        <v>102</v>
      </c>
      <c r="D528" s="368" t="s">
        <v>3220</v>
      </c>
      <c r="E528" s="368">
        <v>7</v>
      </c>
      <c r="F528" s="368">
        <v>1</v>
      </c>
      <c r="G528" s="368">
        <v>14</v>
      </c>
    </row>
    <row r="529" spans="1:7">
      <c r="A529" s="368" t="s">
        <v>4040</v>
      </c>
      <c r="B529" s="368" t="s">
        <v>166</v>
      </c>
      <c r="C529" s="368" t="s">
        <v>85</v>
      </c>
      <c r="D529" s="368" t="s">
        <v>3233</v>
      </c>
      <c r="E529" s="368">
        <v>62</v>
      </c>
      <c r="F529" s="368">
        <v>1</v>
      </c>
      <c r="G529" s="368">
        <v>2</v>
      </c>
    </row>
    <row r="530" spans="1:7">
      <c r="A530" s="368" t="s">
        <v>4042</v>
      </c>
      <c r="B530" s="368" t="s">
        <v>166</v>
      </c>
      <c r="C530" s="368" t="s">
        <v>200</v>
      </c>
      <c r="D530" s="368" t="s">
        <v>3212</v>
      </c>
      <c r="E530" s="368">
        <v>39</v>
      </c>
      <c r="F530" s="368">
        <v>11</v>
      </c>
      <c r="G530" s="368">
        <v>28</v>
      </c>
    </row>
    <row r="531" spans="1:7">
      <c r="A531" s="368" t="s">
        <v>3351</v>
      </c>
      <c r="B531" s="368" t="s">
        <v>166</v>
      </c>
      <c r="C531" s="368" t="s">
        <v>200</v>
      </c>
      <c r="D531" s="368" t="s">
        <v>3220</v>
      </c>
      <c r="E531" s="368">
        <v>39</v>
      </c>
      <c r="F531" s="368">
        <v>6</v>
      </c>
      <c r="G531" s="368">
        <v>15</v>
      </c>
    </row>
    <row r="532" spans="1:7">
      <c r="A532" s="368" t="s">
        <v>3432</v>
      </c>
      <c r="B532" s="368" t="s">
        <v>166</v>
      </c>
      <c r="C532" s="368" t="s">
        <v>200</v>
      </c>
      <c r="D532" s="368" t="s">
        <v>3186</v>
      </c>
      <c r="E532" s="368">
        <v>39</v>
      </c>
      <c r="F532" s="368">
        <v>1</v>
      </c>
      <c r="G532" s="368">
        <v>3</v>
      </c>
    </row>
    <row r="533" spans="1:7">
      <c r="A533" s="368" t="s">
        <v>3433</v>
      </c>
      <c r="B533" s="368" t="s">
        <v>166</v>
      </c>
      <c r="C533" s="368" t="s">
        <v>103</v>
      </c>
      <c r="D533" s="368" t="s">
        <v>3220</v>
      </c>
      <c r="E533" s="368">
        <v>8</v>
      </c>
      <c r="F533" s="368">
        <v>1</v>
      </c>
      <c r="G533" s="368">
        <v>13</v>
      </c>
    </row>
    <row r="534" spans="1:7">
      <c r="A534" s="368" t="s">
        <v>4043</v>
      </c>
      <c r="B534" s="368" t="s">
        <v>166</v>
      </c>
      <c r="C534" s="368" t="s">
        <v>104</v>
      </c>
      <c r="D534" s="368" t="s">
        <v>3220</v>
      </c>
      <c r="E534" s="368">
        <v>10</v>
      </c>
      <c r="F534" s="368">
        <v>2</v>
      </c>
      <c r="G534" s="368">
        <v>20</v>
      </c>
    </row>
    <row r="535" spans="1:7">
      <c r="A535" s="368" t="s">
        <v>4044</v>
      </c>
      <c r="B535" s="368" t="s">
        <v>166</v>
      </c>
      <c r="C535" s="368" t="s">
        <v>104</v>
      </c>
      <c r="D535" s="368" t="s">
        <v>3306</v>
      </c>
      <c r="E535" s="368">
        <v>10</v>
      </c>
      <c r="F535" s="368">
        <v>1</v>
      </c>
      <c r="G535" s="368">
        <v>10</v>
      </c>
    </row>
    <row r="536" spans="1:7">
      <c r="A536" s="368" t="s">
        <v>2713</v>
      </c>
      <c r="B536" s="368" t="s">
        <v>166</v>
      </c>
      <c r="C536" s="368" t="s">
        <v>105</v>
      </c>
      <c r="D536" s="368" t="s">
        <v>3175</v>
      </c>
      <c r="E536" s="368">
        <v>1</v>
      </c>
      <c r="F536" s="368" t="s">
        <v>3175</v>
      </c>
      <c r="G536" s="368">
        <v>0</v>
      </c>
    </row>
    <row r="537" spans="1:7">
      <c r="A537" s="368" t="s">
        <v>3435</v>
      </c>
      <c r="B537" s="368" t="s">
        <v>166</v>
      </c>
      <c r="C537" s="368" t="s">
        <v>107</v>
      </c>
      <c r="D537" s="368" t="s">
        <v>3236</v>
      </c>
      <c r="E537" s="368">
        <v>11</v>
      </c>
      <c r="F537" s="368">
        <v>1</v>
      </c>
      <c r="G537" s="368">
        <v>9</v>
      </c>
    </row>
    <row r="538" spans="1:7">
      <c r="A538" s="368" t="s">
        <v>3355</v>
      </c>
      <c r="B538" s="368" t="s">
        <v>166</v>
      </c>
      <c r="C538" s="368" t="s">
        <v>107</v>
      </c>
      <c r="D538" s="368" t="s">
        <v>3230</v>
      </c>
      <c r="E538" s="368">
        <v>11</v>
      </c>
      <c r="F538" s="368">
        <v>1</v>
      </c>
      <c r="G538" s="368">
        <v>9</v>
      </c>
    </row>
    <row r="539" spans="1:7">
      <c r="A539" s="368" t="s">
        <v>4300</v>
      </c>
      <c r="B539" s="368" t="s">
        <v>166</v>
      </c>
      <c r="C539" s="368" t="s">
        <v>108</v>
      </c>
      <c r="D539" s="368" t="s">
        <v>3212</v>
      </c>
      <c r="E539" s="368">
        <v>3</v>
      </c>
      <c r="F539" s="368">
        <v>1</v>
      </c>
      <c r="G539" s="368">
        <v>33</v>
      </c>
    </row>
    <row r="540" spans="1:7">
      <c r="A540" s="368" t="s">
        <v>3436</v>
      </c>
      <c r="B540" s="368" t="s">
        <v>166</v>
      </c>
      <c r="C540" s="368" t="s">
        <v>108</v>
      </c>
      <c r="D540" s="368" t="s">
        <v>3230</v>
      </c>
      <c r="E540" s="368">
        <v>3</v>
      </c>
      <c r="F540" s="368">
        <v>1</v>
      </c>
      <c r="G540" s="368">
        <v>33</v>
      </c>
    </row>
    <row r="541" spans="1:7">
      <c r="A541" s="368" t="s">
        <v>4301</v>
      </c>
      <c r="B541" s="368" t="s">
        <v>166</v>
      </c>
      <c r="C541" s="368" t="s">
        <v>213</v>
      </c>
      <c r="D541" s="368" t="s">
        <v>3212</v>
      </c>
      <c r="E541" s="368">
        <v>13</v>
      </c>
      <c r="F541" s="368">
        <v>5</v>
      </c>
      <c r="G541" s="368">
        <v>38</v>
      </c>
    </row>
    <row r="542" spans="1:7">
      <c r="A542" s="368" t="s">
        <v>3828</v>
      </c>
      <c r="B542" s="368" t="s">
        <v>166</v>
      </c>
      <c r="C542" s="368" t="s">
        <v>213</v>
      </c>
      <c r="D542" s="368" t="s">
        <v>3210</v>
      </c>
      <c r="E542" s="368">
        <v>13</v>
      </c>
      <c r="F542" s="368">
        <v>3</v>
      </c>
      <c r="G542" s="368">
        <v>23</v>
      </c>
    </row>
    <row r="543" spans="1:7">
      <c r="A543" s="368" t="s">
        <v>3551</v>
      </c>
      <c r="B543" s="368" t="s">
        <v>166</v>
      </c>
      <c r="C543" s="368" t="s">
        <v>213</v>
      </c>
      <c r="D543" s="368" t="s">
        <v>3203</v>
      </c>
      <c r="E543" s="368">
        <v>13</v>
      </c>
      <c r="F543" s="368">
        <v>1</v>
      </c>
      <c r="G543" s="368">
        <v>8</v>
      </c>
    </row>
    <row r="544" spans="1:7">
      <c r="A544" s="368" t="s">
        <v>3668</v>
      </c>
      <c r="B544" s="368" t="s">
        <v>166</v>
      </c>
      <c r="C544" s="368" t="s">
        <v>213</v>
      </c>
      <c r="D544" s="368" t="s">
        <v>3184</v>
      </c>
      <c r="E544" s="368">
        <v>13</v>
      </c>
      <c r="F544" s="368">
        <v>1</v>
      </c>
      <c r="G544" s="368">
        <v>8</v>
      </c>
    </row>
    <row r="545" spans="1:7">
      <c r="A545" s="368" t="s">
        <v>6000</v>
      </c>
      <c r="B545" s="368" t="s">
        <v>166</v>
      </c>
      <c r="C545" s="368" t="s">
        <v>86</v>
      </c>
      <c r="D545" s="368" t="s">
        <v>3192</v>
      </c>
      <c r="E545" s="368">
        <v>46</v>
      </c>
      <c r="F545" s="368">
        <v>1</v>
      </c>
      <c r="G545" s="368">
        <v>2</v>
      </c>
    </row>
    <row r="546" spans="1:7">
      <c r="A546" s="368" t="s">
        <v>3272</v>
      </c>
      <c r="B546" s="368" t="s">
        <v>166</v>
      </c>
      <c r="C546" s="368" t="s">
        <v>86</v>
      </c>
      <c r="D546" s="368" t="s">
        <v>3201</v>
      </c>
      <c r="E546" s="368">
        <v>46</v>
      </c>
      <c r="F546" s="368">
        <v>1</v>
      </c>
      <c r="G546" s="368">
        <v>2</v>
      </c>
    </row>
    <row r="547" spans="1:7">
      <c r="A547" s="368" t="s">
        <v>3388</v>
      </c>
      <c r="B547" s="368" t="s">
        <v>166</v>
      </c>
      <c r="C547" s="368" t="s">
        <v>86</v>
      </c>
      <c r="D547" s="368" t="s">
        <v>3203</v>
      </c>
      <c r="E547" s="368">
        <v>46</v>
      </c>
      <c r="F547" s="368">
        <v>3</v>
      </c>
      <c r="G547" s="368">
        <v>7</v>
      </c>
    </row>
    <row r="548" spans="1:7">
      <c r="A548" s="368" t="s">
        <v>4093</v>
      </c>
      <c r="B548" s="368" t="s">
        <v>166</v>
      </c>
      <c r="C548" s="368" t="s">
        <v>86</v>
      </c>
      <c r="D548" s="368" t="s">
        <v>3246</v>
      </c>
      <c r="E548" s="368">
        <v>46</v>
      </c>
      <c r="F548" s="368">
        <v>1</v>
      </c>
      <c r="G548" s="368">
        <v>2</v>
      </c>
    </row>
    <row r="549" spans="1:7">
      <c r="A549" s="368" t="s">
        <v>3312</v>
      </c>
      <c r="B549" s="368" t="s">
        <v>166</v>
      </c>
      <c r="C549" s="368" t="s">
        <v>86</v>
      </c>
      <c r="D549" s="368" t="s">
        <v>3205</v>
      </c>
      <c r="E549" s="368">
        <v>46</v>
      </c>
      <c r="F549" s="368">
        <v>1</v>
      </c>
      <c r="G549" s="368">
        <v>2</v>
      </c>
    </row>
    <row r="550" spans="1:7">
      <c r="A550" s="368" t="s">
        <v>4303</v>
      </c>
      <c r="B550" s="368" t="s">
        <v>166</v>
      </c>
      <c r="C550" s="368" t="s">
        <v>109</v>
      </c>
      <c r="D550" s="368" t="s">
        <v>3177</v>
      </c>
      <c r="E550" s="368">
        <v>9</v>
      </c>
      <c r="F550" s="368">
        <v>1</v>
      </c>
      <c r="G550" s="368">
        <v>11</v>
      </c>
    </row>
    <row r="551" spans="1:7">
      <c r="A551" s="368" t="s">
        <v>3832</v>
      </c>
      <c r="B551" s="368" t="s">
        <v>166</v>
      </c>
      <c r="C551" s="368" t="s">
        <v>180</v>
      </c>
      <c r="D551" s="368" t="s">
        <v>3212</v>
      </c>
      <c r="E551" s="368">
        <v>2</v>
      </c>
      <c r="F551" s="368">
        <v>1</v>
      </c>
      <c r="G551" s="368">
        <v>50</v>
      </c>
    </row>
    <row r="552" spans="1:7">
      <c r="A552" s="368" t="s">
        <v>3357</v>
      </c>
      <c r="B552" s="368" t="s">
        <v>166</v>
      </c>
      <c r="C552" s="368" t="s">
        <v>111</v>
      </c>
      <c r="D552" s="368" t="s">
        <v>3201</v>
      </c>
      <c r="E552" s="368">
        <v>5</v>
      </c>
      <c r="F552" s="368">
        <v>1</v>
      </c>
      <c r="G552" s="368">
        <v>20</v>
      </c>
    </row>
    <row r="553" spans="1:7">
      <c r="A553" s="368" t="s">
        <v>3358</v>
      </c>
      <c r="B553" s="368" t="s">
        <v>166</v>
      </c>
      <c r="C553" s="368" t="s">
        <v>140</v>
      </c>
      <c r="D553" s="368" t="s">
        <v>3184</v>
      </c>
      <c r="E553" s="368">
        <v>2</v>
      </c>
      <c r="F553" s="368">
        <v>1</v>
      </c>
      <c r="G553" s="368">
        <v>50</v>
      </c>
    </row>
    <row r="554" spans="1:7">
      <c r="A554" s="368" t="s">
        <v>3833</v>
      </c>
      <c r="B554" s="368" t="s">
        <v>166</v>
      </c>
      <c r="C554" s="368" t="s">
        <v>181</v>
      </c>
      <c r="D554" s="368" t="s">
        <v>3188</v>
      </c>
      <c r="E554" s="368">
        <v>41</v>
      </c>
      <c r="F554" s="368">
        <v>1</v>
      </c>
      <c r="G554" s="368">
        <v>2</v>
      </c>
    </row>
    <row r="555" spans="1:7">
      <c r="A555" s="368" t="s">
        <v>4307</v>
      </c>
      <c r="B555" s="368" t="s">
        <v>166</v>
      </c>
      <c r="C555" s="368" t="s">
        <v>181</v>
      </c>
      <c r="D555" s="368" t="s">
        <v>3422</v>
      </c>
      <c r="E555" s="368">
        <v>41</v>
      </c>
      <c r="F555" s="368">
        <v>1</v>
      </c>
      <c r="G555" s="368">
        <v>2</v>
      </c>
    </row>
    <row r="556" spans="1:7">
      <c r="A556" s="368" t="s">
        <v>3834</v>
      </c>
      <c r="B556" s="368" t="s">
        <v>166</v>
      </c>
      <c r="C556" s="368" t="s">
        <v>181</v>
      </c>
      <c r="D556" s="368" t="s">
        <v>3230</v>
      </c>
      <c r="E556" s="368">
        <v>41</v>
      </c>
      <c r="F556" s="368">
        <v>3</v>
      </c>
      <c r="G556" s="368">
        <v>7</v>
      </c>
    </row>
    <row r="557" spans="1:7">
      <c r="A557" s="368" t="s">
        <v>3538</v>
      </c>
      <c r="B557" s="368" t="s">
        <v>166</v>
      </c>
      <c r="C557" s="368" t="s">
        <v>228</v>
      </c>
      <c r="D557" s="368" t="s">
        <v>3212</v>
      </c>
      <c r="E557" s="368">
        <v>12</v>
      </c>
      <c r="F557" s="368">
        <v>1</v>
      </c>
      <c r="G557" s="368">
        <v>8</v>
      </c>
    </row>
    <row r="558" spans="1:7">
      <c r="A558" s="368" t="s">
        <v>5999</v>
      </c>
      <c r="B558" s="368" t="s">
        <v>166</v>
      </c>
      <c r="C558" s="368" t="s">
        <v>228</v>
      </c>
      <c r="D558" s="368" t="s">
        <v>3192</v>
      </c>
      <c r="E558" s="368">
        <v>12</v>
      </c>
      <c r="F558" s="368">
        <v>1</v>
      </c>
      <c r="G558" s="368">
        <v>8</v>
      </c>
    </row>
    <row r="559" spans="1:7">
      <c r="A559" s="368" t="s">
        <v>6805</v>
      </c>
      <c r="B559" s="368" t="s">
        <v>166</v>
      </c>
      <c r="C559" s="368" t="s">
        <v>228</v>
      </c>
      <c r="D559" s="368" t="s">
        <v>3240</v>
      </c>
      <c r="E559" s="368">
        <v>12</v>
      </c>
      <c r="F559" s="368">
        <v>1</v>
      </c>
      <c r="G559" s="368">
        <v>8</v>
      </c>
    </row>
    <row r="560" spans="1:7">
      <c r="A560" s="368" t="s">
        <v>3268</v>
      </c>
      <c r="B560" s="368" t="s">
        <v>166</v>
      </c>
      <c r="C560" s="368" t="s">
        <v>85</v>
      </c>
      <c r="D560" s="368" t="s">
        <v>3192</v>
      </c>
      <c r="E560" s="368">
        <v>62</v>
      </c>
      <c r="F560" s="368">
        <v>6</v>
      </c>
      <c r="G560" s="368">
        <v>10</v>
      </c>
    </row>
    <row r="561" spans="1:7">
      <c r="A561" s="368" t="s">
        <v>3541</v>
      </c>
      <c r="B561" s="368" t="s">
        <v>166</v>
      </c>
      <c r="C561" s="368" t="s">
        <v>85</v>
      </c>
      <c r="D561" s="368" t="s">
        <v>3207</v>
      </c>
      <c r="E561" s="368">
        <v>62</v>
      </c>
      <c r="F561" s="368">
        <v>2</v>
      </c>
      <c r="G561" s="368">
        <v>3</v>
      </c>
    </row>
    <row r="562" spans="1:7">
      <c r="A562" s="368" t="s">
        <v>3381</v>
      </c>
      <c r="B562" s="368" t="s">
        <v>166</v>
      </c>
      <c r="C562" s="368" t="s">
        <v>85</v>
      </c>
      <c r="D562" s="368" t="s">
        <v>3319</v>
      </c>
      <c r="E562" s="368">
        <v>62</v>
      </c>
      <c r="F562" s="368">
        <v>1</v>
      </c>
      <c r="G562" s="368">
        <v>2</v>
      </c>
    </row>
    <row r="563" spans="1:7">
      <c r="A563" s="368" t="s">
        <v>3660</v>
      </c>
      <c r="B563" s="368" t="s">
        <v>166</v>
      </c>
      <c r="C563" s="368" t="s">
        <v>85</v>
      </c>
      <c r="D563" s="368" t="s">
        <v>3256</v>
      </c>
      <c r="E563" s="368">
        <v>62</v>
      </c>
      <c r="F563" s="368">
        <v>2</v>
      </c>
      <c r="G563" s="368">
        <v>3</v>
      </c>
    </row>
    <row r="564" spans="1:7">
      <c r="A564" s="368" t="s">
        <v>3383</v>
      </c>
      <c r="B564" s="368" t="s">
        <v>166</v>
      </c>
      <c r="C564" s="368" t="s">
        <v>156</v>
      </c>
      <c r="D564" s="368" t="s">
        <v>3192</v>
      </c>
      <c r="E564" s="368">
        <v>9</v>
      </c>
      <c r="F564" s="368">
        <v>1</v>
      </c>
      <c r="G564" s="368">
        <v>11</v>
      </c>
    </row>
    <row r="565" spans="1:7">
      <c r="A565" s="368" t="s">
        <v>3269</v>
      </c>
      <c r="B565" s="368" t="s">
        <v>166</v>
      </c>
      <c r="C565" s="368" t="s">
        <v>200</v>
      </c>
      <c r="D565" s="368" t="s">
        <v>3190</v>
      </c>
      <c r="E565" s="368">
        <v>39</v>
      </c>
      <c r="F565" s="368">
        <v>1</v>
      </c>
      <c r="G565" s="368">
        <v>3</v>
      </c>
    </row>
    <row r="566" spans="1:7">
      <c r="A566" s="368" t="s">
        <v>3662</v>
      </c>
      <c r="B566" s="368" t="s">
        <v>166</v>
      </c>
      <c r="C566" s="368" t="s">
        <v>103</v>
      </c>
      <c r="D566" s="368" t="s">
        <v>3212</v>
      </c>
      <c r="E566" s="368">
        <v>8</v>
      </c>
      <c r="F566" s="368">
        <v>4</v>
      </c>
      <c r="G566" s="368">
        <v>50</v>
      </c>
    </row>
    <row r="567" spans="1:7">
      <c r="A567" s="368" t="s">
        <v>3663</v>
      </c>
      <c r="B567" s="368" t="s">
        <v>166</v>
      </c>
      <c r="C567" s="368" t="s">
        <v>27</v>
      </c>
      <c r="D567" s="368" t="s">
        <v>3422</v>
      </c>
      <c r="E567" s="368">
        <v>10</v>
      </c>
      <c r="F567" s="368">
        <v>1</v>
      </c>
      <c r="G567" s="368">
        <v>10</v>
      </c>
    </row>
    <row r="568" spans="1:7">
      <c r="A568" s="368" t="s">
        <v>3665</v>
      </c>
      <c r="B568" s="368" t="s">
        <v>166</v>
      </c>
      <c r="C568" s="368" t="s">
        <v>179</v>
      </c>
      <c r="D568" s="368" t="s">
        <v>3181</v>
      </c>
      <c r="E568" s="368">
        <v>73</v>
      </c>
      <c r="F568" s="368">
        <v>2</v>
      </c>
      <c r="G568" s="368">
        <v>3</v>
      </c>
    </row>
    <row r="569" spans="1:7">
      <c r="A569" s="368" t="s">
        <v>3974</v>
      </c>
      <c r="B569" s="368" t="s">
        <v>166</v>
      </c>
      <c r="C569" s="368" t="s">
        <v>213</v>
      </c>
      <c r="D569" s="368" t="s">
        <v>3227</v>
      </c>
      <c r="E569" s="368">
        <v>13</v>
      </c>
      <c r="F569" s="368">
        <v>1</v>
      </c>
      <c r="G569" s="368">
        <v>8</v>
      </c>
    </row>
    <row r="570" spans="1:7">
      <c r="A570" s="368" t="s">
        <v>3235</v>
      </c>
      <c r="B570" s="368" t="s">
        <v>166</v>
      </c>
      <c r="C570" s="368" t="s">
        <v>86</v>
      </c>
      <c r="D570" s="368" t="s">
        <v>3236</v>
      </c>
      <c r="E570" s="368">
        <v>46</v>
      </c>
      <c r="F570" s="368">
        <v>1</v>
      </c>
      <c r="G570" s="368">
        <v>2</v>
      </c>
    </row>
    <row r="571" spans="1:7">
      <c r="A571" s="368" t="s">
        <v>3976</v>
      </c>
      <c r="B571" s="368" t="s">
        <v>166</v>
      </c>
      <c r="C571" s="368" t="s">
        <v>86</v>
      </c>
      <c r="D571" s="368" t="s">
        <v>3256</v>
      </c>
      <c r="E571" s="368">
        <v>46</v>
      </c>
      <c r="F571" s="368">
        <v>1</v>
      </c>
      <c r="G571" s="368">
        <v>2</v>
      </c>
    </row>
    <row r="572" spans="1:7">
      <c r="A572" s="368" t="s">
        <v>3977</v>
      </c>
      <c r="B572" s="368" t="s">
        <v>166</v>
      </c>
      <c r="C572" s="368" t="s">
        <v>86</v>
      </c>
      <c r="D572" s="368" t="s">
        <v>3230</v>
      </c>
      <c r="E572" s="368">
        <v>46</v>
      </c>
      <c r="F572" s="368">
        <v>3</v>
      </c>
      <c r="G572" s="368">
        <v>7</v>
      </c>
    </row>
    <row r="573" spans="1:7">
      <c r="A573" s="368" t="s">
        <v>3274</v>
      </c>
      <c r="B573" s="368" t="s">
        <v>166</v>
      </c>
      <c r="C573" s="368" t="s">
        <v>109</v>
      </c>
      <c r="D573" s="368" t="s">
        <v>3179</v>
      </c>
      <c r="E573" s="368">
        <v>9</v>
      </c>
      <c r="F573" s="368">
        <v>1</v>
      </c>
      <c r="G573" s="368">
        <v>11</v>
      </c>
    </row>
    <row r="574" spans="1:7">
      <c r="A574" s="368" t="s">
        <v>3669</v>
      </c>
      <c r="B574" s="368" t="s">
        <v>166</v>
      </c>
      <c r="C574" s="368" t="s">
        <v>110</v>
      </c>
      <c r="D574" s="368" t="s">
        <v>3203</v>
      </c>
      <c r="E574" s="368">
        <v>5</v>
      </c>
      <c r="F574" s="368">
        <v>1</v>
      </c>
      <c r="G574" s="368">
        <v>20</v>
      </c>
    </row>
    <row r="575" spans="1:7">
      <c r="A575" s="368" t="s">
        <v>3390</v>
      </c>
      <c r="B575" s="368" t="s">
        <v>166</v>
      </c>
      <c r="C575" s="368" t="s">
        <v>110</v>
      </c>
      <c r="D575" s="368" t="s">
        <v>3190</v>
      </c>
      <c r="E575" s="368">
        <v>5</v>
      </c>
      <c r="F575" s="368">
        <v>1</v>
      </c>
      <c r="G575" s="368">
        <v>20</v>
      </c>
    </row>
    <row r="576" spans="1:7">
      <c r="A576" s="368" t="s">
        <v>4128</v>
      </c>
      <c r="B576" s="368" t="s">
        <v>166</v>
      </c>
      <c r="C576" s="368" t="s">
        <v>111</v>
      </c>
      <c r="D576" s="368" t="s">
        <v>3212</v>
      </c>
      <c r="E576" s="368">
        <v>5</v>
      </c>
      <c r="F576" s="368">
        <v>4</v>
      </c>
      <c r="G576" s="368">
        <v>80</v>
      </c>
    </row>
    <row r="577" spans="1:7">
      <c r="A577" s="368" t="s">
        <v>4129</v>
      </c>
      <c r="B577" s="368" t="s">
        <v>166</v>
      </c>
      <c r="C577" s="368" t="s">
        <v>111</v>
      </c>
      <c r="D577" s="368" t="s">
        <v>3188</v>
      </c>
      <c r="E577" s="368">
        <v>5</v>
      </c>
      <c r="F577" s="368">
        <v>1</v>
      </c>
      <c r="G577" s="368">
        <v>20</v>
      </c>
    </row>
    <row r="578" spans="1:7">
      <c r="A578" s="368" t="s">
        <v>3391</v>
      </c>
      <c r="B578" s="368" t="s">
        <v>166</v>
      </c>
      <c r="C578" s="368" t="s">
        <v>181</v>
      </c>
      <c r="D578" s="368" t="s">
        <v>3192</v>
      </c>
      <c r="E578" s="368">
        <v>41</v>
      </c>
      <c r="F578" s="368">
        <v>4</v>
      </c>
      <c r="G578" s="368">
        <v>10</v>
      </c>
    </row>
    <row r="579" spans="1:7">
      <c r="A579" s="368" t="s">
        <v>3276</v>
      </c>
      <c r="B579" s="368" t="s">
        <v>166</v>
      </c>
      <c r="C579" s="368" t="s">
        <v>181</v>
      </c>
      <c r="D579" s="368" t="s">
        <v>3227</v>
      </c>
      <c r="E579" s="368">
        <v>41</v>
      </c>
      <c r="F579" s="368">
        <v>1</v>
      </c>
      <c r="G579" s="368">
        <v>2</v>
      </c>
    </row>
    <row r="580" spans="1:7">
      <c r="A580" s="368" t="s">
        <v>3392</v>
      </c>
      <c r="B580" s="368" t="s">
        <v>166</v>
      </c>
      <c r="C580" s="368" t="s">
        <v>181</v>
      </c>
      <c r="D580" s="368" t="s">
        <v>3306</v>
      </c>
      <c r="E580" s="368">
        <v>41</v>
      </c>
      <c r="F580" s="368">
        <v>1</v>
      </c>
      <c r="G580" s="368">
        <v>2</v>
      </c>
    </row>
    <row r="581" spans="1:7">
      <c r="A581" s="368" t="s">
        <v>3393</v>
      </c>
      <c r="B581" s="368" t="s">
        <v>166</v>
      </c>
      <c r="C581" s="368" t="s">
        <v>114</v>
      </c>
      <c r="D581" s="368" t="s">
        <v>3220</v>
      </c>
      <c r="E581" s="368">
        <v>28</v>
      </c>
      <c r="F581" s="368">
        <v>2</v>
      </c>
      <c r="G581" s="368">
        <v>7</v>
      </c>
    </row>
    <row r="582" spans="1:7">
      <c r="A582" s="368" t="s">
        <v>3678</v>
      </c>
      <c r="B582" s="368" t="s">
        <v>166</v>
      </c>
      <c r="C582" s="368" t="s">
        <v>29</v>
      </c>
      <c r="D582" s="368" t="s">
        <v>3240</v>
      </c>
      <c r="E582" s="368">
        <v>85</v>
      </c>
      <c r="F582" s="368">
        <v>1</v>
      </c>
      <c r="G582" s="368">
        <v>1</v>
      </c>
    </row>
    <row r="583" spans="1:7">
      <c r="A583" s="368" t="s">
        <v>3446</v>
      </c>
      <c r="B583" s="368" t="s">
        <v>166</v>
      </c>
      <c r="C583" s="368" t="s">
        <v>29</v>
      </c>
      <c r="D583" s="368" t="s">
        <v>3264</v>
      </c>
      <c r="E583" s="368">
        <v>85</v>
      </c>
      <c r="F583" s="368">
        <v>1</v>
      </c>
      <c r="G583" s="368">
        <v>1</v>
      </c>
    </row>
    <row r="584" spans="1:7">
      <c r="A584" s="368" t="s">
        <v>3447</v>
      </c>
      <c r="B584" s="368" t="s">
        <v>166</v>
      </c>
      <c r="C584" s="368" t="s">
        <v>29</v>
      </c>
      <c r="D584" s="368" t="s">
        <v>3225</v>
      </c>
      <c r="E584" s="368">
        <v>85</v>
      </c>
      <c r="F584" s="368">
        <v>1</v>
      </c>
      <c r="G584" s="368">
        <v>1</v>
      </c>
    </row>
    <row r="585" spans="1:7">
      <c r="A585" s="368" t="s">
        <v>3279</v>
      </c>
      <c r="B585" s="368" t="s">
        <v>166</v>
      </c>
      <c r="C585" s="368" t="s">
        <v>115</v>
      </c>
      <c r="D585" s="368" t="s">
        <v>3207</v>
      </c>
      <c r="E585" s="368">
        <v>72</v>
      </c>
      <c r="F585" s="368">
        <v>4</v>
      </c>
      <c r="G585" s="368">
        <v>6</v>
      </c>
    </row>
    <row r="586" spans="1:7">
      <c r="A586" s="368" t="s">
        <v>3555</v>
      </c>
      <c r="B586" s="368" t="s">
        <v>166</v>
      </c>
      <c r="C586" s="368" t="s">
        <v>115</v>
      </c>
      <c r="D586" s="368" t="s">
        <v>3319</v>
      </c>
      <c r="E586" s="368">
        <v>72</v>
      </c>
      <c r="F586" s="368">
        <v>2</v>
      </c>
      <c r="G586" s="368">
        <v>3</v>
      </c>
    </row>
    <row r="587" spans="1:7">
      <c r="A587" s="368" t="s">
        <v>3556</v>
      </c>
      <c r="B587" s="368" t="s">
        <v>166</v>
      </c>
      <c r="C587" s="368" t="s">
        <v>115</v>
      </c>
      <c r="D587" s="368" t="s">
        <v>3240</v>
      </c>
      <c r="E587" s="368">
        <v>72</v>
      </c>
      <c r="F587" s="368">
        <v>2</v>
      </c>
      <c r="G587" s="368">
        <v>3</v>
      </c>
    </row>
    <row r="588" spans="1:7">
      <c r="A588" s="368" t="s">
        <v>4133</v>
      </c>
      <c r="B588" s="368" t="s">
        <v>166</v>
      </c>
      <c r="C588" s="368" t="s">
        <v>115</v>
      </c>
      <c r="D588" s="368" t="s">
        <v>3264</v>
      </c>
      <c r="E588" s="368">
        <v>72</v>
      </c>
      <c r="F588" s="368">
        <v>2</v>
      </c>
      <c r="G588" s="368">
        <v>3</v>
      </c>
    </row>
    <row r="589" spans="1:7">
      <c r="A589" s="368" t="s">
        <v>3397</v>
      </c>
      <c r="B589" s="368" t="s">
        <v>166</v>
      </c>
      <c r="C589" s="368" t="s">
        <v>115</v>
      </c>
      <c r="D589" s="368" t="s">
        <v>3203</v>
      </c>
      <c r="E589" s="368">
        <v>72</v>
      </c>
      <c r="F589" s="368">
        <v>1</v>
      </c>
      <c r="G589" s="368">
        <v>1</v>
      </c>
    </row>
    <row r="590" spans="1:7">
      <c r="A590" s="368" t="s">
        <v>4134</v>
      </c>
      <c r="B590" s="368" t="s">
        <v>166</v>
      </c>
      <c r="C590" s="368" t="s">
        <v>115</v>
      </c>
      <c r="D590" s="368" t="s">
        <v>3184</v>
      </c>
      <c r="E590" s="368">
        <v>72</v>
      </c>
      <c r="F590" s="368">
        <v>2</v>
      </c>
      <c r="G590" s="368">
        <v>3</v>
      </c>
    </row>
    <row r="591" spans="1:7">
      <c r="A591" s="368" t="s">
        <v>4135</v>
      </c>
      <c r="B591" s="368" t="s">
        <v>166</v>
      </c>
      <c r="C591" s="368" t="s">
        <v>76</v>
      </c>
      <c r="D591" s="368" t="s">
        <v>3210</v>
      </c>
      <c r="E591" s="368">
        <v>40</v>
      </c>
      <c r="F591" s="368">
        <v>3</v>
      </c>
      <c r="G591" s="368">
        <v>8</v>
      </c>
    </row>
    <row r="592" spans="1:7">
      <c r="A592" s="368" t="s">
        <v>3786</v>
      </c>
      <c r="B592" s="368" t="s">
        <v>166</v>
      </c>
      <c r="C592" s="368" t="s">
        <v>76</v>
      </c>
      <c r="D592" s="368" t="s">
        <v>3198</v>
      </c>
      <c r="E592" s="368">
        <v>40</v>
      </c>
      <c r="F592" s="368">
        <v>2</v>
      </c>
      <c r="G592" s="368">
        <v>5</v>
      </c>
    </row>
    <row r="593" spans="1:7">
      <c r="A593" s="368" t="s">
        <v>3789</v>
      </c>
      <c r="B593" s="368" t="s">
        <v>166</v>
      </c>
      <c r="C593" s="368" t="s">
        <v>75</v>
      </c>
      <c r="D593" s="368" t="s">
        <v>3227</v>
      </c>
      <c r="E593" s="368">
        <v>8</v>
      </c>
      <c r="F593" s="368">
        <v>1</v>
      </c>
      <c r="G593" s="368">
        <v>13</v>
      </c>
    </row>
    <row r="594" spans="1:7">
      <c r="A594" s="368" t="s">
        <v>4139</v>
      </c>
      <c r="B594" s="368" t="s">
        <v>166</v>
      </c>
      <c r="C594" s="368" t="s">
        <v>143</v>
      </c>
      <c r="D594" s="368" t="s">
        <v>3246</v>
      </c>
      <c r="E594" s="368">
        <v>11</v>
      </c>
      <c r="F594" s="368">
        <v>1</v>
      </c>
      <c r="G594" s="368">
        <v>9</v>
      </c>
    </row>
    <row r="595" spans="1:7">
      <c r="A595" s="368" t="s">
        <v>3559</v>
      </c>
      <c r="B595" s="368" t="s">
        <v>166</v>
      </c>
      <c r="C595" s="368" t="s">
        <v>77</v>
      </c>
      <c r="D595" s="368" t="s">
        <v>3190</v>
      </c>
      <c r="E595" s="368">
        <v>38</v>
      </c>
      <c r="F595" s="368">
        <v>1</v>
      </c>
      <c r="G595" s="368">
        <v>3</v>
      </c>
    </row>
    <row r="596" spans="1:7">
      <c r="A596" s="368" t="s">
        <v>3790</v>
      </c>
      <c r="B596" s="368" t="s">
        <v>166</v>
      </c>
      <c r="C596" s="368" t="s">
        <v>30</v>
      </c>
      <c r="D596" s="368" t="s">
        <v>3212</v>
      </c>
      <c r="E596" s="368">
        <v>32</v>
      </c>
      <c r="F596" s="368">
        <v>6</v>
      </c>
      <c r="G596" s="368">
        <v>19</v>
      </c>
    </row>
    <row r="597" spans="1:7">
      <c r="A597" s="368" t="s">
        <v>3944</v>
      </c>
      <c r="B597" s="368" t="s">
        <v>166</v>
      </c>
      <c r="C597" s="368" t="s">
        <v>183</v>
      </c>
      <c r="D597" s="368" t="s">
        <v>3210</v>
      </c>
      <c r="E597" s="368">
        <v>14</v>
      </c>
      <c r="F597" s="368">
        <v>4</v>
      </c>
      <c r="G597" s="368">
        <v>29</v>
      </c>
    </row>
    <row r="598" spans="1:7">
      <c r="A598" s="368" t="s">
        <v>3946</v>
      </c>
      <c r="B598" s="368" t="s">
        <v>166</v>
      </c>
      <c r="C598" s="368" t="s">
        <v>88</v>
      </c>
      <c r="D598" s="368" t="s">
        <v>3201</v>
      </c>
      <c r="E598" s="368">
        <v>21</v>
      </c>
      <c r="F598" s="368">
        <v>1</v>
      </c>
      <c r="G598" s="368">
        <v>5</v>
      </c>
    </row>
    <row r="599" spans="1:7">
      <c r="A599" s="368" t="s">
        <v>3462</v>
      </c>
      <c r="B599" s="368" t="s">
        <v>166</v>
      </c>
      <c r="C599" s="368" t="s">
        <v>202</v>
      </c>
      <c r="D599" s="368" t="s">
        <v>3212</v>
      </c>
      <c r="E599" s="368">
        <v>9</v>
      </c>
      <c r="F599" s="368">
        <v>2</v>
      </c>
      <c r="G599" s="368">
        <v>22</v>
      </c>
    </row>
    <row r="600" spans="1:7">
      <c r="A600" s="368" t="s">
        <v>3947</v>
      </c>
      <c r="B600" s="368" t="s">
        <v>166</v>
      </c>
      <c r="C600" s="368" t="s">
        <v>202</v>
      </c>
      <c r="D600" s="368" t="s">
        <v>3177</v>
      </c>
      <c r="E600" s="368">
        <v>9</v>
      </c>
      <c r="F600" s="368">
        <v>1</v>
      </c>
      <c r="G600" s="368">
        <v>11</v>
      </c>
    </row>
    <row r="601" spans="1:7">
      <c r="A601" s="368" t="s">
        <v>3688</v>
      </c>
      <c r="B601" s="368" t="s">
        <v>166</v>
      </c>
      <c r="C601" s="368" t="s">
        <v>78</v>
      </c>
      <c r="D601" s="368" t="s">
        <v>3220</v>
      </c>
      <c r="E601" s="368">
        <v>46</v>
      </c>
      <c r="F601" s="368">
        <v>2</v>
      </c>
      <c r="G601" s="368">
        <v>4</v>
      </c>
    </row>
    <row r="602" spans="1:7">
      <c r="A602" s="368" t="s">
        <v>3951</v>
      </c>
      <c r="B602" s="368" t="s">
        <v>166</v>
      </c>
      <c r="C602" s="368" t="s">
        <v>80</v>
      </c>
      <c r="D602" s="368" t="s">
        <v>3240</v>
      </c>
      <c r="E602" s="368">
        <v>37</v>
      </c>
      <c r="F602" s="368">
        <v>1</v>
      </c>
      <c r="G602" s="368">
        <v>3</v>
      </c>
    </row>
    <row r="603" spans="1:7">
      <c r="A603" s="368" t="s">
        <v>3952</v>
      </c>
      <c r="B603" s="368" t="s">
        <v>166</v>
      </c>
      <c r="C603" s="368" t="s">
        <v>80</v>
      </c>
      <c r="D603" s="368" t="s">
        <v>3203</v>
      </c>
      <c r="E603" s="368">
        <v>37</v>
      </c>
      <c r="F603" s="368">
        <v>2</v>
      </c>
      <c r="G603" s="368">
        <v>5</v>
      </c>
    </row>
    <row r="604" spans="1:7">
      <c r="A604" s="368" t="s">
        <v>3464</v>
      </c>
      <c r="B604" s="368" t="s">
        <v>166</v>
      </c>
      <c r="C604" s="368" t="s">
        <v>32</v>
      </c>
      <c r="D604" s="368" t="s">
        <v>3177</v>
      </c>
      <c r="E604" s="368">
        <v>14</v>
      </c>
      <c r="F604" s="368">
        <v>1</v>
      </c>
      <c r="G604" s="368">
        <v>7</v>
      </c>
    </row>
    <row r="605" spans="1:7">
      <c r="A605" s="368" t="s">
        <v>3690</v>
      </c>
      <c r="B605" s="368" t="s">
        <v>166</v>
      </c>
      <c r="C605" s="368" t="s">
        <v>32</v>
      </c>
      <c r="D605" s="368" t="s">
        <v>3225</v>
      </c>
      <c r="E605" s="368">
        <v>14</v>
      </c>
      <c r="F605" s="368">
        <v>1</v>
      </c>
      <c r="G605" s="368">
        <v>7</v>
      </c>
    </row>
    <row r="606" spans="1:7">
      <c r="A606" s="368" t="s">
        <v>3809</v>
      </c>
      <c r="B606" s="368" t="s">
        <v>166</v>
      </c>
      <c r="C606" s="368" t="s">
        <v>184</v>
      </c>
      <c r="D606" s="368" t="s">
        <v>3256</v>
      </c>
      <c r="E606" s="368">
        <v>51</v>
      </c>
      <c r="F606" s="368">
        <v>1</v>
      </c>
      <c r="G606" s="368">
        <v>2</v>
      </c>
    </row>
    <row r="607" spans="1:7">
      <c r="A607" s="368" t="s">
        <v>3465</v>
      </c>
      <c r="B607" s="368" t="s">
        <v>166</v>
      </c>
      <c r="C607" s="368" t="s">
        <v>184</v>
      </c>
      <c r="D607" s="368" t="s">
        <v>3230</v>
      </c>
      <c r="E607" s="368">
        <v>51</v>
      </c>
      <c r="F607" s="368">
        <v>2</v>
      </c>
      <c r="G607" s="368">
        <v>4</v>
      </c>
    </row>
    <row r="608" spans="1:7">
      <c r="A608" s="368" t="s">
        <v>6806</v>
      </c>
      <c r="B608" s="368" t="s">
        <v>166</v>
      </c>
      <c r="C608" s="368" t="s">
        <v>204</v>
      </c>
      <c r="D608" s="368" t="s">
        <v>3210</v>
      </c>
      <c r="E608" s="368">
        <v>2</v>
      </c>
      <c r="F608" s="368">
        <v>1</v>
      </c>
      <c r="G608" s="368">
        <v>50</v>
      </c>
    </row>
    <row r="609" spans="1:7">
      <c r="A609" s="368" t="s">
        <v>3958</v>
      </c>
      <c r="B609" s="368" t="s">
        <v>166</v>
      </c>
      <c r="C609" s="368" t="s">
        <v>146</v>
      </c>
      <c r="D609" s="368" t="s">
        <v>3212</v>
      </c>
      <c r="E609" s="368">
        <v>3</v>
      </c>
      <c r="F609" s="368">
        <v>1</v>
      </c>
      <c r="G609" s="368">
        <v>33</v>
      </c>
    </row>
    <row r="610" spans="1:7">
      <c r="A610" s="368" t="s">
        <v>3468</v>
      </c>
      <c r="B610" s="368" t="s">
        <v>166</v>
      </c>
      <c r="C610" s="368" t="s">
        <v>162</v>
      </c>
      <c r="D610" s="368" t="s">
        <v>3220</v>
      </c>
      <c r="E610" s="368">
        <v>6</v>
      </c>
      <c r="F610" s="368">
        <v>1</v>
      </c>
      <c r="G610" s="368">
        <v>17</v>
      </c>
    </row>
    <row r="611" spans="1:7">
      <c r="A611" s="368" t="s">
        <v>3693</v>
      </c>
      <c r="B611" s="368" t="s">
        <v>166</v>
      </c>
      <c r="C611" s="368" t="s">
        <v>59</v>
      </c>
      <c r="D611" s="368" t="s">
        <v>3220</v>
      </c>
      <c r="E611" s="368">
        <v>12</v>
      </c>
      <c r="F611" s="368">
        <v>4</v>
      </c>
      <c r="G611" s="368">
        <v>33</v>
      </c>
    </row>
    <row r="612" spans="1:7">
      <c r="A612" s="368" t="s">
        <v>3694</v>
      </c>
      <c r="B612" s="368" t="s">
        <v>166</v>
      </c>
      <c r="C612" s="368" t="s">
        <v>214</v>
      </c>
      <c r="D612" s="368" t="s">
        <v>3192</v>
      </c>
      <c r="E612" s="368">
        <v>14</v>
      </c>
      <c r="F612" s="368">
        <v>1</v>
      </c>
      <c r="G612" s="368">
        <v>7</v>
      </c>
    </row>
    <row r="613" spans="1:7">
      <c r="A613" s="368" t="s">
        <v>3962</v>
      </c>
      <c r="B613" s="368" t="s">
        <v>166</v>
      </c>
      <c r="C613" s="368" t="s">
        <v>214</v>
      </c>
      <c r="D613" s="368" t="s">
        <v>3256</v>
      </c>
      <c r="E613" s="368">
        <v>14</v>
      </c>
      <c r="F613" s="368">
        <v>1</v>
      </c>
      <c r="G613" s="368">
        <v>7</v>
      </c>
    </row>
    <row r="614" spans="1:7">
      <c r="A614" s="368" t="s">
        <v>3696</v>
      </c>
      <c r="B614" s="368" t="s">
        <v>166</v>
      </c>
      <c r="C614" s="368" t="s">
        <v>214</v>
      </c>
      <c r="D614" s="368" t="s">
        <v>3306</v>
      </c>
      <c r="E614" s="368">
        <v>14</v>
      </c>
      <c r="F614" s="368">
        <v>1</v>
      </c>
      <c r="G614" s="368">
        <v>7</v>
      </c>
    </row>
    <row r="615" spans="1:7">
      <c r="A615" s="368" t="s">
        <v>3697</v>
      </c>
      <c r="B615" s="368" t="s">
        <v>166</v>
      </c>
      <c r="C615" s="368" t="s">
        <v>214</v>
      </c>
      <c r="D615" s="368" t="s">
        <v>3422</v>
      </c>
      <c r="E615" s="368">
        <v>14</v>
      </c>
      <c r="F615" s="368">
        <v>1</v>
      </c>
      <c r="G615" s="368">
        <v>7</v>
      </c>
    </row>
    <row r="616" spans="1:7">
      <c r="A616" s="368" t="s">
        <v>4591</v>
      </c>
      <c r="B616" s="368" t="s">
        <v>166</v>
      </c>
      <c r="C616" s="368" t="s">
        <v>60</v>
      </c>
      <c r="D616" s="368" t="s">
        <v>3192</v>
      </c>
      <c r="E616" s="368">
        <v>26</v>
      </c>
      <c r="F616" s="368">
        <v>2</v>
      </c>
      <c r="G616" s="368">
        <v>8</v>
      </c>
    </row>
    <row r="617" spans="1:7">
      <c r="A617" s="368" t="s">
        <v>6807</v>
      </c>
      <c r="B617" s="368" t="s">
        <v>166</v>
      </c>
      <c r="C617" s="368" t="s">
        <v>60</v>
      </c>
      <c r="D617" s="368" t="s">
        <v>3207</v>
      </c>
      <c r="E617" s="368">
        <v>26</v>
      </c>
      <c r="F617" s="368">
        <v>1</v>
      </c>
      <c r="G617" s="368">
        <v>4</v>
      </c>
    </row>
    <row r="618" spans="1:7">
      <c r="A618" s="368" t="s">
        <v>6141</v>
      </c>
      <c r="B618" s="368" t="s">
        <v>166</v>
      </c>
      <c r="C618" s="368" t="s">
        <v>60</v>
      </c>
      <c r="D618" s="368" t="s">
        <v>3306</v>
      </c>
      <c r="E618" s="368">
        <v>26</v>
      </c>
      <c r="F618" s="368">
        <v>2</v>
      </c>
      <c r="G618" s="368">
        <v>8</v>
      </c>
    </row>
    <row r="619" spans="1:7">
      <c r="A619" s="368" t="s">
        <v>4603</v>
      </c>
      <c r="B619" s="368" t="s">
        <v>166</v>
      </c>
      <c r="C619" s="368" t="s">
        <v>60</v>
      </c>
      <c r="D619" s="368" t="s">
        <v>3246</v>
      </c>
      <c r="E619" s="368">
        <v>26</v>
      </c>
      <c r="F619" s="368">
        <v>2</v>
      </c>
      <c r="G619" s="368">
        <v>8</v>
      </c>
    </row>
    <row r="620" spans="1:7">
      <c r="A620" s="368" t="s">
        <v>6808</v>
      </c>
      <c r="B620" s="368" t="s">
        <v>166</v>
      </c>
      <c r="C620" s="368" t="s">
        <v>215</v>
      </c>
      <c r="D620" s="368" t="s">
        <v>3240</v>
      </c>
      <c r="E620" s="368">
        <v>13</v>
      </c>
      <c r="F620" s="368">
        <v>1</v>
      </c>
      <c r="G620" s="368">
        <v>8</v>
      </c>
    </row>
    <row r="621" spans="1:7">
      <c r="A621" s="368" t="s">
        <v>4156</v>
      </c>
      <c r="B621" s="368" t="s">
        <v>166</v>
      </c>
      <c r="C621" s="368" t="s">
        <v>216</v>
      </c>
      <c r="D621" s="368" t="s">
        <v>3192</v>
      </c>
      <c r="E621" s="368">
        <v>14</v>
      </c>
      <c r="F621" s="368">
        <v>1</v>
      </c>
      <c r="G621" s="368">
        <v>7</v>
      </c>
    </row>
    <row r="622" spans="1:7">
      <c r="A622" s="368" t="s">
        <v>4594</v>
      </c>
      <c r="B622" s="368" t="s">
        <v>166</v>
      </c>
      <c r="C622" s="368" t="s">
        <v>216</v>
      </c>
      <c r="D622" s="368" t="s">
        <v>3177</v>
      </c>
      <c r="E622" s="368">
        <v>14</v>
      </c>
      <c r="F622" s="368">
        <v>1</v>
      </c>
      <c r="G622" s="368">
        <v>7</v>
      </c>
    </row>
    <row r="623" spans="1:7">
      <c r="A623" s="368" t="s">
        <v>3966</v>
      </c>
      <c r="B623" s="368" t="s">
        <v>166</v>
      </c>
      <c r="C623" s="368" t="s">
        <v>205</v>
      </c>
      <c r="D623" s="368" t="s">
        <v>3192</v>
      </c>
      <c r="E623" s="368">
        <v>21</v>
      </c>
      <c r="F623" s="368">
        <v>1</v>
      </c>
      <c r="G623" s="368">
        <v>5</v>
      </c>
    </row>
    <row r="624" spans="1:7">
      <c r="A624" s="368" t="s">
        <v>5707</v>
      </c>
      <c r="B624" s="368" t="s">
        <v>166</v>
      </c>
      <c r="C624" s="368" t="s">
        <v>188</v>
      </c>
      <c r="D624" s="368" t="s">
        <v>3212</v>
      </c>
      <c r="E624" s="368">
        <v>11</v>
      </c>
      <c r="F624" s="368">
        <v>2</v>
      </c>
      <c r="G624" s="368">
        <v>18</v>
      </c>
    </row>
    <row r="625" spans="1:7">
      <c r="A625" s="368" t="s">
        <v>5710</v>
      </c>
      <c r="B625" s="368" t="s">
        <v>166</v>
      </c>
      <c r="C625" s="368" t="s">
        <v>90</v>
      </c>
      <c r="D625" s="368" t="s">
        <v>3210</v>
      </c>
      <c r="E625" s="368">
        <v>11</v>
      </c>
      <c r="F625" s="368">
        <v>2</v>
      </c>
      <c r="G625" s="368">
        <v>18</v>
      </c>
    </row>
    <row r="626" spans="1:7">
      <c r="A626" s="368" t="s">
        <v>3712</v>
      </c>
      <c r="B626" s="368" t="s">
        <v>166</v>
      </c>
      <c r="C626" s="368" t="s">
        <v>217</v>
      </c>
      <c r="D626" s="368" t="s">
        <v>3203</v>
      </c>
      <c r="E626" s="368">
        <v>49</v>
      </c>
      <c r="F626" s="368">
        <v>3</v>
      </c>
      <c r="G626" s="368">
        <v>6</v>
      </c>
    </row>
    <row r="627" spans="1:7">
      <c r="A627" s="368" t="s">
        <v>3703</v>
      </c>
      <c r="B627" s="368" t="s">
        <v>166</v>
      </c>
      <c r="C627" s="368" t="s">
        <v>37</v>
      </c>
      <c r="D627" s="368" t="s">
        <v>3201</v>
      </c>
      <c r="E627" s="368">
        <v>26</v>
      </c>
      <c r="F627" s="368">
        <v>1</v>
      </c>
      <c r="G627" s="368">
        <v>4</v>
      </c>
    </row>
    <row r="628" spans="1:7">
      <c r="A628" s="368" t="s">
        <v>3713</v>
      </c>
      <c r="B628" s="368" t="s">
        <v>166</v>
      </c>
      <c r="C628" s="368" t="s">
        <v>37</v>
      </c>
      <c r="D628" s="368" t="s">
        <v>3195</v>
      </c>
      <c r="E628" s="368">
        <v>26</v>
      </c>
      <c r="F628" s="368">
        <v>1</v>
      </c>
      <c r="G628" s="368">
        <v>4</v>
      </c>
    </row>
    <row r="629" spans="1:7">
      <c r="A629" s="368" t="s">
        <v>3714</v>
      </c>
      <c r="B629" s="368" t="s">
        <v>166</v>
      </c>
      <c r="C629" s="368" t="s">
        <v>37</v>
      </c>
      <c r="D629" s="368" t="s">
        <v>3230</v>
      </c>
      <c r="E629" s="368">
        <v>26</v>
      </c>
      <c r="F629" s="368">
        <v>1</v>
      </c>
      <c r="G629" s="368">
        <v>4</v>
      </c>
    </row>
    <row r="630" spans="1:7">
      <c r="A630" s="368" t="s">
        <v>3715</v>
      </c>
      <c r="B630" s="368" t="s">
        <v>166</v>
      </c>
      <c r="C630" s="368" t="s">
        <v>218</v>
      </c>
      <c r="D630" s="368" t="s">
        <v>3203</v>
      </c>
      <c r="E630" s="368">
        <v>7</v>
      </c>
      <c r="F630" s="368">
        <v>1</v>
      </c>
      <c r="G630" s="368">
        <v>14</v>
      </c>
    </row>
    <row r="631" spans="1:7">
      <c r="A631" s="368" t="s">
        <v>3716</v>
      </c>
      <c r="B631" s="368" t="s">
        <v>166</v>
      </c>
      <c r="C631" s="368" t="s">
        <v>91</v>
      </c>
      <c r="D631" s="368" t="s">
        <v>3210</v>
      </c>
      <c r="E631" s="368">
        <v>30</v>
      </c>
      <c r="F631" s="368">
        <v>2</v>
      </c>
      <c r="G631" s="368">
        <v>7</v>
      </c>
    </row>
    <row r="632" spans="1:7">
      <c r="A632" s="368" t="s">
        <v>3719</v>
      </c>
      <c r="B632" s="368" t="s">
        <v>166</v>
      </c>
      <c r="C632" s="368" t="s">
        <v>189</v>
      </c>
      <c r="D632" s="368" t="s">
        <v>3190</v>
      </c>
      <c r="E632" s="368">
        <v>51</v>
      </c>
      <c r="F632" s="368">
        <v>1</v>
      </c>
      <c r="G632" s="368">
        <v>2</v>
      </c>
    </row>
    <row r="633" spans="1:7">
      <c r="A633" s="368" t="s">
        <v>2750</v>
      </c>
      <c r="B633" s="368" t="s">
        <v>166</v>
      </c>
      <c r="C633" s="368" t="s">
        <v>149</v>
      </c>
      <c r="D633" s="368" t="s">
        <v>3175</v>
      </c>
      <c r="E633" s="368">
        <v>13</v>
      </c>
      <c r="F633" s="368" t="s">
        <v>3175</v>
      </c>
      <c r="G633" s="368">
        <v>0</v>
      </c>
    </row>
    <row r="634" spans="1:7">
      <c r="A634" s="368" t="s">
        <v>3708</v>
      </c>
      <c r="B634" s="368" t="s">
        <v>166</v>
      </c>
      <c r="C634" s="368" t="s">
        <v>38</v>
      </c>
      <c r="D634" s="368" t="s">
        <v>3207</v>
      </c>
      <c r="E634" s="368">
        <v>22</v>
      </c>
      <c r="F634" s="368">
        <v>2</v>
      </c>
      <c r="G634" s="368">
        <v>9</v>
      </c>
    </row>
    <row r="635" spans="1:7">
      <c r="A635" s="368" t="s">
        <v>4141</v>
      </c>
      <c r="B635" s="368" t="s">
        <v>166</v>
      </c>
      <c r="C635" s="368" t="s">
        <v>30</v>
      </c>
      <c r="D635" s="368" t="s">
        <v>3203</v>
      </c>
      <c r="E635" s="368">
        <v>32</v>
      </c>
      <c r="F635" s="368">
        <v>2</v>
      </c>
      <c r="G635" s="368">
        <v>6</v>
      </c>
    </row>
    <row r="636" spans="1:7">
      <c r="A636" s="368" t="s">
        <v>4142</v>
      </c>
      <c r="B636" s="368" t="s">
        <v>166</v>
      </c>
      <c r="C636" s="368" t="s">
        <v>31</v>
      </c>
      <c r="D636" s="368" t="s">
        <v>3198</v>
      </c>
      <c r="E636" s="368">
        <v>34</v>
      </c>
      <c r="F636" s="368">
        <v>2</v>
      </c>
      <c r="G636" s="368">
        <v>6</v>
      </c>
    </row>
    <row r="637" spans="1:7">
      <c r="A637" s="368" t="s">
        <v>3792</v>
      </c>
      <c r="B637" s="368" t="s">
        <v>166</v>
      </c>
      <c r="C637" s="368" t="s">
        <v>31</v>
      </c>
      <c r="D637" s="368" t="s">
        <v>3264</v>
      </c>
      <c r="E637" s="368">
        <v>34</v>
      </c>
      <c r="F637" s="368">
        <v>1</v>
      </c>
      <c r="G637" s="368">
        <v>3</v>
      </c>
    </row>
    <row r="638" spans="1:7">
      <c r="A638" s="368" t="s">
        <v>3795</v>
      </c>
      <c r="B638" s="368" t="s">
        <v>166</v>
      </c>
      <c r="C638" s="368" t="s">
        <v>182</v>
      </c>
      <c r="D638" s="368" t="s">
        <v>3198</v>
      </c>
      <c r="E638" s="368">
        <v>8</v>
      </c>
      <c r="F638" s="368">
        <v>1</v>
      </c>
      <c r="G638" s="368">
        <v>13</v>
      </c>
    </row>
    <row r="639" spans="1:7">
      <c r="A639" s="368" t="s">
        <v>3796</v>
      </c>
      <c r="B639" s="368" t="s">
        <v>166</v>
      </c>
      <c r="C639" s="368" t="s">
        <v>182</v>
      </c>
      <c r="D639" s="368" t="s">
        <v>3195</v>
      </c>
      <c r="E639" s="368">
        <v>8</v>
      </c>
      <c r="F639" s="368">
        <v>1</v>
      </c>
      <c r="G639" s="368">
        <v>13</v>
      </c>
    </row>
    <row r="640" spans="1:7">
      <c r="A640" s="368" t="s">
        <v>4143</v>
      </c>
      <c r="B640" s="368" t="s">
        <v>166</v>
      </c>
      <c r="C640" s="368" t="s">
        <v>182</v>
      </c>
      <c r="D640" s="368" t="s">
        <v>3203</v>
      </c>
      <c r="E640" s="368">
        <v>8</v>
      </c>
      <c r="F640" s="368">
        <v>1</v>
      </c>
      <c r="G640" s="368">
        <v>13</v>
      </c>
    </row>
    <row r="641" spans="1:7">
      <c r="A641" s="368" t="s">
        <v>3797</v>
      </c>
      <c r="B641" s="368" t="s">
        <v>166</v>
      </c>
      <c r="C641" s="368" t="s">
        <v>182</v>
      </c>
      <c r="D641" s="368" t="s">
        <v>3230</v>
      </c>
      <c r="E641" s="368">
        <v>8</v>
      </c>
      <c r="F641" s="368">
        <v>1</v>
      </c>
      <c r="G641" s="368">
        <v>13</v>
      </c>
    </row>
    <row r="642" spans="1:7">
      <c r="A642" s="368" t="s">
        <v>3798</v>
      </c>
      <c r="B642" s="368" t="s">
        <v>166</v>
      </c>
      <c r="C642" s="368" t="s">
        <v>144</v>
      </c>
      <c r="D642" s="368" t="s">
        <v>3207</v>
      </c>
      <c r="E642" s="368">
        <v>10</v>
      </c>
      <c r="F642" s="368">
        <v>1</v>
      </c>
      <c r="G642" s="368">
        <v>10</v>
      </c>
    </row>
    <row r="643" spans="1:7">
      <c r="A643" s="368" t="s">
        <v>4144</v>
      </c>
      <c r="B643" s="368" t="s">
        <v>166</v>
      </c>
      <c r="C643" s="368" t="s">
        <v>159</v>
      </c>
      <c r="D643" s="368" t="s">
        <v>3210</v>
      </c>
      <c r="E643" s="368">
        <v>8</v>
      </c>
      <c r="F643" s="368">
        <v>1</v>
      </c>
      <c r="G643" s="368">
        <v>13</v>
      </c>
    </row>
    <row r="644" spans="1:7">
      <c r="A644" s="368" t="s">
        <v>3801</v>
      </c>
      <c r="B644" s="368" t="s">
        <v>166</v>
      </c>
      <c r="C644" s="368" t="s">
        <v>145</v>
      </c>
      <c r="D644" s="368" t="s">
        <v>3210</v>
      </c>
      <c r="E644" s="368">
        <v>8</v>
      </c>
      <c r="F644" s="368">
        <v>1</v>
      </c>
      <c r="G644" s="368">
        <v>13</v>
      </c>
    </row>
    <row r="645" spans="1:7">
      <c r="A645" s="368" t="s">
        <v>4322</v>
      </c>
      <c r="B645" s="368" t="s">
        <v>166</v>
      </c>
      <c r="C645" s="368" t="s">
        <v>160</v>
      </c>
      <c r="D645" s="368" t="s">
        <v>3212</v>
      </c>
      <c r="E645" s="368">
        <v>9</v>
      </c>
      <c r="F645" s="368">
        <v>2</v>
      </c>
      <c r="G645" s="368">
        <v>22</v>
      </c>
    </row>
    <row r="646" spans="1:7">
      <c r="A646" s="368" t="s">
        <v>4582</v>
      </c>
      <c r="B646" s="368" t="s">
        <v>166</v>
      </c>
      <c r="C646" s="368" t="s">
        <v>160</v>
      </c>
      <c r="D646" s="368" t="s">
        <v>3177</v>
      </c>
      <c r="E646" s="368">
        <v>9</v>
      </c>
      <c r="F646" s="368">
        <v>1</v>
      </c>
      <c r="G646" s="368">
        <v>11</v>
      </c>
    </row>
    <row r="647" spans="1:7">
      <c r="A647" s="368" t="s">
        <v>3564</v>
      </c>
      <c r="B647" s="368" t="s">
        <v>166</v>
      </c>
      <c r="C647" s="368" t="s">
        <v>58</v>
      </c>
      <c r="D647" s="368" t="s">
        <v>3201</v>
      </c>
      <c r="E647" s="368">
        <v>35</v>
      </c>
      <c r="F647" s="368">
        <v>1</v>
      </c>
      <c r="G647" s="368">
        <v>3</v>
      </c>
    </row>
    <row r="648" spans="1:7">
      <c r="A648" s="368" t="s">
        <v>4145</v>
      </c>
      <c r="B648" s="368" t="s">
        <v>166</v>
      </c>
      <c r="C648" s="368" t="s">
        <v>58</v>
      </c>
      <c r="D648" s="368" t="s">
        <v>3252</v>
      </c>
      <c r="E648" s="368">
        <v>35</v>
      </c>
      <c r="F648" s="368">
        <v>1</v>
      </c>
      <c r="G648" s="368">
        <v>3</v>
      </c>
    </row>
    <row r="649" spans="1:7">
      <c r="A649" s="368" t="s">
        <v>3565</v>
      </c>
      <c r="B649" s="368" t="s">
        <v>166</v>
      </c>
      <c r="C649" s="368" t="s">
        <v>58</v>
      </c>
      <c r="D649" s="368" t="s">
        <v>3230</v>
      </c>
      <c r="E649" s="368">
        <v>35</v>
      </c>
      <c r="F649" s="368">
        <v>1</v>
      </c>
      <c r="G649" s="368">
        <v>3</v>
      </c>
    </row>
    <row r="650" spans="1:7">
      <c r="A650" s="368" t="s">
        <v>4146</v>
      </c>
      <c r="B650" s="368" t="s">
        <v>166</v>
      </c>
      <c r="C650" s="368" t="s">
        <v>161</v>
      </c>
      <c r="D650" s="368" t="s">
        <v>3192</v>
      </c>
      <c r="E650" s="368">
        <v>7</v>
      </c>
      <c r="F650" s="368">
        <v>1</v>
      </c>
      <c r="G650" s="368">
        <v>14</v>
      </c>
    </row>
    <row r="651" spans="1:7">
      <c r="A651" s="368" t="s">
        <v>4147</v>
      </c>
      <c r="B651" s="368" t="s">
        <v>166</v>
      </c>
      <c r="C651" s="368" t="s">
        <v>79</v>
      </c>
      <c r="D651" s="368" t="s">
        <v>3212</v>
      </c>
      <c r="E651" s="368">
        <v>8</v>
      </c>
      <c r="F651" s="368">
        <v>3</v>
      </c>
      <c r="G651" s="368">
        <v>38</v>
      </c>
    </row>
    <row r="652" spans="1:7">
      <c r="A652" s="368" t="s">
        <v>3566</v>
      </c>
      <c r="B652" s="368" t="s">
        <v>166</v>
      </c>
      <c r="C652" s="368" t="s">
        <v>79</v>
      </c>
      <c r="D652" s="368" t="s">
        <v>3210</v>
      </c>
      <c r="E652" s="368">
        <v>8</v>
      </c>
      <c r="F652" s="368">
        <v>1</v>
      </c>
      <c r="G652" s="368">
        <v>13</v>
      </c>
    </row>
    <row r="653" spans="1:7">
      <c r="A653" s="368" t="s">
        <v>3804</v>
      </c>
      <c r="B653" s="368" t="s">
        <v>166</v>
      </c>
      <c r="C653" s="368" t="s">
        <v>32</v>
      </c>
      <c r="D653" s="368" t="s">
        <v>3198</v>
      </c>
      <c r="E653" s="368">
        <v>14</v>
      </c>
      <c r="F653" s="368">
        <v>1</v>
      </c>
      <c r="G653" s="368">
        <v>7</v>
      </c>
    </row>
    <row r="654" spans="1:7">
      <c r="A654" s="368" t="s">
        <v>3805</v>
      </c>
      <c r="B654" s="368" t="s">
        <v>166</v>
      </c>
      <c r="C654" s="368" t="s">
        <v>32</v>
      </c>
      <c r="D654" s="368" t="s">
        <v>3203</v>
      </c>
      <c r="E654" s="368">
        <v>14</v>
      </c>
      <c r="F654" s="368">
        <v>2</v>
      </c>
      <c r="G654" s="368">
        <v>14</v>
      </c>
    </row>
    <row r="655" spans="1:7">
      <c r="A655" s="368" t="s">
        <v>3766</v>
      </c>
      <c r="B655" s="368" t="s">
        <v>166</v>
      </c>
      <c r="C655" s="368" t="s">
        <v>184</v>
      </c>
      <c r="D655" s="368" t="s">
        <v>3220</v>
      </c>
      <c r="E655" s="368">
        <v>51</v>
      </c>
      <c r="F655" s="368">
        <v>5</v>
      </c>
      <c r="G655" s="368">
        <v>10</v>
      </c>
    </row>
    <row r="656" spans="1:7">
      <c r="A656" s="368" t="s">
        <v>3807</v>
      </c>
      <c r="B656" s="368" t="s">
        <v>166</v>
      </c>
      <c r="C656" s="368" t="s">
        <v>184</v>
      </c>
      <c r="D656" s="368" t="s">
        <v>3207</v>
      </c>
      <c r="E656" s="368">
        <v>51</v>
      </c>
      <c r="F656" s="368">
        <v>1</v>
      </c>
      <c r="G656" s="368">
        <v>2</v>
      </c>
    </row>
    <row r="657" spans="1:7">
      <c r="A657" s="368" t="s">
        <v>3568</v>
      </c>
      <c r="B657" s="368" t="s">
        <v>166</v>
      </c>
      <c r="C657" s="368" t="s">
        <v>184</v>
      </c>
      <c r="D657" s="368" t="s">
        <v>3195</v>
      </c>
      <c r="E657" s="368">
        <v>51</v>
      </c>
      <c r="F657" s="368">
        <v>1</v>
      </c>
      <c r="G657" s="368">
        <v>2</v>
      </c>
    </row>
    <row r="658" spans="1:7">
      <c r="A658" s="368" t="s">
        <v>4149</v>
      </c>
      <c r="B658" s="368" t="s">
        <v>166</v>
      </c>
      <c r="C658" s="368" t="s">
        <v>184</v>
      </c>
      <c r="D658" s="368" t="s">
        <v>3233</v>
      </c>
      <c r="E658" s="368">
        <v>51</v>
      </c>
      <c r="F658" s="368">
        <v>1</v>
      </c>
      <c r="G658" s="368">
        <v>2</v>
      </c>
    </row>
    <row r="659" spans="1:7">
      <c r="A659" s="368" t="s">
        <v>4330</v>
      </c>
      <c r="B659" s="368" t="s">
        <v>166</v>
      </c>
      <c r="C659" s="368" t="s">
        <v>204</v>
      </c>
      <c r="D659" s="368" t="s">
        <v>3212</v>
      </c>
      <c r="E659" s="368">
        <v>2</v>
      </c>
      <c r="F659" s="368">
        <v>1</v>
      </c>
      <c r="G659" s="368">
        <v>50</v>
      </c>
    </row>
    <row r="660" spans="1:7">
      <c r="A660" s="368" t="s">
        <v>4150</v>
      </c>
      <c r="B660" s="368" t="s">
        <v>166</v>
      </c>
      <c r="C660" s="368" t="s">
        <v>186</v>
      </c>
      <c r="D660" s="368" t="s">
        <v>3212</v>
      </c>
      <c r="E660" s="368">
        <v>5</v>
      </c>
      <c r="F660" s="368">
        <v>1</v>
      </c>
      <c r="G660" s="368">
        <v>20</v>
      </c>
    </row>
    <row r="661" spans="1:7">
      <c r="A661" s="368" t="s">
        <v>4151</v>
      </c>
      <c r="B661" s="368" t="s">
        <v>166</v>
      </c>
      <c r="C661" s="368" t="s">
        <v>146</v>
      </c>
      <c r="D661" s="368" t="s">
        <v>3220</v>
      </c>
      <c r="E661" s="368">
        <v>3</v>
      </c>
      <c r="F661" s="368">
        <v>1</v>
      </c>
      <c r="G661" s="368">
        <v>33</v>
      </c>
    </row>
    <row r="662" spans="1:7">
      <c r="A662" s="368" t="s">
        <v>3812</v>
      </c>
      <c r="B662" s="368" t="s">
        <v>166</v>
      </c>
      <c r="C662" s="368" t="s">
        <v>33</v>
      </c>
      <c r="D662" s="368" t="s">
        <v>3192</v>
      </c>
      <c r="E662" s="368">
        <v>23</v>
      </c>
      <c r="F662" s="368">
        <v>2</v>
      </c>
      <c r="G662" s="368">
        <v>9</v>
      </c>
    </row>
    <row r="663" spans="1:7">
      <c r="A663" s="368" t="s">
        <v>4153</v>
      </c>
      <c r="B663" s="368" t="s">
        <v>166</v>
      </c>
      <c r="C663" s="368" t="s">
        <v>59</v>
      </c>
      <c r="D663" s="368" t="s">
        <v>3207</v>
      </c>
      <c r="E663" s="368">
        <v>12</v>
      </c>
      <c r="F663" s="368">
        <v>1</v>
      </c>
      <c r="G663" s="368">
        <v>8</v>
      </c>
    </row>
    <row r="664" spans="1:7">
      <c r="A664" s="368" t="s">
        <v>3473</v>
      </c>
      <c r="B664" s="368" t="s">
        <v>166</v>
      </c>
      <c r="C664" s="368" t="s">
        <v>60</v>
      </c>
      <c r="D664" s="368" t="s">
        <v>3236</v>
      </c>
      <c r="E664" s="368">
        <v>26</v>
      </c>
      <c r="F664" s="368">
        <v>1</v>
      </c>
      <c r="G664" s="368">
        <v>4</v>
      </c>
    </row>
    <row r="665" spans="1:7">
      <c r="A665" s="368" t="s">
        <v>4125</v>
      </c>
      <c r="B665" s="368" t="s">
        <v>166</v>
      </c>
      <c r="C665" s="368" t="s">
        <v>60</v>
      </c>
      <c r="D665" s="368" t="s">
        <v>3203</v>
      </c>
      <c r="E665" s="368">
        <v>26</v>
      </c>
      <c r="F665" s="368">
        <v>1</v>
      </c>
      <c r="G665" s="368">
        <v>4</v>
      </c>
    </row>
    <row r="666" spans="1:7">
      <c r="A666" s="368" t="s">
        <v>4155</v>
      </c>
      <c r="B666" s="368" t="s">
        <v>166</v>
      </c>
      <c r="C666" s="368" t="s">
        <v>187</v>
      </c>
      <c r="D666" s="368" t="s">
        <v>3192</v>
      </c>
      <c r="E666" s="368">
        <v>6</v>
      </c>
      <c r="F666" s="368">
        <v>1</v>
      </c>
      <c r="G666" s="368">
        <v>17</v>
      </c>
    </row>
    <row r="667" spans="1:7">
      <c r="A667" s="368" t="s">
        <v>3574</v>
      </c>
      <c r="B667" s="368" t="s">
        <v>166</v>
      </c>
      <c r="C667" s="368" t="s">
        <v>187</v>
      </c>
      <c r="D667" s="368" t="s">
        <v>3220</v>
      </c>
      <c r="E667" s="368">
        <v>6</v>
      </c>
      <c r="F667" s="368">
        <v>2</v>
      </c>
      <c r="G667" s="368">
        <v>33</v>
      </c>
    </row>
    <row r="668" spans="1:7">
      <c r="A668" s="368" t="s">
        <v>4339</v>
      </c>
      <c r="B668" s="368" t="s">
        <v>166</v>
      </c>
      <c r="C668" s="368" t="s">
        <v>216</v>
      </c>
      <c r="D668" s="368" t="s">
        <v>3184</v>
      </c>
      <c r="E668" s="368">
        <v>14</v>
      </c>
      <c r="F668" s="368">
        <v>1</v>
      </c>
      <c r="G668" s="368">
        <v>7</v>
      </c>
    </row>
    <row r="669" spans="1:7">
      <c r="A669" s="368" t="s">
        <v>3577</v>
      </c>
      <c r="B669" s="368" t="s">
        <v>166</v>
      </c>
      <c r="C669" s="368" t="s">
        <v>205</v>
      </c>
      <c r="D669" s="368" t="s">
        <v>3203</v>
      </c>
      <c r="E669" s="368">
        <v>21</v>
      </c>
      <c r="F669" s="368">
        <v>1</v>
      </c>
      <c r="G669" s="368">
        <v>5</v>
      </c>
    </row>
    <row r="670" spans="1:7">
      <c r="A670" s="368" t="s">
        <v>4157</v>
      </c>
      <c r="B670" s="368" t="s">
        <v>166</v>
      </c>
      <c r="C670" s="368" t="s">
        <v>205</v>
      </c>
      <c r="D670" s="368" t="s">
        <v>3246</v>
      </c>
      <c r="E670" s="368">
        <v>21</v>
      </c>
      <c r="F670" s="368">
        <v>1</v>
      </c>
      <c r="G670" s="368">
        <v>5</v>
      </c>
    </row>
    <row r="671" spans="1:7">
      <c r="A671" s="368" t="s">
        <v>4158</v>
      </c>
      <c r="B671" s="368" t="s">
        <v>166</v>
      </c>
      <c r="C671" s="368" t="s">
        <v>90</v>
      </c>
      <c r="D671" s="368" t="s">
        <v>3177</v>
      </c>
      <c r="E671" s="368">
        <v>11</v>
      </c>
      <c r="F671" s="368">
        <v>1</v>
      </c>
      <c r="G671" s="368">
        <v>9</v>
      </c>
    </row>
    <row r="672" spans="1:7">
      <c r="A672" s="368" t="s">
        <v>3821</v>
      </c>
      <c r="B672" s="368" t="s">
        <v>166</v>
      </c>
      <c r="C672" s="368" t="s">
        <v>148</v>
      </c>
      <c r="D672" s="368" t="s">
        <v>3186</v>
      </c>
      <c r="E672" s="368">
        <v>15</v>
      </c>
      <c r="F672" s="368">
        <v>1</v>
      </c>
      <c r="G672" s="368">
        <v>7</v>
      </c>
    </row>
    <row r="673" spans="1:7">
      <c r="A673" s="368" t="s">
        <v>3238</v>
      </c>
      <c r="B673" s="368" t="s">
        <v>166</v>
      </c>
      <c r="C673" s="368" t="s">
        <v>63</v>
      </c>
      <c r="D673" s="368" t="s">
        <v>3220</v>
      </c>
      <c r="E673" s="368">
        <v>2520</v>
      </c>
      <c r="F673" s="368">
        <v>250</v>
      </c>
      <c r="G673" s="368">
        <v>10</v>
      </c>
    </row>
    <row r="674" spans="1:7">
      <c r="A674" s="368" t="s">
        <v>3593</v>
      </c>
      <c r="B674" s="368" t="s">
        <v>166</v>
      </c>
      <c r="C674" s="368" t="s">
        <v>63</v>
      </c>
      <c r="D674" s="368" t="s">
        <v>3210</v>
      </c>
      <c r="E674" s="368">
        <v>2520</v>
      </c>
      <c r="F674" s="368">
        <v>202</v>
      </c>
      <c r="G674" s="368">
        <v>8</v>
      </c>
    </row>
    <row r="675" spans="1:7">
      <c r="A675" s="368" t="s">
        <v>3596</v>
      </c>
      <c r="B675" s="368" t="s">
        <v>166</v>
      </c>
      <c r="C675" s="368" t="s">
        <v>63</v>
      </c>
      <c r="D675" s="368" t="s">
        <v>3188</v>
      </c>
      <c r="E675" s="368">
        <v>2520</v>
      </c>
      <c r="F675" s="368">
        <v>13</v>
      </c>
      <c r="G675" s="368">
        <v>1</v>
      </c>
    </row>
    <row r="676" spans="1:7">
      <c r="A676" s="368" t="s">
        <v>3598</v>
      </c>
      <c r="B676" s="368" t="s">
        <v>166</v>
      </c>
      <c r="C676" s="368" t="s">
        <v>93</v>
      </c>
      <c r="D676" s="368" t="s">
        <v>3177</v>
      </c>
      <c r="E676" s="368">
        <v>10</v>
      </c>
      <c r="F676" s="368">
        <v>1</v>
      </c>
      <c r="G676" s="368">
        <v>10</v>
      </c>
    </row>
    <row r="677" spans="1:7">
      <c r="A677" s="368" t="s">
        <v>4051</v>
      </c>
      <c r="B677" s="368" t="s">
        <v>166</v>
      </c>
      <c r="C677" s="368" t="s">
        <v>94</v>
      </c>
      <c r="D677" s="368" t="s">
        <v>3220</v>
      </c>
      <c r="E677" s="368">
        <v>6</v>
      </c>
      <c r="F677" s="368">
        <v>2</v>
      </c>
      <c r="G677" s="368">
        <v>33</v>
      </c>
    </row>
    <row r="678" spans="1:7">
      <c r="A678" s="368" t="s">
        <v>4052</v>
      </c>
      <c r="B678" s="368" t="s">
        <v>166</v>
      </c>
      <c r="C678" s="368" t="s">
        <v>224</v>
      </c>
      <c r="D678" s="368" t="s">
        <v>3212</v>
      </c>
      <c r="E678" s="368">
        <v>13</v>
      </c>
      <c r="F678" s="368">
        <v>2</v>
      </c>
      <c r="G678" s="368">
        <v>15</v>
      </c>
    </row>
    <row r="679" spans="1:7">
      <c r="A679" s="368" t="s">
        <v>4053</v>
      </c>
      <c r="B679" s="368" t="s">
        <v>166</v>
      </c>
      <c r="C679" s="368" t="s">
        <v>224</v>
      </c>
      <c r="D679" s="368" t="s">
        <v>3192</v>
      </c>
      <c r="E679" s="368">
        <v>13</v>
      </c>
      <c r="F679" s="368">
        <v>2</v>
      </c>
      <c r="G679" s="368">
        <v>15</v>
      </c>
    </row>
    <row r="680" spans="1:7">
      <c r="A680" s="368" t="s">
        <v>3482</v>
      </c>
      <c r="B680" s="368" t="s">
        <v>166</v>
      </c>
      <c r="C680" s="368" t="s">
        <v>210</v>
      </c>
      <c r="D680" s="368" t="s">
        <v>3230</v>
      </c>
      <c r="E680" s="368">
        <v>33</v>
      </c>
      <c r="F680" s="368">
        <v>1</v>
      </c>
      <c r="G680" s="368">
        <v>3</v>
      </c>
    </row>
    <row r="681" spans="1:7">
      <c r="A681" s="368" t="s">
        <v>3483</v>
      </c>
      <c r="B681" s="368" t="s">
        <v>166</v>
      </c>
      <c r="C681" s="368" t="s">
        <v>20</v>
      </c>
      <c r="D681" s="368" t="s">
        <v>3212</v>
      </c>
      <c r="E681" s="368">
        <v>9</v>
      </c>
      <c r="F681" s="368">
        <v>3</v>
      </c>
      <c r="G681" s="368">
        <v>33</v>
      </c>
    </row>
    <row r="682" spans="1:7">
      <c r="A682" s="368" t="s">
        <v>3600</v>
      </c>
      <c r="B682" s="368" t="s">
        <v>166</v>
      </c>
      <c r="C682" s="368" t="s">
        <v>20</v>
      </c>
      <c r="D682" s="368" t="s">
        <v>3177</v>
      </c>
      <c r="E682" s="368">
        <v>9</v>
      </c>
      <c r="F682" s="368">
        <v>1</v>
      </c>
      <c r="G682" s="368">
        <v>11</v>
      </c>
    </row>
    <row r="683" spans="1:7">
      <c r="A683" s="368" t="s">
        <v>3484</v>
      </c>
      <c r="B683" s="368" t="s">
        <v>166</v>
      </c>
      <c r="C683" s="368" t="s">
        <v>20</v>
      </c>
      <c r="D683" s="368" t="s">
        <v>3225</v>
      </c>
      <c r="E683" s="368">
        <v>9</v>
      </c>
      <c r="F683" s="368">
        <v>1</v>
      </c>
      <c r="G683" s="368">
        <v>11</v>
      </c>
    </row>
    <row r="684" spans="1:7">
      <c r="A684" s="368" t="s">
        <v>3601</v>
      </c>
      <c r="B684" s="368" t="s">
        <v>166</v>
      </c>
      <c r="C684" s="368" t="s">
        <v>20</v>
      </c>
      <c r="D684" s="368" t="s">
        <v>3184</v>
      </c>
      <c r="E684" s="368">
        <v>9</v>
      </c>
      <c r="F684" s="368">
        <v>1</v>
      </c>
      <c r="G684" s="368">
        <v>11</v>
      </c>
    </row>
    <row r="685" spans="1:7">
      <c r="A685" s="368" t="s">
        <v>3602</v>
      </c>
      <c r="B685" s="368" t="s">
        <v>166</v>
      </c>
      <c r="C685" s="368" t="s">
        <v>21</v>
      </c>
      <c r="D685" s="368" t="s">
        <v>3220</v>
      </c>
      <c r="E685" s="368">
        <v>8</v>
      </c>
      <c r="F685" s="368">
        <v>1</v>
      </c>
      <c r="G685" s="368">
        <v>13</v>
      </c>
    </row>
    <row r="686" spans="1:7">
      <c r="A686" s="368" t="s">
        <v>4056</v>
      </c>
      <c r="B686" s="368" t="s">
        <v>166</v>
      </c>
      <c r="C686" s="368" t="s">
        <v>225</v>
      </c>
      <c r="D686" s="368" t="s">
        <v>3203</v>
      </c>
      <c r="E686" s="368">
        <v>28</v>
      </c>
      <c r="F686" s="368">
        <v>2</v>
      </c>
      <c r="G686" s="368">
        <v>7</v>
      </c>
    </row>
    <row r="687" spans="1:7">
      <c r="A687" s="368" t="s">
        <v>3488</v>
      </c>
      <c r="B687" s="368" t="s">
        <v>166</v>
      </c>
      <c r="C687" s="368" t="s">
        <v>176</v>
      </c>
      <c r="D687" s="368" t="s">
        <v>3212</v>
      </c>
      <c r="E687" s="368">
        <v>4</v>
      </c>
      <c r="F687" s="368">
        <v>1</v>
      </c>
      <c r="G687" s="368">
        <v>25</v>
      </c>
    </row>
    <row r="688" spans="1:7">
      <c r="A688" s="368" t="s">
        <v>4057</v>
      </c>
      <c r="B688" s="368" t="s">
        <v>166</v>
      </c>
      <c r="C688" s="368" t="s">
        <v>196</v>
      </c>
      <c r="D688" s="368" t="s">
        <v>3212</v>
      </c>
      <c r="E688" s="368">
        <v>23</v>
      </c>
      <c r="F688" s="368">
        <v>3</v>
      </c>
      <c r="G688" s="368">
        <v>13</v>
      </c>
    </row>
    <row r="689" spans="1:7">
      <c r="A689" s="368" t="s">
        <v>4058</v>
      </c>
      <c r="B689" s="368" t="s">
        <v>166</v>
      </c>
      <c r="C689" s="368" t="s">
        <v>196</v>
      </c>
      <c r="D689" s="368" t="s">
        <v>3192</v>
      </c>
      <c r="E689" s="368">
        <v>23</v>
      </c>
      <c r="F689" s="368">
        <v>1</v>
      </c>
      <c r="G689" s="368">
        <v>4</v>
      </c>
    </row>
    <row r="690" spans="1:7">
      <c r="A690" s="368" t="s">
        <v>3368</v>
      </c>
      <c r="B690" s="368" t="s">
        <v>166</v>
      </c>
      <c r="C690" s="368" t="s">
        <v>97</v>
      </c>
      <c r="D690" s="368" t="s">
        <v>3198</v>
      </c>
      <c r="E690" s="368">
        <v>18</v>
      </c>
      <c r="F690" s="368">
        <v>1</v>
      </c>
      <c r="G690" s="368">
        <v>6</v>
      </c>
    </row>
    <row r="691" spans="1:7">
      <c r="A691" s="368" t="s">
        <v>3491</v>
      </c>
      <c r="B691" s="368" t="s">
        <v>166</v>
      </c>
      <c r="C691" s="368" t="s">
        <v>23</v>
      </c>
      <c r="D691" s="368" t="s">
        <v>3192</v>
      </c>
      <c r="E691" s="368">
        <v>10</v>
      </c>
      <c r="F691" s="368">
        <v>1</v>
      </c>
      <c r="G691" s="368">
        <v>10</v>
      </c>
    </row>
    <row r="692" spans="1:7">
      <c r="A692" s="368" t="s">
        <v>3605</v>
      </c>
      <c r="B692" s="368" t="s">
        <v>166</v>
      </c>
      <c r="C692" s="368" t="s">
        <v>23</v>
      </c>
      <c r="D692" s="368" t="s">
        <v>3227</v>
      </c>
      <c r="E692" s="368">
        <v>10</v>
      </c>
      <c r="F692" s="368">
        <v>1</v>
      </c>
      <c r="G692" s="368">
        <v>10</v>
      </c>
    </row>
    <row r="693" spans="1:7">
      <c r="A693" s="368" t="s">
        <v>3606</v>
      </c>
      <c r="B693" s="368" t="s">
        <v>166</v>
      </c>
      <c r="C693" s="368" t="s">
        <v>23</v>
      </c>
      <c r="D693" s="368" t="s">
        <v>3252</v>
      </c>
      <c r="E693" s="368">
        <v>10</v>
      </c>
      <c r="F693" s="368">
        <v>2</v>
      </c>
      <c r="G693" s="368">
        <v>20</v>
      </c>
    </row>
    <row r="694" spans="1:7">
      <c r="A694" s="368" t="s">
        <v>4062</v>
      </c>
      <c r="B694" s="368" t="s">
        <v>166</v>
      </c>
      <c r="C694" s="368" t="s">
        <v>23</v>
      </c>
      <c r="D694" s="368" t="s">
        <v>3190</v>
      </c>
      <c r="E694" s="368">
        <v>10</v>
      </c>
      <c r="F694" s="368">
        <v>1</v>
      </c>
      <c r="G694" s="368">
        <v>10</v>
      </c>
    </row>
    <row r="695" spans="1:7">
      <c r="A695" s="368" t="s">
        <v>3492</v>
      </c>
      <c r="B695" s="368" t="s">
        <v>166</v>
      </c>
      <c r="C695" s="368" t="s">
        <v>23</v>
      </c>
      <c r="D695" s="368" t="s">
        <v>3179</v>
      </c>
      <c r="E695" s="368">
        <v>10</v>
      </c>
      <c r="F695" s="368">
        <v>1</v>
      </c>
      <c r="G695" s="368">
        <v>10</v>
      </c>
    </row>
    <row r="696" spans="1:7">
      <c r="A696" s="368" t="s">
        <v>3493</v>
      </c>
      <c r="B696" s="368" t="s">
        <v>166</v>
      </c>
      <c r="C696" s="368" t="s">
        <v>226</v>
      </c>
      <c r="D696" s="368" t="s">
        <v>3177</v>
      </c>
      <c r="E696" s="368">
        <v>14</v>
      </c>
      <c r="F696" s="368">
        <v>1</v>
      </c>
      <c r="G696" s="368">
        <v>7</v>
      </c>
    </row>
    <row r="697" spans="1:7">
      <c r="A697" s="368" t="s">
        <v>3608</v>
      </c>
      <c r="B697" s="368" t="s">
        <v>166</v>
      </c>
      <c r="C697" s="368" t="s">
        <v>226</v>
      </c>
      <c r="D697" s="368" t="s">
        <v>3201</v>
      </c>
      <c r="E697" s="368">
        <v>14</v>
      </c>
      <c r="F697" s="368">
        <v>1</v>
      </c>
      <c r="G697" s="368">
        <v>7</v>
      </c>
    </row>
    <row r="698" spans="1:7">
      <c r="A698" s="368" t="s">
        <v>3646</v>
      </c>
      <c r="B698" s="368" t="s">
        <v>166</v>
      </c>
      <c r="C698" s="368" t="s">
        <v>83</v>
      </c>
      <c r="D698" s="368" t="s">
        <v>3198</v>
      </c>
      <c r="E698" s="368">
        <v>58</v>
      </c>
      <c r="F698" s="368">
        <v>1</v>
      </c>
      <c r="G698" s="368">
        <v>2</v>
      </c>
    </row>
    <row r="699" spans="1:7">
      <c r="A699" s="368" t="s">
        <v>3612</v>
      </c>
      <c r="B699" s="368" t="s">
        <v>166</v>
      </c>
      <c r="C699" s="368" t="s">
        <v>83</v>
      </c>
      <c r="D699" s="368" t="s">
        <v>3230</v>
      </c>
      <c r="E699" s="368">
        <v>58</v>
      </c>
      <c r="F699" s="368">
        <v>2</v>
      </c>
      <c r="G699" s="368">
        <v>3</v>
      </c>
    </row>
    <row r="700" spans="1:7">
      <c r="A700" s="368" t="s">
        <v>4025</v>
      </c>
      <c r="B700" s="368" t="s">
        <v>166</v>
      </c>
      <c r="C700" s="368" t="s">
        <v>24</v>
      </c>
      <c r="D700" s="368" t="s">
        <v>3252</v>
      </c>
      <c r="E700" s="368">
        <v>26</v>
      </c>
      <c r="F700" s="368">
        <v>1</v>
      </c>
      <c r="G700" s="368">
        <v>4</v>
      </c>
    </row>
    <row r="701" spans="1:7">
      <c r="A701" s="368" t="s">
        <v>3338</v>
      </c>
      <c r="B701" s="368" t="s">
        <v>166</v>
      </c>
      <c r="C701" s="368" t="s">
        <v>24</v>
      </c>
      <c r="D701" s="368" t="s">
        <v>3230</v>
      </c>
      <c r="E701" s="368">
        <v>26</v>
      </c>
      <c r="F701" s="368">
        <v>1</v>
      </c>
      <c r="G701" s="368">
        <v>4</v>
      </c>
    </row>
    <row r="702" spans="1:7">
      <c r="A702" s="368" t="s">
        <v>3494</v>
      </c>
      <c r="B702" s="368" t="s">
        <v>166</v>
      </c>
      <c r="C702" s="368" t="s">
        <v>25</v>
      </c>
      <c r="D702" s="368" t="s">
        <v>3230</v>
      </c>
      <c r="E702" s="368">
        <v>22</v>
      </c>
      <c r="F702" s="368">
        <v>1</v>
      </c>
      <c r="G702" s="368">
        <v>5</v>
      </c>
    </row>
    <row r="703" spans="1:7">
      <c r="A703" s="368" t="s">
        <v>3495</v>
      </c>
      <c r="B703" s="368" t="s">
        <v>166</v>
      </c>
      <c r="C703" s="368" t="s">
        <v>197</v>
      </c>
      <c r="D703" s="368" t="s">
        <v>3207</v>
      </c>
      <c r="E703" s="368">
        <v>12</v>
      </c>
      <c r="F703" s="368">
        <v>2</v>
      </c>
      <c r="G703" s="368">
        <v>17</v>
      </c>
    </row>
    <row r="704" spans="1:7">
      <c r="A704" s="368" t="s">
        <v>4066</v>
      </c>
      <c r="B704" s="368" t="s">
        <v>166</v>
      </c>
      <c r="C704" s="368" t="s">
        <v>197</v>
      </c>
      <c r="D704" s="368" t="s">
        <v>3203</v>
      </c>
      <c r="E704" s="368">
        <v>12</v>
      </c>
      <c r="F704" s="368">
        <v>3</v>
      </c>
      <c r="G704" s="368">
        <v>25</v>
      </c>
    </row>
    <row r="705" spans="1:7">
      <c r="A705" s="368" t="s">
        <v>4067</v>
      </c>
      <c r="B705" s="368" t="s">
        <v>166</v>
      </c>
      <c r="C705" s="368" t="s">
        <v>197</v>
      </c>
      <c r="D705" s="368" t="s">
        <v>3306</v>
      </c>
      <c r="E705" s="368">
        <v>12</v>
      </c>
      <c r="F705" s="368">
        <v>1</v>
      </c>
      <c r="G705" s="368">
        <v>8</v>
      </c>
    </row>
    <row r="706" spans="1:7">
      <c r="A706" s="368" t="s">
        <v>4068</v>
      </c>
      <c r="B706" s="368" t="s">
        <v>166</v>
      </c>
      <c r="C706" s="368" t="s">
        <v>100</v>
      </c>
      <c r="D706" s="368" t="s">
        <v>3220</v>
      </c>
      <c r="E706" s="368">
        <v>13</v>
      </c>
      <c r="F706" s="368">
        <v>2</v>
      </c>
      <c r="G706" s="368">
        <v>15</v>
      </c>
    </row>
    <row r="707" spans="1:7">
      <c r="A707" s="368" t="s">
        <v>4069</v>
      </c>
      <c r="B707" s="368" t="s">
        <v>166</v>
      </c>
      <c r="C707" s="368" t="s">
        <v>100</v>
      </c>
      <c r="D707" s="368" t="s">
        <v>3246</v>
      </c>
      <c r="E707" s="368">
        <v>13</v>
      </c>
      <c r="F707" s="368">
        <v>3</v>
      </c>
      <c r="G707" s="368">
        <v>23</v>
      </c>
    </row>
    <row r="708" spans="1:7">
      <c r="A708" s="368" t="s">
        <v>4072</v>
      </c>
      <c r="B708" s="368" t="s">
        <v>166</v>
      </c>
      <c r="C708" s="368" t="s">
        <v>154</v>
      </c>
      <c r="D708" s="368" t="s">
        <v>3212</v>
      </c>
      <c r="E708" s="368">
        <v>4</v>
      </c>
      <c r="F708" s="368">
        <v>1</v>
      </c>
      <c r="G708" s="368">
        <v>25</v>
      </c>
    </row>
    <row r="709" spans="1:7">
      <c r="A709" s="368" t="s">
        <v>3341</v>
      </c>
      <c r="B709" s="368" t="s">
        <v>166</v>
      </c>
      <c r="C709" s="368" t="s">
        <v>74</v>
      </c>
      <c r="D709" s="368" t="s">
        <v>3264</v>
      </c>
      <c r="E709" s="368">
        <v>42</v>
      </c>
      <c r="F709" s="368">
        <v>1</v>
      </c>
      <c r="G709" s="368">
        <v>2</v>
      </c>
    </row>
    <row r="710" spans="1:7">
      <c r="A710" s="368" t="s">
        <v>3375</v>
      </c>
      <c r="B710" s="368" t="s">
        <v>166</v>
      </c>
      <c r="C710" s="368" t="s">
        <v>74</v>
      </c>
      <c r="D710" s="368" t="s">
        <v>3203</v>
      </c>
      <c r="E710" s="368">
        <v>42</v>
      </c>
      <c r="F710" s="368">
        <v>2</v>
      </c>
      <c r="G710" s="368">
        <v>5</v>
      </c>
    </row>
    <row r="711" spans="1:7">
      <c r="A711" s="368" t="s">
        <v>6809</v>
      </c>
      <c r="B711" s="368" t="s">
        <v>166</v>
      </c>
      <c r="C711" s="368" t="s">
        <v>74</v>
      </c>
      <c r="D711" s="368" t="s">
        <v>3181</v>
      </c>
      <c r="E711" s="368">
        <v>42</v>
      </c>
      <c r="F711" s="368">
        <v>1</v>
      </c>
      <c r="G711" s="368">
        <v>2</v>
      </c>
    </row>
    <row r="712" spans="1:7">
      <c r="A712" s="368" t="s">
        <v>4074</v>
      </c>
      <c r="B712" s="368" t="s">
        <v>166</v>
      </c>
      <c r="C712" s="368" t="s">
        <v>198</v>
      </c>
      <c r="D712" s="368" t="s">
        <v>3192</v>
      </c>
      <c r="E712" s="368">
        <v>50</v>
      </c>
      <c r="F712" s="368">
        <v>5</v>
      </c>
      <c r="G712" s="368">
        <v>10</v>
      </c>
    </row>
    <row r="713" spans="1:7">
      <c r="A713" s="368" t="s">
        <v>3500</v>
      </c>
      <c r="B713" s="368" t="s">
        <v>166</v>
      </c>
      <c r="C713" s="368" t="s">
        <v>198</v>
      </c>
      <c r="D713" s="368" t="s">
        <v>3210</v>
      </c>
      <c r="E713" s="368">
        <v>50</v>
      </c>
      <c r="F713" s="368">
        <v>3</v>
      </c>
      <c r="G713" s="368">
        <v>6</v>
      </c>
    </row>
    <row r="714" spans="1:7">
      <c r="A714" s="368" t="s">
        <v>3501</v>
      </c>
      <c r="B714" s="368" t="s">
        <v>166</v>
      </c>
      <c r="C714" s="368" t="s">
        <v>198</v>
      </c>
      <c r="D714" s="368" t="s">
        <v>3177</v>
      </c>
      <c r="E714" s="368">
        <v>50</v>
      </c>
      <c r="F714" s="368">
        <v>1</v>
      </c>
      <c r="G714" s="368">
        <v>2</v>
      </c>
    </row>
    <row r="715" spans="1:7">
      <c r="A715" s="368" t="s">
        <v>3621</v>
      </c>
      <c r="B715" s="368" t="s">
        <v>166</v>
      </c>
      <c r="C715" s="368" t="s">
        <v>198</v>
      </c>
      <c r="D715" s="368" t="s">
        <v>3201</v>
      </c>
      <c r="E715" s="368">
        <v>50</v>
      </c>
      <c r="F715" s="368">
        <v>1</v>
      </c>
      <c r="G715" s="368">
        <v>2</v>
      </c>
    </row>
    <row r="716" spans="1:7">
      <c r="A716" s="368" t="s">
        <v>3622</v>
      </c>
      <c r="B716" s="368" t="s">
        <v>166</v>
      </c>
      <c r="C716" s="368" t="s">
        <v>198</v>
      </c>
      <c r="D716" s="368" t="s">
        <v>3186</v>
      </c>
      <c r="E716" s="368">
        <v>50</v>
      </c>
      <c r="F716" s="368">
        <v>2</v>
      </c>
      <c r="G716" s="368">
        <v>4</v>
      </c>
    </row>
    <row r="717" spans="1:7">
      <c r="A717" s="368" t="s">
        <v>4075</v>
      </c>
      <c r="B717" s="368" t="s">
        <v>166</v>
      </c>
      <c r="C717" s="368" t="s">
        <v>198</v>
      </c>
      <c r="D717" s="368" t="s">
        <v>3203</v>
      </c>
      <c r="E717" s="368">
        <v>50</v>
      </c>
      <c r="F717" s="368">
        <v>1</v>
      </c>
      <c r="G717" s="368">
        <v>2</v>
      </c>
    </row>
    <row r="718" spans="1:7">
      <c r="A718" s="368" t="s">
        <v>3502</v>
      </c>
      <c r="B718" s="368" t="s">
        <v>166</v>
      </c>
      <c r="C718" s="368" t="s">
        <v>198</v>
      </c>
      <c r="D718" s="368" t="s">
        <v>3227</v>
      </c>
      <c r="E718" s="368">
        <v>50</v>
      </c>
      <c r="F718" s="368">
        <v>2</v>
      </c>
      <c r="G718" s="368">
        <v>4</v>
      </c>
    </row>
    <row r="719" spans="1:7">
      <c r="A719" s="368" t="s">
        <v>3503</v>
      </c>
      <c r="B719" s="368" t="s">
        <v>166</v>
      </c>
      <c r="C719" s="368" t="s">
        <v>198</v>
      </c>
      <c r="D719" s="368" t="s">
        <v>3230</v>
      </c>
      <c r="E719" s="368">
        <v>50</v>
      </c>
      <c r="F719" s="368">
        <v>1</v>
      </c>
      <c r="G719" s="368">
        <v>2</v>
      </c>
    </row>
    <row r="720" spans="1:7">
      <c r="A720" s="368" t="s">
        <v>4078</v>
      </c>
      <c r="B720" s="368" t="s">
        <v>166</v>
      </c>
      <c r="C720" s="368" t="s">
        <v>212</v>
      </c>
      <c r="D720" s="368" t="s">
        <v>3203</v>
      </c>
      <c r="E720" s="368">
        <v>8</v>
      </c>
      <c r="F720" s="368">
        <v>1</v>
      </c>
      <c r="G720" s="368">
        <v>13</v>
      </c>
    </row>
    <row r="721" spans="1:7">
      <c r="A721" s="368" t="s">
        <v>4079</v>
      </c>
      <c r="B721" s="368" t="s">
        <v>166</v>
      </c>
      <c r="C721" s="368" t="s">
        <v>155</v>
      </c>
      <c r="D721" s="368" t="s">
        <v>3192</v>
      </c>
      <c r="E721" s="368">
        <v>14</v>
      </c>
      <c r="F721" s="368">
        <v>1</v>
      </c>
      <c r="G721" s="368">
        <v>7</v>
      </c>
    </row>
    <row r="722" spans="1:7">
      <c r="A722" s="368" t="s">
        <v>6046</v>
      </c>
      <c r="B722" s="368" t="s">
        <v>166</v>
      </c>
      <c r="C722" s="368" t="s">
        <v>228</v>
      </c>
      <c r="D722" s="368" t="s">
        <v>3207</v>
      </c>
      <c r="E722" s="368">
        <v>12</v>
      </c>
      <c r="F722" s="368">
        <v>1</v>
      </c>
      <c r="G722" s="368">
        <v>8</v>
      </c>
    </row>
    <row r="723" spans="1:7">
      <c r="A723" s="368" t="s">
        <v>6810</v>
      </c>
      <c r="B723" s="368" t="s">
        <v>166</v>
      </c>
      <c r="C723" s="368" t="s">
        <v>228</v>
      </c>
      <c r="D723" s="368" t="s">
        <v>3181</v>
      </c>
      <c r="E723" s="368">
        <v>12</v>
      </c>
      <c r="F723" s="368">
        <v>1</v>
      </c>
      <c r="G723" s="368">
        <v>8</v>
      </c>
    </row>
    <row r="724" spans="1:7">
      <c r="A724" s="368" t="s">
        <v>3508</v>
      </c>
      <c r="B724" s="368" t="s">
        <v>166</v>
      </c>
      <c r="C724" s="368" t="s">
        <v>178</v>
      </c>
      <c r="D724" s="368" t="s">
        <v>3212</v>
      </c>
      <c r="E724" s="368">
        <v>12</v>
      </c>
      <c r="F724" s="368">
        <v>3</v>
      </c>
      <c r="G724" s="368">
        <v>25</v>
      </c>
    </row>
    <row r="725" spans="1:7">
      <c r="A725" s="368" t="s">
        <v>3509</v>
      </c>
      <c r="B725" s="368" t="s">
        <v>166</v>
      </c>
      <c r="C725" s="368" t="s">
        <v>178</v>
      </c>
      <c r="D725" s="368" t="s">
        <v>3207</v>
      </c>
      <c r="E725" s="368">
        <v>12</v>
      </c>
      <c r="F725" s="368">
        <v>2</v>
      </c>
      <c r="G725" s="368">
        <v>17</v>
      </c>
    </row>
    <row r="726" spans="1:7">
      <c r="A726" s="368" t="s">
        <v>4080</v>
      </c>
      <c r="B726" s="368" t="s">
        <v>166</v>
      </c>
      <c r="C726" s="368" t="s">
        <v>85</v>
      </c>
      <c r="D726" s="368" t="s">
        <v>3210</v>
      </c>
      <c r="E726" s="368">
        <v>62</v>
      </c>
      <c r="F726" s="368">
        <v>5</v>
      </c>
      <c r="G726" s="368">
        <v>8</v>
      </c>
    </row>
    <row r="727" spans="1:7">
      <c r="A727" s="368" t="s">
        <v>3512</v>
      </c>
      <c r="B727" s="368" t="s">
        <v>166</v>
      </c>
      <c r="C727" s="368" t="s">
        <v>85</v>
      </c>
      <c r="D727" s="368" t="s">
        <v>3203</v>
      </c>
      <c r="E727" s="368">
        <v>62</v>
      </c>
      <c r="F727" s="368">
        <v>5</v>
      </c>
      <c r="G727" s="368">
        <v>8</v>
      </c>
    </row>
    <row r="728" spans="1:7">
      <c r="A728" s="368" t="s">
        <v>3513</v>
      </c>
      <c r="B728" s="368" t="s">
        <v>166</v>
      </c>
      <c r="C728" s="368" t="s">
        <v>156</v>
      </c>
      <c r="D728" s="368" t="s">
        <v>3220</v>
      </c>
      <c r="E728" s="368">
        <v>9</v>
      </c>
      <c r="F728" s="368">
        <v>1</v>
      </c>
      <c r="G728" s="368">
        <v>11</v>
      </c>
    </row>
    <row r="729" spans="1:7">
      <c r="A729" s="368" t="s">
        <v>4082</v>
      </c>
      <c r="B729" s="368" t="s">
        <v>166</v>
      </c>
      <c r="C729" s="368" t="s">
        <v>104</v>
      </c>
      <c r="D729" s="368" t="s">
        <v>3190</v>
      </c>
      <c r="E729" s="368">
        <v>10</v>
      </c>
      <c r="F729" s="368">
        <v>1</v>
      </c>
      <c r="G729" s="368">
        <v>10</v>
      </c>
    </row>
    <row r="730" spans="1:7">
      <c r="A730" s="368" t="s">
        <v>3967</v>
      </c>
      <c r="B730" s="368" t="s">
        <v>166</v>
      </c>
      <c r="C730" s="368" t="s">
        <v>27</v>
      </c>
      <c r="D730" s="368" t="s">
        <v>3212</v>
      </c>
      <c r="E730" s="368">
        <v>10</v>
      </c>
      <c r="F730" s="368">
        <v>2</v>
      </c>
      <c r="G730" s="368">
        <v>20</v>
      </c>
    </row>
    <row r="731" spans="1:7">
      <c r="A731" s="368" t="s">
        <v>4083</v>
      </c>
      <c r="B731" s="368" t="s">
        <v>166</v>
      </c>
      <c r="C731" s="368" t="s">
        <v>27</v>
      </c>
      <c r="D731" s="368" t="s">
        <v>3210</v>
      </c>
      <c r="E731" s="368">
        <v>10</v>
      </c>
      <c r="F731" s="368">
        <v>2</v>
      </c>
      <c r="G731" s="368">
        <v>20</v>
      </c>
    </row>
    <row r="732" spans="1:7">
      <c r="A732" s="368" t="s">
        <v>4087</v>
      </c>
      <c r="B732" s="368" t="s">
        <v>166</v>
      </c>
      <c r="C732" s="368" t="s">
        <v>179</v>
      </c>
      <c r="D732" s="368" t="s">
        <v>3195</v>
      </c>
      <c r="E732" s="368">
        <v>73</v>
      </c>
      <c r="F732" s="368">
        <v>4</v>
      </c>
      <c r="G732" s="368">
        <v>5</v>
      </c>
    </row>
    <row r="733" spans="1:7">
      <c r="A733" s="368" t="s">
        <v>3969</v>
      </c>
      <c r="B733" s="368" t="s">
        <v>166</v>
      </c>
      <c r="C733" s="368" t="s">
        <v>179</v>
      </c>
      <c r="D733" s="368" t="s">
        <v>3256</v>
      </c>
      <c r="E733" s="368">
        <v>73</v>
      </c>
      <c r="F733" s="368">
        <v>1</v>
      </c>
      <c r="G733" s="368">
        <v>1</v>
      </c>
    </row>
    <row r="734" spans="1:7">
      <c r="A734" s="368" t="s">
        <v>3971</v>
      </c>
      <c r="B734" s="368" t="s">
        <v>166</v>
      </c>
      <c r="C734" s="368" t="s">
        <v>179</v>
      </c>
      <c r="D734" s="368" t="s">
        <v>3184</v>
      </c>
      <c r="E734" s="368">
        <v>73</v>
      </c>
      <c r="F734" s="368">
        <v>2</v>
      </c>
      <c r="G734" s="368">
        <v>3</v>
      </c>
    </row>
    <row r="735" spans="1:7">
      <c r="A735" s="368" t="s">
        <v>4089</v>
      </c>
      <c r="B735" s="368" t="s">
        <v>166</v>
      </c>
      <c r="C735" s="368" t="s">
        <v>106</v>
      </c>
      <c r="D735" s="368" t="s">
        <v>3233</v>
      </c>
      <c r="E735" s="368">
        <v>5</v>
      </c>
      <c r="F735" s="368">
        <v>1</v>
      </c>
      <c r="G735" s="368">
        <v>20</v>
      </c>
    </row>
    <row r="736" spans="1:7">
      <c r="A736" s="368" t="s">
        <v>4091</v>
      </c>
      <c r="B736" s="368" t="s">
        <v>166</v>
      </c>
      <c r="C736" s="368" t="s">
        <v>107</v>
      </c>
      <c r="D736" s="368" t="s">
        <v>3212</v>
      </c>
      <c r="E736" s="368">
        <v>11</v>
      </c>
      <c r="F736" s="368">
        <v>2</v>
      </c>
      <c r="G736" s="368">
        <v>18</v>
      </c>
    </row>
    <row r="737" spans="1:7">
      <c r="A737" s="368" t="s">
        <v>4565</v>
      </c>
      <c r="B737" s="368" t="s">
        <v>166</v>
      </c>
      <c r="C737" s="368" t="s">
        <v>157</v>
      </c>
      <c r="D737" s="368" t="s">
        <v>3212</v>
      </c>
      <c r="E737" s="368">
        <v>4</v>
      </c>
      <c r="F737" s="368">
        <v>1</v>
      </c>
      <c r="G737" s="368">
        <v>25</v>
      </c>
    </row>
    <row r="738" spans="1:7">
      <c r="A738" s="368" t="s">
        <v>4566</v>
      </c>
      <c r="B738" s="368" t="s">
        <v>166</v>
      </c>
      <c r="C738" s="368" t="s">
        <v>157</v>
      </c>
      <c r="D738" s="368" t="s">
        <v>3220</v>
      </c>
      <c r="E738" s="368">
        <v>4</v>
      </c>
      <c r="F738" s="368">
        <v>1</v>
      </c>
      <c r="G738" s="368">
        <v>25</v>
      </c>
    </row>
    <row r="739" spans="1:7">
      <c r="A739" s="368" t="s">
        <v>4095</v>
      </c>
      <c r="B739" s="368" t="s">
        <v>166</v>
      </c>
      <c r="C739" s="368" t="s">
        <v>109</v>
      </c>
      <c r="D739" s="368" t="s">
        <v>3207</v>
      </c>
      <c r="E739" s="368">
        <v>9</v>
      </c>
      <c r="F739" s="368">
        <v>1</v>
      </c>
      <c r="G739" s="368">
        <v>11</v>
      </c>
    </row>
    <row r="740" spans="1:7">
      <c r="A740" s="368" t="s">
        <v>3979</v>
      </c>
      <c r="B740" s="368" t="s">
        <v>166</v>
      </c>
      <c r="C740" s="368" t="s">
        <v>114</v>
      </c>
      <c r="D740" s="368" t="s">
        <v>3210</v>
      </c>
      <c r="E740" s="368">
        <v>28</v>
      </c>
      <c r="F740" s="368">
        <v>2</v>
      </c>
      <c r="G740" s="368">
        <v>7</v>
      </c>
    </row>
    <row r="741" spans="1:7">
      <c r="A741" s="368" t="s">
        <v>4097</v>
      </c>
      <c r="B741" s="368" t="s">
        <v>166</v>
      </c>
      <c r="C741" s="368" t="s">
        <v>28</v>
      </c>
      <c r="D741" s="368" t="s">
        <v>3201</v>
      </c>
      <c r="E741" s="368">
        <v>7</v>
      </c>
      <c r="F741" s="368">
        <v>1</v>
      </c>
      <c r="G741" s="368">
        <v>14</v>
      </c>
    </row>
    <row r="742" spans="1:7">
      <c r="A742" s="368" t="s">
        <v>4100</v>
      </c>
      <c r="B742" s="368" t="s">
        <v>166</v>
      </c>
      <c r="C742" s="368" t="s">
        <v>142</v>
      </c>
      <c r="D742" s="368" t="s">
        <v>3240</v>
      </c>
      <c r="E742" s="368">
        <v>6</v>
      </c>
      <c r="F742" s="368">
        <v>1</v>
      </c>
      <c r="G742" s="368">
        <v>17</v>
      </c>
    </row>
    <row r="743" spans="1:7">
      <c r="A743" s="368" t="s">
        <v>3836</v>
      </c>
      <c r="B743" s="368" t="s">
        <v>166</v>
      </c>
      <c r="C743" s="368" t="s">
        <v>29</v>
      </c>
      <c r="D743" s="368" t="s">
        <v>3192</v>
      </c>
      <c r="E743" s="368">
        <v>85</v>
      </c>
      <c r="F743" s="368">
        <v>3</v>
      </c>
      <c r="G743" s="368">
        <v>4</v>
      </c>
    </row>
    <row r="744" spans="1:7">
      <c r="A744" s="368" t="s">
        <v>4572</v>
      </c>
      <c r="B744" s="368" t="s">
        <v>166</v>
      </c>
      <c r="C744" s="368" t="s">
        <v>29</v>
      </c>
      <c r="D744" s="368" t="s">
        <v>3203</v>
      </c>
      <c r="E744" s="368">
        <v>85</v>
      </c>
      <c r="F744" s="368">
        <v>4</v>
      </c>
      <c r="G744" s="368">
        <v>5</v>
      </c>
    </row>
    <row r="745" spans="1:7">
      <c r="A745" s="368" t="s">
        <v>4575</v>
      </c>
      <c r="B745" s="368" t="s">
        <v>166</v>
      </c>
      <c r="C745" s="368" t="s">
        <v>115</v>
      </c>
      <c r="D745" s="368" t="s">
        <v>3220</v>
      </c>
      <c r="E745" s="368">
        <v>72</v>
      </c>
      <c r="F745" s="368">
        <v>5</v>
      </c>
      <c r="G745" s="368">
        <v>7</v>
      </c>
    </row>
    <row r="746" spans="1:7">
      <c r="A746" s="368" t="s">
        <v>3983</v>
      </c>
      <c r="B746" s="368" t="s">
        <v>166</v>
      </c>
      <c r="C746" s="368" t="s">
        <v>75</v>
      </c>
      <c r="D746" s="368" t="s">
        <v>3210</v>
      </c>
      <c r="E746" s="368">
        <v>8</v>
      </c>
      <c r="F746" s="368">
        <v>3</v>
      </c>
      <c r="G746" s="368">
        <v>38</v>
      </c>
    </row>
    <row r="747" spans="1:7">
      <c r="A747" s="368" t="s">
        <v>4103</v>
      </c>
      <c r="B747" s="368" t="s">
        <v>166</v>
      </c>
      <c r="C747" s="368" t="s">
        <v>76</v>
      </c>
      <c r="D747" s="368" t="s">
        <v>3207</v>
      </c>
      <c r="E747" s="368">
        <v>40</v>
      </c>
      <c r="F747" s="368">
        <v>1</v>
      </c>
      <c r="G747" s="368">
        <v>3</v>
      </c>
    </row>
    <row r="748" spans="1:7">
      <c r="A748" s="368" t="s">
        <v>4577</v>
      </c>
      <c r="B748" s="368" t="s">
        <v>166</v>
      </c>
      <c r="C748" s="368" t="s">
        <v>75</v>
      </c>
      <c r="D748" s="368" t="s">
        <v>3181</v>
      </c>
      <c r="E748" s="368">
        <v>8</v>
      </c>
      <c r="F748" s="368">
        <v>1</v>
      </c>
      <c r="G748" s="368">
        <v>13</v>
      </c>
    </row>
    <row r="749" spans="1:7">
      <c r="A749" s="368" t="s">
        <v>3987</v>
      </c>
      <c r="B749" s="368" t="s">
        <v>166</v>
      </c>
      <c r="C749" s="368" t="s">
        <v>143</v>
      </c>
      <c r="D749" s="368" t="s">
        <v>3205</v>
      </c>
      <c r="E749" s="368">
        <v>11</v>
      </c>
      <c r="F749" s="368">
        <v>1</v>
      </c>
      <c r="G749" s="368">
        <v>9</v>
      </c>
    </row>
    <row r="750" spans="1:7">
      <c r="A750" s="368" t="s">
        <v>3989</v>
      </c>
      <c r="B750" s="368" t="s">
        <v>166</v>
      </c>
      <c r="C750" s="368" t="s">
        <v>30</v>
      </c>
      <c r="D750" s="368" t="s">
        <v>3227</v>
      </c>
      <c r="E750" s="368">
        <v>32</v>
      </c>
      <c r="F750" s="368">
        <v>1</v>
      </c>
      <c r="G750" s="368">
        <v>3</v>
      </c>
    </row>
    <row r="751" spans="1:7">
      <c r="A751" s="368" t="s">
        <v>4580</v>
      </c>
      <c r="B751" s="368" t="s">
        <v>166</v>
      </c>
      <c r="C751" s="368" t="s">
        <v>31</v>
      </c>
      <c r="D751" s="368" t="s">
        <v>3225</v>
      </c>
      <c r="E751" s="368">
        <v>34</v>
      </c>
      <c r="F751" s="368">
        <v>1</v>
      </c>
      <c r="G751" s="368">
        <v>3</v>
      </c>
    </row>
    <row r="752" spans="1:7">
      <c r="A752" s="368" t="s">
        <v>3990</v>
      </c>
      <c r="B752" s="368" t="s">
        <v>166</v>
      </c>
      <c r="C752" s="368" t="s">
        <v>182</v>
      </c>
      <c r="D752" s="368" t="s">
        <v>3192</v>
      </c>
      <c r="E752" s="368">
        <v>8</v>
      </c>
      <c r="F752" s="368">
        <v>1</v>
      </c>
      <c r="G752" s="368">
        <v>13</v>
      </c>
    </row>
    <row r="753" spans="1:7">
      <c r="A753" s="368" t="s">
        <v>3709</v>
      </c>
      <c r="B753" s="368" t="s">
        <v>166</v>
      </c>
      <c r="C753" s="368" t="s">
        <v>38</v>
      </c>
      <c r="D753" s="368" t="s">
        <v>3203</v>
      </c>
      <c r="E753" s="368">
        <v>22</v>
      </c>
      <c r="F753" s="368">
        <v>2</v>
      </c>
      <c r="G753" s="368">
        <v>9</v>
      </c>
    </row>
    <row r="754" spans="1:7">
      <c r="A754" s="368" t="s">
        <v>4168</v>
      </c>
      <c r="B754" s="368" t="s">
        <v>166</v>
      </c>
      <c r="C754" s="368" t="s">
        <v>219</v>
      </c>
      <c r="D754" s="368" t="s">
        <v>3256</v>
      </c>
      <c r="E754" s="368">
        <v>12</v>
      </c>
      <c r="F754" s="368">
        <v>1</v>
      </c>
      <c r="G754" s="368">
        <v>8</v>
      </c>
    </row>
    <row r="755" spans="1:7">
      <c r="A755" s="368" t="s">
        <v>5717</v>
      </c>
      <c r="B755" s="368" t="s">
        <v>166</v>
      </c>
      <c r="C755" s="368" t="s">
        <v>150</v>
      </c>
      <c r="D755" s="368" t="s">
        <v>3198</v>
      </c>
      <c r="E755" s="368">
        <v>4</v>
      </c>
      <c r="F755" s="368">
        <v>1</v>
      </c>
      <c r="G755" s="368">
        <v>25</v>
      </c>
    </row>
    <row r="756" spans="1:7">
      <c r="A756" s="368" t="s">
        <v>5718</v>
      </c>
      <c r="B756" s="368" t="s">
        <v>166</v>
      </c>
      <c r="C756" s="368" t="s">
        <v>150</v>
      </c>
      <c r="D756" s="368" t="s">
        <v>3236</v>
      </c>
      <c r="E756" s="368">
        <v>4</v>
      </c>
      <c r="F756" s="368">
        <v>1</v>
      </c>
      <c r="G756" s="368">
        <v>25</v>
      </c>
    </row>
    <row r="757" spans="1:7">
      <c r="A757" s="368" t="s">
        <v>4474</v>
      </c>
      <c r="B757" s="368" t="s">
        <v>166</v>
      </c>
      <c r="C757" s="368" t="s">
        <v>150</v>
      </c>
      <c r="D757" s="368" t="s">
        <v>3319</v>
      </c>
      <c r="E757" s="368">
        <v>4</v>
      </c>
      <c r="F757" s="368">
        <v>1</v>
      </c>
      <c r="G757" s="368">
        <v>25</v>
      </c>
    </row>
    <row r="758" spans="1:7">
      <c r="A758" s="368" t="s">
        <v>4475</v>
      </c>
      <c r="B758" s="368" t="s">
        <v>166</v>
      </c>
      <c r="C758" s="368" t="s">
        <v>150</v>
      </c>
      <c r="D758" s="368" t="s">
        <v>3233</v>
      </c>
      <c r="E758" s="368">
        <v>4</v>
      </c>
      <c r="F758" s="368">
        <v>1</v>
      </c>
      <c r="G758" s="368">
        <v>25</v>
      </c>
    </row>
    <row r="759" spans="1:7">
      <c r="A759" s="368" t="s">
        <v>5719</v>
      </c>
      <c r="B759" s="368" t="s">
        <v>166</v>
      </c>
      <c r="C759" s="368" t="s">
        <v>39</v>
      </c>
      <c r="D759" s="368" t="s">
        <v>3190</v>
      </c>
      <c r="E759" s="368">
        <v>18</v>
      </c>
      <c r="F759" s="368">
        <v>1</v>
      </c>
      <c r="G759" s="368">
        <v>6</v>
      </c>
    </row>
    <row r="760" spans="1:7">
      <c r="A760" s="368" t="s">
        <v>3726</v>
      </c>
      <c r="B760" s="368" t="s">
        <v>166</v>
      </c>
      <c r="C760" s="368" t="s">
        <v>61</v>
      </c>
      <c r="D760" s="368" t="s">
        <v>3441</v>
      </c>
      <c r="E760" s="368">
        <v>13</v>
      </c>
      <c r="F760" s="368">
        <v>1</v>
      </c>
      <c r="G760" s="368">
        <v>8</v>
      </c>
    </row>
    <row r="761" spans="1:7">
      <c r="A761" s="368" t="s">
        <v>5721</v>
      </c>
      <c r="B761" s="368" t="s">
        <v>166</v>
      </c>
      <c r="C761" s="368" t="s">
        <v>151</v>
      </c>
      <c r="D761" s="368" t="s">
        <v>3192</v>
      </c>
      <c r="E761" s="368">
        <v>10</v>
      </c>
      <c r="F761" s="368">
        <v>1</v>
      </c>
      <c r="G761" s="368">
        <v>10</v>
      </c>
    </row>
    <row r="762" spans="1:7">
      <c r="A762" s="368" t="s">
        <v>5722</v>
      </c>
      <c r="B762" s="368" t="s">
        <v>166</v>
      </c>
      <c r="C762" s="368" t="s">
        <v>151</v>
      </c>
      <c r="D762" s="368" t="s">
        <v>3264</v>
      </c>
      <c r="E762" s="368">
        <v>10</v>
      </c>
      <c r="F762" s="368">
        <v>1</v>
      </c>
      <c r="G762" s="368">
        <v>10</v>
      </c>
    </row>
    <row r="763" spans="1:7">
      <c r="A763" s="368" t="s">
        <v>5723</v>
      </c>
      <c r="B763" s="368" t="s">
        <v>166</v>
      </c>
      <c r="C763" s="368" t="s">
        <v>152</v>
      </c>
      <c r="D763" s="368" t="s">
        <v>3195</v>
      </c>
      <c r="E763" s="368">
        <v>15</v>
      </c>
      <c r="F763" s="368">
        <v>1</v>
      </c>
      <c r="G763" s="368">
        <v>7</v>
      </c>
    </row>
    <row r="764" spans="1:7">
      <c r="A764" s="368" t="s">
        <v>4479</v>
      </c>
      <c r="B764" s="368" t="s">
        <v>166</v>
      </c>
      <c r="C764" s="368" t="s">
        <v>40</v>
      </c>
      <c r="D764" s="368" t="s">
        <v>3220</v>
      </c>
      <c r="E764" s="368">
        <v>8</v>
      </c>
      <c r="F764" s="368">
        <v>1</v>
      </c>
      <c r="G764" s="368">
        <v>13</v>
      </c>
    </row>
    <row r="765" spans="1:7">
      <c r="A765" s="368" t="s">
        <v>5724</v>
      </c>
      <c r="B765" s="368" t="s">
        <v>166</v>
      </c>
      <c r="C765" s="368" t="s">
        <v>40</v>
      </c>
      <c r="D765" s="368" t="s">
        <v>3210</v>
      </c>
      <c r="E765" s="368">
        <v>8</v>
      </c>
      <c r="F765" s="368">
        <v>1</v>
      </c>
      <c r="G765" s="368">
        <v>13</v>
      </c>
    </row>
    <row r="766" spans="1:7">
      <c r="A766" s="368" t="s">
        <v>4378</v>
      </c>
      <c r="B766" s="368" t="s">
        <v>166</v>
      </c>
      <c r="C766" s="368" t="s">
        <v>221</v>
      </c>
      <c r="D766" s="368" t="s">
        <v>3192</v>
      </c>
      <c r="E766" s="368">
        <v>27</v>
      </c>
      <c r="F766" s="368">
        <v>4</v>
      </c>
      <c r="G766" s="368">
        <v>15</v>
      </c>
    </row>
    <row r="767" spans="1:7">
      <c r="A767" s="368" t="s">
        <v>4380</v>
      </c>
      <c r="B767" s="368" t="s">
        <v>166</v>
      </c>
      <c r="C767" s="368" t="s">
        <v>221</v>
      </c>
      <c r="D767" s="368" t="s">
        <v>3195</v>
      </c>
      <c r="E767" s="368">
        <v>27</v>
      </c>
      <c r="F767" s="368">
        <v>1</v>
      </c>
      <c r="G767" s="368">
        <v>4</v>
      </c>
    </row>
    <row r="768" spans="1:7">
      <c r="A768" s="368" t="s">
        <v>4480</v>
      </c>
      <c r="B768" s="368" t="s">
        <v>166</v>
      </c>
      <c r="C768" s="368" t="s">
        <v>190</v>
      </c>
      <c r="D768" s="368" t="s">
        <v>3220</v>
      </c>
      <c r="E768" s="368">
        <v>9</v>
      </c>
      <c r="F768" s="368">
        <v>2</v>
      </c>
      <c r="G768" s="368">
        <v>22</v>
      </c>
    </row>
    <row r="769" spans="1:7">
      <c r="A769" s="368" t="s">
        <v>5725</v>
      </c>
      <c r="B769" s="368" t="s">
        <v>166</v>
      </c>
      <c r="C769" s="368" t="s">
        <v>190</v>
      </c>
      <c r="D769" s="368" t="s">
        <v>3441</v>
      </c>
      <c r="E769" s="368">
        <v>9</v>
      </c>
      <c r="F769" s="368">
        <v>1</v>
      </c>
      <c r="G769" s="368">
        <v>11</v>
      </c>
    </row>
    <row r="770" spans="1:7">
      <c r="A770" s="368" t="s">
        <v>5726</v>
      </c>
      <c r="B770" s="368" t="s">
        <v>166</v>
      </c>
      <c r="C770" s="368" t="s">
        <v>190</v>
      </c>
      <c r="D770" s="368" t="s">
        <v>3203</v>
      </c>
      <c r="E770" s="368">
        <v>9</v>
      </c>
      <c r="F770" s="368">
        <v>2</v>
      </c>
      <c r="G770" s="368">
        <v>22</v>
      </c>
    </row>
    <row r="771" spans="1:7">
      <c r="A771" s="368" t="s">
        <v>4481</v>
      </c>
      <c r="B771" s="368" t="s">
        <v>166</v>
      </c>
      <c r="C771" s="368" t="s">
        <v>190</v>
      </c>
      <c r="D771" s="368" t="s">
        <v>3246</v>
      </c>
      <c r="E771" s="368">
        <v>9</v>
      </c>
      <c r="F771" s="368">
        <v>1</v>
      </c>
      <c r="G771" s="368">
        <v>11</v>
      </c>
    </row>
    <row r="772" spans="1:7">
      <c r="A772" s="368" t="s">
        <v>3731</v>
      </c>
      <c r="B772" s="368" t="s">
        <v>166</v>
      </c>
      <c r="C772" s="368" t="s">
        <v>191</v>
      </c>
      <c r="D772" s="368" t="s">
        <v>3240</v>
      </c>
      <c r="E772" s="368">
        <v>27</v>
      </c>
      <c r="F772" s="368">
        <v>2</v>
      </c>
      <c r="G772" s="368">
        <v>7</v>
      </c>
    </row>
    <row r="773" spans="1:7">
      <c r="A773" s="368" t="s">
        <v>3733</v>
      </c>
      <c r="B773" s="368" t="s">
        <v>166</v>
      </c>
      <c r="C773" s="368" t="s">
        <v>193</v>
      </c>
      <c r="D773" s="368" t="s">
        <v>3207</v>
      </c>
      <c r="E773" s="368">
        <v>12</v>
      </c>
      <c r="F773" s="368">
        <v>1</v>
      </c>
      <c r="G773" s="368">
        <v>8</v>
      </c>
    </row>
    <row r="774" spans="1:7">
      <c r="A774" s="368" t="s">
        <v>3734</v>
      </c>
      <c r="B774" s="368" t="s">
        <v>166</v>
      </c>
      <c r="C774" s="368" t="s">
        <v>193</v>
      </c>
      <c r="D774" s="368" t="s">
        <v>3240</v>
      </c>
      <c r="E774" s="368">
        <v>12</v>
      </c>
      <c r="F774" s="368">
        <v>1</v>
      </c>
      <c r="G774" s="368">
        <v>8</v>
      </c>
    </row>
    <row r="775" spans="1:7">
      <c r="A775" s="368" t="s">
        <v>4484</v>
      </c>
      <c r="B775" s="368" t="s">
        <v>166</v>
      </c>
      <c r="C775" s="368" t="s">
        <v>193</v>
      </c>
      <c r="D775" s="368" t="s">
        <v>3233</v>
      </c>
      <c r="E775" s="368">
        <v>12</v>
      </c>
      <c r="F775" s="368">
        <v>1</v>
      </c>
      <c r="G775" s="368">
        <v>8</v>
      </c>
    </row>
    <row r="776" spans="1:7">
      <c r="A776" s="368" t="s">
        <v>3735</v>
      </c>
      <c r="B776" s="368" t="s">
        <v>166</v>
      </c>
      <c r="C776" s="368" t="s">
        <v>222</v>
      </c>
      <c r="D776" s="368" t="s">
        <v>3441</v>
      </c>
      <c r="E776" s="368">
        <v>14</v>
      </c>
      <c r="F776" s="368">
        <v>1</v>
      </c>
      <c r="G776" s="368">
        <v>7</v>
      </c>
    </row>
    <row r="777" spans="1:7">
      <c r="A777" s="368" t="s">
        <v>4485</v>
      </c>
      <c r="B777" s="368" t="s">
        <v>166</v>
      </c>
      <c r="C777" s="368" t="s">
        <v>223</v>
      </c>
      <c r="D777" s="368" t="s">
        <v>3192</v>
      </c>
      <c r="E777" s="368">
        <v>27</v>
      </c>
      <c r="F777" s="368">
        <v>3</v>
      </c>
      <c r="G777" s="368">
        <v>11</v>
      </c>
    </row>
    <row r="778" spans="1:7">
      <c r="A778" s="368" t="s">
        <v>4486</v>
      </c>
      <c r="B778" s="368" t="s">
        <v>166</v>
      </c>
      <c r="C778" s="368" t="s">
        <v>223</v>
      </c>
      <c r="D778" s="368" t="s">
        <v>3422</v>
      </c>
      <c r="E778" s="368">
        <v>27</v>
      </c>
      <c r="F778" s="368">
        <v>1</v>
      </c>
      <c r="G778" s="368">
        <v>4</v>
      </c>
    </row>
    <row r="779" spans="1:7">
      <c r="A779" s="368" t="s">
        <v>4487</v>
      </c>
      <c r="B779" s="368" t="s">
        <v>168</v>
      </c>
      <c r="C779" s="368" t="s">
        <v>63</v>
      </c>
      <c r="D779" s="368" t="s">
        <v>3212</v>
      </c>
      <c r="E779" s="368">
        <v>7</v>
      </c>
      <c r="F779" s="368">
        <v>1</v>
      </c>
      <c r="G779" s="368">
        <v>14</v>
      </c>
    </row>
    <row r="780" spans="1:7">
      <c r="A780" s="368" t="s">
        <v>5730</v>
      </c>
      <c r="B780" s="368" t="s">
        <v>168</v>
      </c>
      <c r="C780" s="368" t="s">
        <v>63</v>
      </c>
      <c r="D780" s="368" t="s">
        <v>3230</v>
      </c>
      <c r="E780" s="368">
        <v>7</v>
      </c>
      <c r="F780" s="368">
        <v>1</v>
      </c>
      <c r="G780" s="368">
        <v>14</v>
      </c>
    </row>
    <row r="781" spans="1:7">
      <c r="A781" s="368" t="s">
        <v>3737</v>
      </c>
      <c r="B781" s="368" t="s">
        <v>168</v>
      </c>
      <c r="C781" s="368" t="s">
        <v>96</v>
      </c>
      <c r="D781" s="368" t="s">
        <v>3212</v>
      </c>
      <c r="E781" s="368">
        <v>1</v>
      </c>
      <c r="F781" s="368" t="s">
        <v>3175</v>
      </c>
      <c r="G781" s="368">
        <v>0</v>
      </c>
    </row>
    <row r="782" spans="1:7">
      <c r="A782" s="368" t="s">
        <v>4488</v>
      </c>
      <c r="B782" s="368" t="s">
        <v>168</v>
      </c>
      <c r="C782" s="368" t="s">
        <v>103</v>
      </c>
      <c r="D782" s="368" t="s">
        <v>3212</v>
      </c>
      <c r="E782" s="368">
        <v>1</v>
      </c>
      <c r="F782" s="368">
        <v>1</v>
      </c>
      <c r="G782" s="368">
        <v>100</v>
      </c>
    </row>
    <row r="783" spans="1:7">
      <c r="A783" s="368" t="s">
        <v>3739</v>
      </c>
      <c r="B783" s="368" t="s">
        <v>168</v>
      </c>
      <c r="C783" s="368" t="s">
        <v>114</v>
      </c>
      <c r="D783" s="368" t="s">
        <v>3212</v>
      </c>
      <c r="E783" s="368">
        <v>1</v>
      </c>
      <c r="F783" s="368" t="s">
        <v>3175</v>
      </c>
      <c r="G783" s="368">
        <v>0</v>
      </c>
    </row>
    <row r="784" spans="1:7">
      <c r="A784" s="368" t="s">
        <v>4183</v>
      </c>
      <c r="B784" s="368" t="s">
        <v>169</v>
      </c>
      <c r="C784" s="368" t="s">
        <v>63</v>
      </c>
      <c r="D784" s="368" t="s">
        <v>3212</v>
      </c>
      <c r="E784" s="368">
        <v>1027</v>
      </c>
      <c r="F784" s="368">
        <v>296</v>
      </c>
      <c r="G784" s="368">
        <v>29</v>
      </c>
    </row>
    <row r="785" spans="1:7">
      <c r="A785" s="368" t="s">
        <v>4387</v>
      </c>
      <c r="B785" s="368" t="s">
        <v>169</v>
      </c>
      <c r="C785" s="368" t="s">
        <v>63</v>
      </c>
      <c r="D785" s="368" t="s">
        <v>3192</v>
      </c>
      <c r="E785" s="368">
        <v>1027</v>
      </c>
      <c r="F785" s="368">
        <v>82</v>
      </c>
      <c r="G785" s="368">
        <v>8</v>
      </c>
    </row>
    <row r="786" spans="1:7">
      <c r="A786" s="368" t="s">
        <v>4260</v>
      </c>
      <c r="B786" s="368" t="s">
        <v>169</v>
      </c>
      <c r="C786" s="368" t="s">
        <v>63</v>
      </c>
      <c r="D786" s="368" t="s">
        <v>3198</v>
      </c>
      <c r="E786" s="368">
        <v>1027</v>
      </c>
      <c r="F786" s="368">
        <v>18</v>
      </c>
      <c r="G786" s="368">
        <v>2</v>
      </c>
    </row>
    <row r="787" spans="1:7">
      <c r="A787" s="368" t="s">
        <v>5343</v>
      </c>
      <c r="B787" s="368" t="s">
        <v>169</v>
      </c>
      <c r="C787" s="368" t="s">
        <v>63</v>
      </c>
      <c r="D787" s="368" t="s">
        <v>3236</v>
      </c>
      <c r="E787" s="368">
        <v>1027</v>
      </c>
      <c r="F787" s="368">
        <v>13</v>
      </c>
      <c r="G787" s="368">
        <v>1</v>
      </c>
    </row>
    <row r="788" spans="1:7">
      <c r="A788" s="368" t="s">
        <v>4185</v>
      </c>
      <c r="B788" s="368" t="s">
        <v>169</v>
      </c>
      <c r="C788" s="368" t="s">
        <v>63</v>
      </c>
      <c r="D788" s="368" t="s">
        <v>3186</v>
      </c>
      <c r="E788" s="368">
        <v>1027</v>
      </c>
      <c r="F788" s="368">
        <v>5</v>
      </c>
      <c r="G788" s="368">
        <v>0</v>
      </c>
    </row>
    <row r="789" spans="1:7">
      <c r="A789" s="368" t="s">
        <v>4581</v>
      </c>
      <c r="B789" s="368" t="s">
        <v>166</v>
      </c>
      <c r="C789" s="368" t="s">
        <v>182</v>
      </c>
      <c r="D789" s="368" t="s">
        <v>3210</v>
      </c>
      <c r="E789" s="368">
        <v>8</v>
      </c>
      <c r="F789" s="368">
        <v>1</v>
      </c>
      <c r="G789" s="368">
        <v>13</v>
      </c>
    </row>
    <row r="790" spans="1:7">
      <c r="A790" s="368" t="s">
        <v>3992</v>
      </c>
      <c r="B790" s="368" t="s">
        <v>166</v>
      </c>
      <c r="C790" s="368" t="s">
        <v>144</v>
      </c>
      <c r="D790" s="368" t="s">
        <v>3192</v>
      </c>
      <c r="E790" s="368">
        <v>10</v>
      </c>
      <c r="F790" s="368">
        <v>1</v>
      </c>
      <c r="G790" s="368">
        <v>10</v>
      </c>
    </row>
    <row r="791" spans="1:7">
      <c r="A791" s="368" t="s">
        <v>4109</v>
      </c>
      <c r="B791" s="368" t="s">
        <v>166</v>
      </c>
      <c r="C791" s="368" t="s">
        <v>144</v>
      </c>
      <c r="D791" s="368" t="s">
        <v>3319</v>
      </c>
      <c r="E791" s="368">
        <v>10</v>
      </c>
      <c r="F791" s="368">
        <v>1</v>
      </c>
      <c r="G791" s="368">
        <v>10</v>
      </c>
    </row>
    <row r="792" spans="1:7">
      <c r="A792" s="368" t="s">
        <v>3993</v>
      </c>
      <c r="B792" s="368" t="s">
        <v>166</v>
      </c>
      <c r="C792" s="368" t="s">
        <v>145</v>
      </c>
      <c r="D792" s="368" t="s">
        <v>3220</v>
      </c>
      <c r="E792" s="368">
        <v>8</v>
      </c>
      <c r="F792" s="368">
        <v>1</v>
      </c>
      <c r="G792" s="368">
        <v>13</v>
      </c>
    </row>
    <row r="793" spans="1:7">
      <c r="A793" s="368" t="s">
        <v>4111</v>
      </c>
      <c r="B793" s="368" t="s">
        <v>166</v>
      </c>
      <c r="C793" s="368" t="s">
        <v>88</v>
      </c>
      <c r="D793" s="368" t="s">
        <v>3192</v>
      </c>
      <c r="E793" s="368">
        <v>21</v>
      </c>
      <c r="F793" s="368">
        <v>1</v>
      </c>
      <c r="G793" s="368">
        <v>5</v>
      </c>
    </row>
    <row r="794" spans="1:7">
      <c r="A794" s="368" t="s">
        <v>3994</v>
      </c>
      <c r="B794" s="368" t="s">
        <v>166</v>
      </c>
      <c r="C794" s="368" t="s">
        <v>88</v>
      </c>
      <c r="D794" s="368" t="s">
        <v>3198</v>
      </c>
      <c r="E794" s="368">
        <v>21</v>
      </c>
      <c r="F794" s="368">
        <v>1</v>
      </c>
      <c r="G794" s="368">
        <v>5</v>
      </c>
    </row>
    <row r="795" spans="1:7">
      <c r="A795" s="368" t="s">
        <v>6811</v>
      </c>
      <c r="B795" s="368" t="s">
        <v>166</v>
      </c>
      <c r="C795" s="368" t="s">
        <v>160</v>
      </c>
      <c r="D795" s="368" t="s">
        <v>3198</v>
      </c>
      <c r="E795" s="368">
        <v>9</v>
      </c>
      <c r="F795" s="368">
        <v>1</v>
      </c>
      <c r="G795" s="368">
        <v>11</v>
      </c>
    </row>
    <row r="796" spans="1:7">
      <c r="A796" s="368" t="s">
        <v>4117</v>
      </c>
      <c r="B796" s="368" t="s">
        <v>166</v>
      </c>
      <c r="C796" s="368" t="s">
        <v>78</v>
      </c>
      <c r="D796" s="368" t="s">
        <v>3201</v>
      </c>
      <c r="E796" s="368">
        <v>46</v>
      </c>
      <c r="F796" s="368">
        <v>1</v>
      </c>
      <c r="G796" s="368">
        <v>2</v>
      </c>
    </row>
    <row r="797" spans="1:7">
      <c r="A797" s="368" t="s">
        <v>4583</v>
      </c>
      <c r="B797" s="368" t="s">
        <v>166</v>
      </c>
      <c r="C797" s="368" t="s">
        <v>79</v>
      </c>
      <c r="D797" s="368" t="s">
        <v>3220</v>
      </c>
      <c r="E797" s="368">
        <v>8</v>
      </c>
      <c r="F797" s="368">
        <v>2</v>
      </c>
      <c r="G797" s="368">
        <v>25</v>
      </c>
    </row>
    <row r="798" spans="1:7">
      <c r="A798" s="368" t="s">
        <v>3998</v>
      </c>
      <c r="B798" s="368" t="s">
        <v>166</v>
      </c>
      <c r="C798" s="368" t="s">
        <v>80</v>
      </c>
      <c r="D798" s="368" t="s">
        <v>3212</v>
      </c>
      <c r="E798" s="368">
        <v>37</v>
      </c>
      <c r="F798" s="368">
        <v>9</v>
      </c>
      <c r="G798" s="368">
        <v>24</v>
      </c>
    </row>
    <row r="799" spans="1:7">
      <c r="A799" s="368" t="s">
        <v>4584</v>
      </c>
      <c r="B799" s="368" t="s">
        <v>166</v>
      </c>
      <c r="C799" s="368" t="s">
        <v>79</v>
      </c>
      <c r="D799" s="368" t="s">
        <v>3233</v>
      </c>
      <c r="E799" s="368">
        <v>8</v>
      </c>
      <c r="F799" s="368">
        <v>1</v>
      </c>
      <c r="G799" s="368">
        <v>13</v>
      </c>
    </row>
    <row r="800" spans="1:7">
      <c r="A800" s="368" t="s">
        <v>3954</v>
      </c>
      <c r="B800" s="368" t="s">
        <v>166</v>
      </c>
      <c r="C800" s="368" t="s">
        <v>184</v>
      </c>
      <c r="D800" s="368" t="s">
        <v>3212</v>
      </c>
      <c r="E800" s="368">
        <v>51</v>
      </c>
      <c r="F800" s="368">
        <v>14</v>
      </c>
      <c r="G800" s="368">
        <v>27</v>
      </c>
    </row>
    <row r="801" spans="1:7">
      <c r="A801" s="368" t="s">
        <v>4002</v>
      </c>
      <c r="B801" s="368" t="s">
        <v>166</v>
      </c>
      <c r="C801" s="368" t="s">
        <v>89</v>
      </c>
      <c r="D801" s="368" t="s">
        <v>3192</v>
      </c>
      <c r="E801" s="368">
        <v>14</v>
      </c>
      <c r="F801" s="368">
        <v>1</v>
      </c>
      <c r="G801" s="368">
        <v>7</v>
      </c>
    </row>
    <row r="802" spans="1:7">
      <c r="A802" s="368" t="s">
        <v>4120</v>
      </c>
      <c r="B802" s="368" t="s">
        <v>166</v>
      </c>
      <c r="C802" s="368" t="s">
        <v>89</v>
      </c>
      <c r="D802" s="368" t="s">
        <v>3220</v>
      </c>
      <c r="E802" s="368">
        <v>14</v>
      </c>
      <c r="F802" s="368">
        <v>2</v>
      </c>
      <c r="G802" s="368">
        <v>14</v>
      </c>
    </row>
    <row r="803" spans="1:7">
      <c r="A803" s="368" t="s">
        <v>4123</v>
      </c>
      <c r="B803" s="368" t="s">
        <v>166</v>
      </c>
      <c r="C803" s="368" t="s">
        <v>185</v>
      </c>
      <c r="D803" s="368" t="s">
        <v>3220</v>
      </c>
      <c r="E803" s="368">
        <v>5</v>
      </c>
      <c r="F803" s="368">
        <v>1</v>
      </c>
      <c r="G803" s="368">
        <v>20</v>
      </c>
    </row>
    <row r="804" spans="1:7">
      <c r="A804" s="368" t="s">
        <v>4004</v>
      </c>
      <c r="B804" s="368" t="s">
        <v>166</v>
      </c>
      <c r="C804" s="368" t="s">
        <v>33</v>
      </c>
      <c r="D804" s="368" t="s">
        <v>3210</v>
      </c>
      <c r="E804" s="368">
        <v>23</v>
      </c>
      <c r="F804" s="368">
        <v>3</v>
      </c>
      <c r="G804" s="368">
        <v>13</v>
      </c>
    </row>
    <row r="805" spans="1:7">
      <c r="A805" s="368" t="s">
        <v>4589</v>
      </c>
      <c r="B805" s="368" t="s">
        <v>166</v>
      </c>
      <c r="C805" s="368" t="s">
        <v>59</v>
      </c>
      <c r="D805" s="368" t="s">
        <v>3212</v>
      </c>
      <c r="E805" s="368">
        <v>12</v>
      </c>
      <c r="F805" s="368">
        <v>4</v>
      </c>
      <c r="G805" s="368">
        <v>33</v>
      </c>
    </row>
    <row r="806" spans="1:7">
      <c r="A806" s="368" t="s">
        <v>4006</v>
      </c>
      <c r="B806" s="368" t="s">
        <v>166</v>
      </c>
      <c r="C806" s="368" t="s">
        <v>59</v>
      </c>
      <c r="D806" s="368" t="s">
        <v>3210</v>
      </c>
      <c r="E806" s="368">
        <v>12</v>
      </c>
      <c r="F806" s="368">
        <v>1</v>
      </c>
      <c r="G806" s="368">
        <v>8</v>
      </c>
    </row>
    <row r="807" spans="1:7">
      <c r="A807" s="368" t="s">
        <v>4590</v>
      </c>
      <c r="B807" s="368" t="s">
        <v>166</v>
      </c>
      <c r="C807" s="368" t="s">
        <v>214</v>
      </c>
      <c r="D807" s="368" t="s">
        <v>3741</v>
      </c>
      <c r="E807" s="368">
        <v>14</v>
      </c>
      <c r="F807" s="368">
        <v>1</v>
      </c>
      <c r="G807" s="368">
        <v>7</v>
      </c>
    </row>
    <row r="808" spans="1:7">
      <c r="A808" s="368" t="s">
        <v>6812</v>
      </c>
      <c r="B808" s="368" t="s">
        <v>166</v>
      </c>
      <c r="C808" s="368" t="s">
        <v>60</v>
      </c>
      <c r="D808" s="368" t="s">
        <v>3198</v>
      </c>
      <c r="E808" s="368">
        <v>26</v>
      </c>
      <c r="F808" s="368">
        <v>1</v>
      </c>
      <c r="G808" s="368">
        <v>4</v>
      </c>
    </row>
    <row r="809" spans="1:7">
      <c r="A809" s="368" t="s">
        <v>3776</v>
      </c>
      <c r="B809" s="368" t="s">
        <v>166</v>
      </c>
      <c r="C809" s="368" t="s">
        <v>60</v>
      </c>
      <c r="D809" s="368" t="s">
        <v>3240</v>
      </c>
      <c r="E809" s="368">
        <v>26</v>
      </c>
      <c r="F809" s="368">
        <v>1</v>
      </c>
      <c r="G809" s="368">
        <v>4</v>
      </c>
    </row>
    <row r="810" spans="1:7">
      <c r="A810" s="368" t="s">
        <v>3777</v>
      </c>
      <c r="B810" s="368" t="s">
        <v>166</v>
      </c>
      <c r="C810" s="368" t="s">
        <v>60</v>
      </c>
      <c r="D810" s="368" t="s">
        <v>3233</v>
      </c>
      <c r="E810" s="368">
        <v>26</v>
      </c>
      <c r="F810" s="368">
        <v>2</v>
      </c>
      <c r="G810" s="368">
        <v>8</v>
      </c>
    </row>
    <row r="811" spans="1:7">
      <c r="A811" s="368" t="s">
        <v>6813</v>
      </c>
      <c r="B811" s="368" t="s">
        <v>166</v>
      </c>
      <c r="C811" s="368" t="s">
        <v>60</v>
      </c>
      <c r="D811" s="368" t="s">
        <v>3190</v>
      </c>
      <c r="E811" s="368">
        <v>26</v>
      </c>
      <c r="F811" s="368">
        <v>1</v>
      </c>
      <c r="G811" s="368">
        <v>4</v>
      </c>
    </row>
    <row r="812" spans="1:7">
      <c r="A812" s="368" t="s">
        <v>3964</v>
      </c>
      <c r="B812" s="368" t="s">
        <v>166</v>
      </c>
      <c r="C812" s="368" t="s">
        <v>60</v>
      </c>
      <c r="D812" s="368" t="s">
        <v>3184</v>
      </c>
      <c r="E812" s="368">
        <v>26</v>
      </c>
      <c r="F812" s="368">
        <v>1</v>
      </c>
      <c r="G812" s="368">
        <v>4</v>
      </c>
    </row>
    <row r="813" spans="1:7">
      <c r="A813" s="368" t="s">
        <v>3572</v>
      </c>
      <c r="B813" s="368" t="s">
        <v>166</v>
      </c>
      <c r="C813" s="368" t="s">
        <v>215</v>
      </c>
      <c r="D813" s="368" t="s">
        <v>3212</v>
      </c>
      <c r="E813" s="368">
        <v>13</v>
      </c>
      <c r="F813" s="368">
        <v>2</v>
      </c>
      <c r="G813" s="368">
        <v>15</v>
      </c>
    </row>
    <row r="814" spans="1:7">
      <c r="A814" s="368" t="s">
        <v>6814</v>
      </c>
      <c r="B814" s="368" t="s">
        <v>166</v>
      </c>
      <c r="C814" s="368" t="s">
        <v>215</v>
      </c>
      <c r="D814" s="368" t="s">
        <v>3203</v>
      </c>
      <c r="E814" s="368">
        <v>13</v>
      </c>
      <c r="F814" s="368">
        <v>1</v>
      </c>
      <c r="G814" s="368">
        <v>8</v>
      </c>
    </row>
    <row r="815" spans="1:7">
      <c r="A815" s="368" t="s">
        <v>4598</v>
      </c>
      <c r="B815" s="368" t="s">
        <v>166</v>
      </c>
      <c r="C815" s="368" t="s">
        <v>148</v>
      </c>
      <c r="D815" s="368" t="s">
        <v>3207</v>
      </c>
      <c r="E815" s="368">
        <v>15</v>
      </c>
      <c r="F815" s="368">
        <v>3</v>
      </c>
      <c r="G815" s="368">
        <v>20</v>
      </c>
    </row>
    <row r="816" spans="1:7">
      <c r="A816" s="368" t="s">
        <v>4340</v>
      </c>
      <c r="B816" s="368" t="s">
        <v>166</v>
      </c>
      <c r="C816" s="368" t="s">
        <v>37</v>
      </c>
      <c r="D816" s="368" t="s">
        <v>3177</v>
      </c>
      <c r="E816" s="368">
        <v>26</v>
      </c>
      <c r="F816" s="368">
        <v>1</v>
      </c>
      <c r="G816" s="368">
        <v>4</v>
      </c>
    </row>
    <row r="817" spans="1:7">
      <c r="A817" s="368" t="s">
        <v>4607</v>
      </c>
      <c r="B817" s="368" t="s">
        <v>166</v>
      </c>
      <c r="C817" s="368" t="s">
        <v>218</v>
      </c>
      <c r="D817" s="368" t="s">
        <v>3246</v>
      </c>
      <c r="E817" s="368">
        <v>7</v>
      </c>
      <c r="F817" s="368">
        <v>1</v>
      </c>
      <c r="G817" s="368">
        <v>14</v>
      </c>
    </row>
    <row r="818" spans="1:7">
      <c r="A818" s="368" t="s">
        <v>4342</v>
      </c>
      <c r="B818" s="368" t="s">
        <v>166</v>
      </c>
      <c r="C818" s="368" t="s">
        <v>91</v>
      </c>
      <c r="D818" s="368" t="s">
        <v>3212</v>
      </c>
      <c r="E818" s="368">
        <v>30</v>
      </c>
      <c r="F818" s="368">
        <v>15</v>
      </c>
      <c r="G818" s="368">
        <v>50</v>
      </c>
    </row>
    <row r="819" spans="1:7">
      <c r="A819" s="368" t="s">
        <v>4346</v>
      </c>
      <c r="B819" s="368" t="s">
        <v>166</v>
      </c>
      <c r="C819" s="368" t="s">
        <v>189</v>
      </c>
      <c r="D819" s="368" t="s">
        <v>3220</v>
      </c>
      <c r="E819" s="368">
        <v>51</v>
      </c>
      <c r="F819" s="368">
        <v>2</v>
      </c>
      <c r="G819" s="368">
        <v>4</v>
      </c>
    </row>
    <row r="820" spans="1:7">
      <c r="A820" s="368" t="s">
        <v>5328</v>
      </c>
      <c r="B820" s="368" t="s">
        <v>166</v>
      </c>
      <c r="C820" s="368" t="s">
        <v>189</v>
      </c>
      <c r="D820" s="368" t="s">
        <v>3188</v>
      </c>
      <c r="E820" s="368">
        <v>51</v>
      </c>
      <c r="F820" s="368">
        <v>1</v>
      </c>
      <c r="G820" s="368">
        <v>2</v>
      </c>
    </row>
    <row r="821" spans="1:7">
      <c r="A821" s="368" t="s">
        <v>5331</v>
      </c>
      <c r="B821" s="368" t="s">
        <v>166</v>
      </c>
      <c r="C821" s="368" t="s">
        <v>38</v>
      </c>
      <c r="D821" s="368" t="s">
        <v>3184</v>
      </c>
      <c r="E821" s="368">
        <v>22</v>
      </c>
      <c r="F821" s="368">
        <v>1</v>
      </c>
      <c r="G821" s="368">
        <v>5</v>
      </c>
    </row>
    <row r="822" spans="1:7">
      <c r="A822" s="368" t="s">
        <v>5332</v>
      </c>
      <c r="B822" s="368" t="s">
        <v>166</v>
      </c>
      <c r="C822" s="368" t="s">
        <v>208</v>
      </c>
      <c r="D822" s="368" t="s">
        <v>3212</v>
      </c>
      <c r="E822" s="368">
        <v>2</v>
      </c>
      <c r="F822" s="368" t="s">
        <v>3175</v>
      </c>
      <c r="G822" s="368">
        <v>0</v>
      </c>
    </row>
    <row r="823" spans="1:7">
      <c r="A823" s="368" t="s">
        <v>4350</v>
      </c>
      <c r="B823" s="368" t="s">
        <v>166</v>
      </c>
      <c r="C823" s="368" t="s">
        <v>150</v>
      </c>
      <c r="D823" s="368" t="s">
        <v>3220</v>
      </c>
      <c r="E823" s="368">
        <v>4</v>
      </c>
      <c r="F823" s="368">
        <v>1</v>
      </c>
      <c r="G823" s="368">
        <v>25</v>
      </c>
    </row>
    <row r="824" spans="1:7">
      <c r="A824" s="368" t="s">
        <v>4614</v>
      </c>
      <c r="B824" s="368" t="s">
        <v>166</v>
      </c>
      <c r="C824" s="368" t="s">
        <v>61</v>
      </c>
      <c r="D824" s="368" t="s">
        <v>3212</v>
      </c>
      <c r="E824" s="368">
        <v>13</v>
      </c>
      <c r="F824" s="368">
        <v>5</v>
      </c>
      <c r="G824" s="368">
        <v>38</v>
      </c>
    </row>
    <row r="825" spans="1:7">
      <c r="A825" s="368" t="s">
        <v>4616</v>
      </c>
      <c r="B825" s="368" t="s">
        <v>166</v>
      </c>
      <c r="C825" s="368" t="s">
        <v>61</v>
      </c>
      <c r="D825" s="368" t="s">
        <v>3210</v>
      </c>
      <c r="E825" s="368">
        <v>13</v>
      </c>
      <c r="F825" s="368">
        <v>1</v>
      </c>
      <c r="G825" s="368">
        <v>8</v>
      </c>
    </row>
    <row r="826" spans="1:7">
      <c r="A826" s="368" t="s">
        <v>4617</v>
      </c>
      <c r="B826" s="368" t="s">
        <v>166</v>
      </c>
      <c r="C826" s="368" t="s">
        <v>220</v>
      </c>
      <c r="D826" s="368" t="s">
        <v>3212</v>
      </c>
      <c r="E826" s="368">
        <v>10</v>
      </c>
      <c r="F826" s="368">
        <v>1</v>
      </c>
      <c r="G826" s="368">
        <v>10</v>
      </c>
    </row>
    <row r="827" spans="1:7">
      <c r="A827" s="368" t="s">
        <v>4352</v>
      </c>
      <c r="B827" s="368" t="s">
        <v>166</v>
      </c>
      <c r="C827" s="368" t="s">
        <v>151</v>
      </c>
      <c r="D827" s="368" t="s">
        <v>3203</v>
      </c>
      <c r="E827" s="368">
        <v>10</v>
      </c>
      <c r="F827" s="368">
        <v>1</v>
      </c>
      <c r="G827" s="368">
        <v>10</v>
      </c>
    </row>
    <row r="828" spans="1:7">
      <c r="A828" s="368" t="s">
        <v>4353</v>
      </c>
      <c r="B828" s="368" t="s">
        <v>166</v>
      </c>
      <c r="C828" s="368" t="s">
        <v>152</v>
      </c>
      <c r="D828" s="368" t="s">
        <v>3192</v>
      </c>
      <c r="E828" s="368">
        <v>15</v>
      </c>
      <c r="F828" s="368">
        <v>2</v>
      </c>
      <c r="G828" s="368">
        <v>13</v>
      </c>
    </row>
    <row r="829" spans="1:7">
      <c r="A829" s="368" t="s">
        <v>3723</v>
      </c>
      <c r="B829" s="368" t="s">
        <v>166</v>
      </c>
      <c r="C829" s="368" t="s">
        <v>219</v>
      </c>
      <c r="D829" s="368" t="s">
        <v>3210</v>
      </c>
      <c r="E829" s="368">
        <v>12</v>
      </c>
      <c r="F829" s="368">
        <v>1</v>
      </c>
      <c r="G829" s="368">
        <v>8</v>
      </c>
    </row>
    <row r="830" spans="1:7">
      <c r="A830" s="368" t="s">
        <v>4376</v>
      </c>
      <c r="B830" s="368" t="s">
        <v>166</v>
      </c>
      <c r="C830" s="368" t="s">
        <v>39</v>
      </c>
      <c r="D830" s="368" t="s">
        <v>3210</v>
      </c>
      <c r="E830" s="368">
        <v>18</v>
      </c>
      <c r="F830" s="368">
        <v>2</v>
      </c>
      <c r="G830" s="368">
        <v>11</v>
      </c>
    </row>
    <row r="831" spans="1:7">
      <c r="A831" s="368" t="s">
        <v>4202</v>
      </c>
      <c r="B831" s="368" t="s">
        <v>166</v>
      </c>
      <c r="C831" s="368" t="s">
        <v>39</v>
      </c>
      <c r="D831" s="368" t="s">
        <v>3256</v>
      </c>
      <c r="E831" s="368">
        <v>18</v>
      </c>
      <c r="F831" s="368">
        <v>1</v>
      </c>
      <c r="G831" s="368">
        <v>6</v>
      </c>
    </row>
    <row r="832" spans="1:7">
      <c r="A832" s="368" t="s">
        <v>4203</v>
      </c>
      <c r="B832" s="368" t="s">
        <v>166</v>
      </c>
      <c r="C832" s="368" t="s">
        <v>61</v>
      </c>
      <c r="D832" s="368" t="s">
        <v>3192</v>
      </c>
      <c r="E832" s="368">
        <v>13</v>
      </c>
      <c r="F832" s="368">
        <v>5</v>
      </c>
      <c r="G832" s="368">
        <v>38</v>
      </c>
    </row>
    <row r="833" spans="1:7">
      <c r="A833" s="368" t="s">
        <v>4377</v>
      </c>
      <c r="B833" s="368" t="s">
        <v>166</v>
      </c>
      <c r="C833" s="368" t="s">
        <v>40</v>
      </c>
      <c r="D833" s="368" t="s">
        <v>3207</v>
      </c>
      <c r="E833" s="368">
        <v>8</v>
      </c>
      <c r="F833" s="368">
        <v>1</v>
      </c>
      <c r="G833" s="368">
        <v>13</v>
      </c>
    </row>
    <row r="834" spans="1:7">
      <c r="A834" s="368" t="s">
        <v>4251</v>
      </c>
      <c r="B834" s="368" t="s">
        <v>166</v>
      </c>
      <c r="C834" s="368" t="s">
        <v>221</v>
      </c>
      <c r="D834" s="368" t="s">
        <v>3207</v>
      </c>
      <c r="E834" s="368">
        <v>27</v>
      </c>
      <c r="F834" s="368">
        <v>1</v>
      </c>
      <c r="G834" s="368">
        <v>4</v>
      </c>
    </row>
    <row r="835" spans="1:7">
      <c r="A835" s="368" t="s">
        <v>3868</v>
      </c>
      <c r="B835" s="368" t="s">
        <v>166</v>
      </c>
      <c r="C835" s="368" t="s">
        <v>191</v>
      </c>
      <c r="D835" s="368" t="s">
        <v>3203</v>
      </c>
      <c r="E835" s="368">
        <v>27</v>
      </c>
      <c r="F835" s="368">
        <v>1</v>
      </c>
      <c r="G835" s="368">
        <v>4</v>
      </c>
    </row>
    <row r="836" spans="1:7">
      <c r="A836" s="368" t="s">
        <v>4206</v>
      </c>
      <c r="B836" s="368" t="s">
        <v>166</v>
      </c>
      <c r="C836" s="368" t="s">
        <v>191</v>
      </c>
      <c r="D836" s="368" t="s">
        <v>3181</v>
      </c>
      <c r="E836" s="368">
        <v>27</v>
      </c>
      <c r="F836" s="368">
        <v>1</v>
      </c>
      <c r="G836" s="368">
        <v>4</v>
      </c>
    </row>
    <row r="837" spans="1:7">
      <c r="A837" s="368" t="s">
        <v>4208</v>
      </c>
      <c r="B837" s="368" t="s">
        <v>166</v>
      </c>
      <c r="C837" s="368" t="s">
        <v>174</v>
      </c>
      <c r="D837" s="368" t="s">
        <v>3220</v>
      </c>
      <c r="E837" s="368">
        <v>17</v>
      </c>
      <c r="F837" s="368">
        <v>1</v>
      </c>
      <c r="G837" s="368">
        <v>6</v>
      </c>
    </row>
    <row r="838" spans="1:7">
      <c r="A838" s="368" t="s">
        <v>3869</v>
      </c>
      <c r="B838" s="368" t="s">
        <v>166</v>
      </c>
      <c r="C838" s="368" t="s">
        <v>193</v>
      </c>
      <c r="D838" s="368" t="s">
        <v>3212</v>
      </c>
      <c r="E838" s="368">
        <v>12</v>
      </c>
      <c r="F838" s="368">
        <v>3</v>
      </c>
      <c r="G838" s="368">
        <v>25</v>
      </c>
    </row>
    <row r="839" spans="1:7">
      <c r="A839" s="368" t="s">
        <v>4384</v>
      </c>
      <c r="B839" s="368" t="s">
        <v>166</v>
      </c>
      <c r="C839" s="368" t="s">
        <v>223</v>
      </c>
      <c r="D839" s="368" t="s">
        <v>3441</v>
      </c>
      <c r="E839" s="368">
        <v>27</v>
      </c>
      <c r="F839" s="368">
        <v>2</v>
      </c>
      <c r="G839" s="368">
        <v>7</v>
      </c>
    </row>
    <row r="840" spans="1:7">
      <c r="A840" s="368" t="s">
        <v>4211</v>
      </c>
      <c r="B840" s="368" t="s">
        <v>166</v>
      </c>
      <c r="C840" s="368" t="s">
        <v>62</v>
      </c>
      <c r="D840" s="368" t="s">
        <v>3192</v>
      </c>
      <c r="E840" s="368">
        <v>12</v>
      </c>
      <c r="F840" s="368">
        <v>1</v>
      </c>
      <c r="G840" s="368">
        <v>8</v>
      </c>
    </row>
    <row r="841" spans="1:7">
      <c r="A841" s="368" t="s">
        <v>4385</v>
      </c>
      <c r="B841" s="368" t="s">
        <v>168</v>
      </c>
      <c r="C841" s="368" t="s">
        <v>63</v>
      </c>
      <c r="D841" s="368" t="s">
        <v>3198</v>
      </c>
      <c r="E841" s="368">
        <v>7</v>
      </c>
      <c r="F841" s="368">
        <v>1</v>
      </c>
      <c r="G841" s="368">
        <v>14</v>
      </c>
    </row>
    <row r="842" spans="1:7">
      <c r="A842" s="368" t="s">
        <v>2675</v>
      </c>
      <c r="B842" s="368" t="s">
        <v>168</v>
      </c>
      <c r="C842" s="368" t="s">
        <v>195</v>
      </c>
      <c r="D842" s="368" t="s">
        <v>3175</v>
      </c>
      <c r="E842" s="368">
        <v>1</v>
      </c>
      <c r="F842" s="368" t="s">
        <v>3175</v>
      </c>
      <c r="G842" s="368">
        <v>0</v>
      </c>
    </row>
    <row r="843" spans="1:7">
      <c r="A843" s="368" t="s">
        <v>4489</v>
      </c>
      <c r="B843" s="368" t="s">
        <v>169</v>
      </c>
      <c r="C843" s="368" t="s">
        <v>63</v>
      </c>
      <c r="D843" s="368" t="s">
        <v>3319</v>
      </c>
      <c r="E843" s="368">
        <v>1027</v>
      </c>
      <c r="F843" s="368">
        <v>6</v>
      </c>
      <c r="G843" s="368">
        <v>1</v>
      </c>
    </row>
    <row r="844" spans="1:7">
      <c r="A844" s="368" t="s">
        <v>4390</v>
      </c>
      <c r="B844" s="368" t="s">
        <v>169</v>
      </c>
      <c r="C844" s="368" t="s">
        <v>63</v>
      </c>
      <c r="D844" s="368" t="s">
        <v>3306</v>
      </c>
      <c r="E844" s="368">
        <v>1027</v>
      </c>
      <c r="F844" s="368">
        <v>7</v>
      </c>
      <c r="G844" s="368">
        <v>1</v>
      </c>
    </row>
    <row r="845" spans="1:7">
      <c r="A845" s="368" t="s">
        <v>3873</v>
      </c>
      <c r="B845" s="368" t="s">
        <v>169</v>
      </c>
      <c r="C845" s="368" t="s">
        <v>63</v>
      </c>
      <c r="D845" s="368" t="s">
        <v>3190</v>
      </c>
      <c r="E845" s="368">
        <v>1027</v>
      </c>
      <c r="F845" s="368">
        <v>32</v>
      </c>
      <c r="G845" s="368">
        <v>3</v>
      </c>
    </row>
    <row r="846" spans="1:7">
      <c r="A846" s="368" t="s">
        <v>4216</v>
      </c>
      <c r="B846" s="368" t="s">
        <v>169</v>
      </c>
      <c r="C846" s="368" t="s">
        <v>194</v>
      </c>
      <c r="D846" s="368" t="s">
        <v>3220</v>
      </c>
      <c r="E846" s="368">
        <v>10</v>
      </c>
      <c r="F846" s="368">
        <v>1</v>
      </c>
      <c r="G846" s="368">
        <v>10</v>
      </c>
    </row>
    <row r="847" spans="1:7">
      <c r="A847" s="368" t="s">
        <v>4391</v>
      </c>
      <c r="B847" s="368" t="s">
        <v>169</v>
      </c>
      <c r="C847" s="368" t="s">
        <v>194</v>
      </c>
      <c r="D847" s="368" t="s">
        <v>3210</v>
      </c>
      <c r="E847" s="368">
        <v>10</v>
      </c>
      <c r="F847" s="368">
        <v>1</v>
      </c>
      <c r="G847" s="368">
        <v>10</v>
      </c>
    </row>
    <row r="848" spans="1:7">
      <c r="A848" s="368" t="s">
        <v>4217</v>
      </c>
      <c r="B848" s="368" t="s">
        <v>169</v>
      </c>
      <c r="C848" s="368" t="s">
        <v>210</v>
      </c>
      <c r="D848" s="368" t="s">
        <v>3192</v>
      </c>
      <c r="E848" s="368">
        <v>19</v>
      </c>
      <c r="F848" s="368">
        <v>3</v>
      </c>
      <c r="G848" s="368">
        <v>16</v>
      </c>
    </row>
    <row r="849" spans="1:7">
      <c r="A849" s="368" t="s">
        <v>4393</v>
      </c>
      <c r="B849" s="368" t="s">
        <v>169</v>
      </c>
      <c r="C849" s="368" t="s">
        <v>210</v>
      </c>
      <c r="D849" s="368" t="s">
        <v>3184</v>
      </c>
      <c r="E849" s="368">
        <v>19</v>
      </c>
      <c r="F849" s="368">
        <v>1</v>
      </c>
      <c r="G849" s="368">
        <v>5</v>
      </c>
    </row>
    <row r="850" spans="1:7">
      <c r="A850" s="368" t="s">
        <v>4218</v>
      </c>
      <c r="B850" s="368" t="s">
        <v>169</v>
      </c>
      <c r="C850" s="368" t="s">
        <v>22</v>
      </c>
      <c r="D850" s="368" t="s">
        <v>3195</v>
      </c>
      <c r="E850" s="368">
        <v>10</v>
      </c>
      <c r="F850" s="368">
        <v>1</v>
      </c>
      <c r="G850" s="368">
        <v>10</v>
      </c>
    </row>
    <row r="851" spans="1:7">
      <c r="A851" s="368" t="s">
        <v>4220</v>
      </c>
      <c r="B851" s="368" t="s">
        <v>169</v>
      </c>
      <c r="C851" s="368" t="s">
        <v>225</v>
      </c>
      <c r="D851" s="368" t="s">
        <v>3177</v>
      </c>
      <c r="E851" s="368">
        <v>8</v>
      </c>
      <c r="F851" s="368">
        <v>2</v>
      </c>
      <c r="G851" s="368">
        <v>25</v>
      </c>
    </row>
    <row r="852" spans="1:7">
      <c r="A852" s="368" t="s">
        <v>3877</v>
      </c>
      <c r="B852" s="368" t="s">
        <v>169</v>
      </c>
      <c r="C852" s="368" t="s">
        <v>225</v>
      </c>
      <c r="D852" s="368" t="s">
        <v>3201</v>
      </c>
      <c r="E852" s="368">
        <v>8</v>
      </c>
      <c r="F852" s="368">
        <v>1</v>
      </c>
      <c r="G852" s="368">
        <v>13</v>
      </c>
    </row>
    <row r="853" spans="1:7">
      <c r="A853" s="368" t="s">
        <v>4222</v>
      </c>
      <c r="B853" s="368" t="s">
        <v>169</v>
      </c>
      <c r="C853" s="368" t="s">
        <v>96</v>
      </c>
      <c r="D853" s="368" t="s">
        <v>3240</v>
      </c>
      <c r="E853" s="368">
        <v>8</v>
      </c>
      <c r="F853" s="368">
        <v>1</v>
      </c>
      <c r="G853" s="368">
        <v>13</v>
      </c>
    </row>
    <row r="854" spans="1:7">
      <c r="A854" s="368" t="s">
        <v>4223</v>
      </c>
      <c r="B854" s="368" t="s">
        <v>169</v>
      </c>
      <c r="C854" s="368" t="s">
        <v>96</v>
      </c>
      <c r="D854" s="368" t="s">
        <v>3190</v>
      </c>
      <c r="E854" s="368">
        <v>8</v>
      </c>
      <c r="F854" s="368">
        <v>1</v>
      </c>
      <c r="G854" s="368">
        <v>13</v>
      </c>
    </row>
    <row r="855" spans="1:7">
      <c r="A855" s="368" t="s">
        <v>4399</v>
      </c>
      <c r="B855" s="368" t="s">
        <v>169</v>
      </c>
      <c r="C855" s="368" t="s">
        <v>177</v>
      </c>
      <c r="D855" s="368" t="s">
        <v>3192</v>
      </c>
      <c r="E855" s="368">
        <v>14</v>
      </c>
      <c r="F855" s="368">
        <v>1</v>
      </c>
      <c r="G855" s="368">
        <v>7</v>
      </c>
    </row>
    <row r="856" spans="1:7">
      <c r="A856" s="368" t="s">
        <v>3879</v>
      </c>
      <c r="B856" s="368" t="s">
        <v>169</v>
      </c>
      <c r="C856" s="368" t="s">
        <v>23</v>
      </c>
      <c r="D856" s="368" t="s">
        <v>3192</v>
      </c>
      <c r="E856" s="368">
        <v>4</v>
      </c>
      <c r="F856" s="368">
        <v>1</v>
      </c>
      <c r="G856" s="368">
        <v>25</v>
      </c>
    </row>
    <row r="857" spans="1:7">
      <c r="A857" s="368" t="s">
        <v>4225</v>
      </c>
      <c r="B857" s="368" t="s">
        <v>169</v>
      </c>
      <c r="C857" s="368" t="s">
        <v>23</v>
      </c>
      <c r="D857" s="368" t="s">
        <v>3198</v>
      </c>
      <c r="E857" s="368">
        <v>4</v>
      </c>
      <c r="F857" s="368">
        <v>1</v>
      </c>
      <c r="G857" s="368">
        <v>25</v>
      </c>
    </row>
    <row r="858" spans="1:7">
      <c r="A858" s="368" t="s">
        <v>3880</v>
      </c>
      <c r="B858" s="368" t="s">
        <v>169</v>
      </c>
      <c r="C858" s="368" t="s">
        <v>23</v>
      </c>
      <c r="D858" s="368" t="s">
        <v>3227</v>
      </c>
      <c r="E858" s="368">
        <v>4</v>
      </c>
      <c r="F858" s="368">
        <v>1</v>
      </c>
      <c r="G858" s="368">
        <v>25</v>
      </c>
    </row>
    <row r="859" spans="1:7">
      <c r="A859" s="368" t="s">
        <v>4400</v>
      </c>
      <c r="B859" s="368" t="s">
        <v>169</v>
      </c>
      <c r="C859" s="368" t="s">
        <v>226</v>
      </c>
      <c r="D859" s="368" t="s">
        <v>3220</v>
      </c>
      <c r="E859" s="368">
        <v>7</v>
      </c>
      <c r="F859" s="368">
        <v>1</v>
      </c>
      <c r="G859" s="368">
        <v>14</v>
      </c>
    </row>
    <row r="860" spans="1:7">
      <c r="A860" s="368" t="s">
        <v>4403</v>
      </c>
      <c r="B860" s="368" t="s">
        <v>169</v>
      </c>
      <c r="C860" s="368" t="s">
        <v>84</v>
      </c>
      <c r="D860" s="368" t="s">
        <v>3212</v>
      </c>
      <c r="E860" s="368">
        <v>7</v>
      </c>
      <c r="F860" s="368" t="s">
        <v>3175</v>
      </c>
      <c r="G860" s="368">
        <v>0</v>
      </c>
    </row>
    <row r="861" spans="1:7">
      <c r="A861" s="368" t="s">
        <v>3882</v>
      </c>
      <c r="B861" s="368" t="s">
        <v>169</v>
      </c>
      <c r="C861" s="368" t="s">
        <v>197</v>
      </c>
      <c r="D861" s="368" t="s">
        <v>3177</v>
      </c>
      <c r="E861" s="368">
        <v>6</v>
      </c>
      <c r="F861" s="368">
        <v>1</v>
      </c>
      <c r="G861" s="368">
        <v>17</v>
      </c>
    </row>
    <row r="862" spans="1:7">
      <c r="A862" s="368" t="s">
        <v>4838</v>
      </c>
      <c r="B862" s="368" t="s">
        <v>166</v>
      </c>
      <c r="C862" s="368" t="s">
        <v>217</v>
      </c>
      <c r="D862" s="368" t="s">
        <v>3210</v>
      </c>
      <c r="E862" s="368">
        <v>49</v>
      </c>
      <c r="F862" s="368">
        <v>4</v>
      </c>
      <c r="G862" s="368">
        <v>8</v>
      </c>
    </row>
    <row r="863" spans="1:7">
      <c r="A863" s="368" t="s">
        <v>4839</v>
      </c>
      <c r="B863" s="368" t="s">
        <v>166</v>
      </c>
      <c r="C863" s="368" t="s">
        <v>217</v>
      </c>
      <c r="D863" s="368" t="s">
        <v>3195</v>
      </c>
      <c r="E863" s="368">
        <v>49</v>
      </c>
      <c r="F863" s="368">
        <v>1</v>
      </c>
      <c r="G863" s="368">
        <v>2</v>
      </c>
    </row>
    <row r="864" spans="1:7">
      <c r="A864" s="368" t="s">
        <v>4241</v>
      </c>
      <c r="B864" s="368" t="s">
        <v>166</v>
      </c>
      <c r="C864" s="368" t="s">
        <v>37</v>
      </c>
      <c r="D864" s="368" t="s">
        <v>3212</v>
      </c>
      <c r="E864" s="368">
        <v>26</v>
      </c>
      <c r="F864" s="368">
        <v>3</v>
      </c>
      <c r="G864" s="368">
        <v>12</v>
      </c>
    </row>
    <row r="865" spans="1:7">
      <c r="A865" s="368" t="s">
        <v>4242</v>
      </c>
      <c r="B865" s="368" t="s">
        <v>166</v>
      </c>
      <c r="C865" s="368" t="s">
        <v>37</v>
      </c>
      <c r="D865" s="368" t="s">
        <v>3441</v>
      </c>
      <c r="E865" s="368">
        <v>26</v>
      </c>
      <c r="F865" s="368">
        <v>1</v>
      </c>
      <c r="G865" s="368">
        <v>4</v>
      </c>
    </row>
    <row r="866" spans="1:7">
      <c r="A866" s="368" t="s">
        <v>4840</v>
      </c>
      <c r="B866" s="368" t="s">
        <v>166</v>
      </c>
      <c r="C866" s="368" t="s">
        <v>37</v>
      </c>
      <c r="D866" s="368" t="s">
        <v>3252</v>
      </c>
      <c r="E866" s="368">
        <v>26</v>
      </c>
      <c r="F866" s="368">
        <v>2</v>
      </c>
      <c r="G866" s="368">
        <v>8</v>
      </c>
    </row>
    <row r="867" spans="1:7">
      <c r="A867" s="368" t="s">
        <v>2779</v>
      </c>
      <c r="B867" s="368" t="s">
        <v>166</v>
      </c>
      <c r="C867" s="368" t="s">
        <v>18</v>
      </c>
      <c r="D867" s="368" t="s">
        <v>3175</v>
      </c>
      <c r="E867" s="368">
        <v>1</v>
      </c>
      <c r="F867" s="368" t="s">
        <v>3175</v>
      </c>
      <c r="G867" s="368">
        <v>0</v>
      </c>
    </row>
    <row r="868" spans="1:7">
      <c r="A868" s="368" t="s">
        <v>3781</v>
      </c>
      <c r="B868" s="368" t="s">
        <v>166</v>
      </c>
      <c r="C868" s="368" t="s">
        <v>18</v>
      </c>
      <c r="D868" s="368" t="s">
        <v>3212</v>
      </c>
      <c r="E868" s="368">
        <v>1</v>
      </c>
      <c r="F868" s="368" t="s">
        <v>3175</v>
      </c>
      <c r="G868" s="368">
        <v>0</v>
      </c>
    </row>
    <row r="869" spans="1:7">
      <c r="A869" s="368" t="s">
        <v>3782</v>
      </c>
      <c r="B869" s="368" t="s">
        <v>166</v>
      </c>
      <c r="C869" s="368" t="s">
        <v>218</v>
      </c>
      <c r="D869" s="368" t="s">
        <v>3212</v>
      </c>
      <c r="E869" s="368">
        <v>7</v>
      </c>
      <c r="F869" s="368">
        <v>2</v>
      </c>
      <c r="G869" s="368">
        <v>29</v>
      </c>
    </row>
    <row r="870" spans="1:7">
      <c r="A870" s="368" t="s">
        <v>4243</v>
      </c>
      <c r="B870" s="368" t="s">
        <v>166</v>
      </c>
      <c r="C870" s="368" t="s">
        <v>218</v>
      </c>
      <c r="D870" s="368" t="s">
        <v>3210</v>
      </c>
      <c r="E870" s="368">
        <v>7</v>
      </c>
      <c r="F870" s="368">
        <v>1</v>
      </c>
      <c r="G870" s="368">
        <v>14</v>
      </c>
    </row>
    <row r="871" spans="1:7">
      <c r="A871" s="368" t="s">
        <v>3783</v>
      </c>
      <c r="B871" s="368" t="s">
        <v>166</v>
      </c>
      <c r="C871" s="368" t="s">
        <v>91</v>
      </c>
      <c r="D871" s="368" t="s">
        <v>3207</v>
      </c>
      <c r="E871" s="368">
        <v>30</v>
      </c>
      <c r="F871" s="368">
        <v>2</v>
      </c>
      <c r="G871" s="368">
        <v>7</v>
      </c>
    </row>
    <row r="872" spans="1:7">
      <c r="A872" s="368" t="s">
        <v>3784</v>
      </c>
      <c r="B872" s="368" t="s">
        <v>166</v>
      </c>
      <c r="C872" s="368" t="s">
        <v>91</v>
      </c>
      <c r="D872" s="368" t="s">
        <v>3225</v>
      </c>
      <c r="E872" s="368">
        <v>30</v>
      </c>
      <c r="F872" s="368">
        <v>1</v>
      </c>
      <c r="G872" s="368">
        <v>3</v>
      </c>
    </row>
    <row r="873" spans="1:7">
      <c r="A873" s="368" t="s">
        <v>4245</v>
      </c>
      <c r="B873" s="368" t="s">
        <v>166</v>
      </c>
      <c r="C873" s="368" t="s">
        <v>189</v>
      </c>
      <c r="D873" s="368" t="s">
        <v>3741</v>
      </c>
      <c r="E873" s="368">
        <v>51</v>
      </c>
      <c r="F873" s="368">
        <v>1</v>
      </c>
      <c r="G873" s="368">
        <v>2</v>
      </c>
    </row>
    <row r="874" spans="1:7">
      <c r="A874" s="368" t="s">
        <v>4246</v>
      </c>
      <c r="B874" s="368" t="s">
        <v>166</v>
      </c>
      <c r="C874" s="368" t="s">
        <v>189</v>
      </c>
      <c r="D874" s="368" t="s">
        <v>3225</v>
      </c>
      <c r="E874" s="368">
        <v>51</v>
      </c>
      <c r="F874" s="368">
        <v>1</v>
      </c>
      <c r="G874" s="368">
        <v>2</v>
      </c>
    </row>
    <row r="875" spans="1:7">
      <c r="A875" s="368" t="s">
        <v>4843</v>
      </c>
      <c r="B875" s="368" t="s">
        <v>166</v>
      </c>
      <c r="C875" s="368" t="s">
        <v>189</v>
      </c>
      <c r="D875" s="368" t="s">
        <v>3256</v>
      </c>
      <c r="E875" s="368">
        <v>51</v>
      </c>
      <c r="F875" s="368">
        <v>1</v>
      </c>
      <c r="G875" s="368">
        <v>2</v>
      </c>
    </row>
    <row r="876" spans="1:7">
      <c r="A876" s="368" t="s">
        <v>4348</v>
      </c>
      <c r="B876" s="368" t="s">
        <v>166</v>
      </c>
      <c r="C876" s="368" t="s">
        <v>219</v>
      </c>
      <c r="D876" s="368" t="s">
        <v>3192</v>
      </c>
      <c r="E876" s="368">
        <v>12</v>
      </c>
      <c r="F876" s="368">
        <v>1</v>
      </c>
      <c r="G876" s="368">
        <v>8</v>
      </c>
    </row>
    <row r="877" spans="1:7">
      <c r="A877" s="368" t="s">
        <v>4171</v>
      </c>
      <c r="B877" s="368" t="s">
        <v>166</v>
      </c>
      <c r="C877" s="368" t="s">
        <v>39</v>
      </c>
      <c r="D877" s="368" t="s">
        <v>3195</v>
      </c>
      <c r="E877" s="368">
        <v>18</v>
      </c>
      <c r="F877" s="368">
        <v>2</v>
      </c>
      <c r="G877" s="368">
        <v>11</v>
      </c>
    </row>
    <row r="878" spans="1:7">
      <c r="A878" s="368" t="s">
        <v>4172</v>
      </c>
      <c r="B878" s="368" t="s">
        <v>166</v>
      </c>
      <c r="C878" s="368" t="s">
        <v>39</v>
      </c>
      <c r="D878" s="368" t="s">
        <v>3422</v>
      </c>
      <c r="E878" s="368">
        <v>18</v>
      </c>
      <c r="F878" s="368">
        <v>1</v>
      </c>
      <c r="G878" s="368">
        <v>6</v>
      </c>
    </row>
    <row r="879" spans="1:7">
      <c r="A879" s="368" t="s">
        <v>4248</v>
      </c>
      <c r="B879" s="368" t="s">
        <v>166</v>
      </c>
      <c r="C879" s="368" t="s">
        <v>151</v>
      </c>
      <c r="D879" s="368" t="s">
        <v>3741</v>
      </c>
      <c r="E879" s="368">
        <v>10</v>
      </c>
      <c r="F879" s="368">
        <v>1</v>
      </c>
      <c r="G879" s="368">
        <v>10</v>
      </c>
    </row>
    <row r="880" spans="1:7">
      <c r="A880" s="368" t="s">
        <v>4249</v>
      </c>
      <c r="B880" s="368" t="s">
        <v>166</v>
      </c>
      <c r="C880" s="368" t="s">
        <v>152</v>
      </c>
      <c r="D880" s="368" t="s">
        <v>3220</v>
      </c>
      <c r="E880" s="368">
        <v>15</v>
      </c>
      <c r="F880" s="368">
        <v>2</v>
      </c>
      <c r="G880" s="368">
        <v>13</v>
      </c>
    </row>
    <row r="881" spans="1:7">
      <c r="A881" s="368" t="s">
        <v>4846</v>
      </c>
      <c r="B881" s="368" t="s">
        <v>166</v>
      </c>
      <c r="C881" s="368" t="s">
        <v>152</v>
      </c>
      <c r="D881" s="368" t="s">
        <v>3190</v>
      </c>
      <c r="E881" s="368">
        <v>15</v>
      </c>
      <c r="F881" s="368">
        <v>1</v>
      </c>
      <c r="G881" s="368">
        <v>7</v>
      </c>
    </row>
    <row r="882" spans="1:7">
      <c r="A882" s="368" t="s">
        <v>4173</v>
      </c>
      <c r="B882" s="368" t="s">
        <v>166</v>
      </c>
      <c r="C882" s="368" t="s">
        <v>40</v>
      </c>
      <c r="D882" s="368" t="s">
        <v>3240</v>
      </c>
      <c r="E882" s="368">
        <v>8</v>
      </c>
      <c r="F882" s="368">
        <v>1</v>
      </c>
      <c r="G882" s="368">
        <v>13</v>
      </c>
    </row>
    <row r="883" spans="1:7">
      <c r="A883" s="368" t="s">
        <v>4847</v>
      </c>
      <c r="B883" s="368" t="s">
        <v>166</v>
      </c>
      <c r="C883" s="368" t="s">
        <v>40</v>
      </c>
      <c r="D883" s="368" t="s">
        <v>3205</v>
      </c>
      <c r="E883" s="368">
        <v>8</v>
      </c>
      <c r="F883" s="368">
        <v>1</v>
      </c>
      <c r="G883" s="368">
        <v>13</v>
      </c>
    </row>
    <row r="884" spans="1:7">
      <c r="A884" s="368" t="s">
        <v>4250</v>
      </c>
      <c r="B884" s="368" t="s">
        <v>166</v>
      </c>
      <c r="C884" s="368" t="s">
        <v>221</v>
      </c>
      <c r="D884" s="368" t="s">
        <v>3220</v>
      </c>
      <c r="E884" s="368">
        <v>27</v>
      </c>
      <c r="F884" s="368">
        <v>2</v>
      </c>
      <c r="G884" s="368">
        <v>7</v>
      </c>
    </row>
    <row r="885" spans="1:7">
      <c r="A885" s="368" t="s">
        <v>4255</v>
      </c>
      <c r="B885" s="368" t="s">
        <v>166</v>
      </c>
      <c r="C885" s="368" t="s">
        <v>209</v>
      </c>
      <c r="D885" s="368" t="s">
        <v>3195</v>
      </c>
      <c r="E885" s="368">
        <v>25</v>
      </c>
      <c r="F885" s="368">
        <v>1</v>
      </c>
      <c r="G885" s="368">
        <v>4</v>
      </c>
    </row>
    <row r="886" spans="1:7">
      <c r="A886" s="368" t="s">
        <v>4256</v>
      </c>
      <c r="B886" s="368" t="s">
        <v>166</v>
      </c>
      <c r="C886" s="368" t="s">
        <v>209</v>
      </c>
      <c r="D886" s="368" t="s">
        <v>3184</v>
      </c>
      <c r="E886" s="368">
        <v>25</v>
      </c>
      <c r="F886" s="368">
        <v>1</v>
      </c>
      <c r="G886" s="368">
        <v>4</v>
      </c>
    </row>
    <row r="887" spans="1:7">
      <c r="A887" s="368" t="s">
        <v>4258</v>
      </c>
      <c r="B887" s="368" t="s">
        <v>166</v>
      </c>
      <c r="C887" s="368" t="s">
        <v>223</v>
      </c>
      <c r="D887" s="368" t="s">
        <v>3212</v>
      </c>
      <c r="E887" s="368">
        <v>27</v>
      </c>
      <c r="F887" s="368">
        <v>4</v>
      </c>
      <c r="G887" s="368">
        <v>15</v>
      </c>
    </row>
    <row r="888" spans="1:7">
      <c r="A888" s="368" t="s">
        <v>4180</v>
      </c>
      <c r="B888" s="368" t="s">
        <v>166</v>
      </c>
      <c r="C888" s="368" t="s">
        <v>223</v>
      </c>
      <c r="D888" s="368" t="s">
        <v>3198</v>
      </c>
      <c r="E888" s="368">
        <v>27</v>
      </c>
      <c r="F888" s="368">
        <v>1</v>
      </c>
      <c r="G888" s="368">
        <v>4</v>
      </c>
    </row>
    <row r="889" spans="1:7">
      <c r="A889" s="368" t="s">
        <v>4259</v>
      </c>
      <c r="B889" s="368" t="s">
        <v>168</v>
      </c>
      <c r="C889" s="368" t="s">
        <v>226</v>
      </c>
      <c r="D889" s="368" t="s">
        <v>3212</v>
      </c>
      <c r="E889" s="368">
        <v>1</v>
      </c>
      <c r="F889" s="368" t="s">
        <v>3175</v>
      </c>
      <c r="G889" s="368">
        <v>0</v>
      </c>
    </row>
    <row r="890" spans="1:7">
      <c r="A890" s="368" t="s">
        <v>4490</v>
      </c>
      <c r="B890" s="368" t="s">
        <v>169</v>
      </c>
      <c r="C890" s="368" t="s">
        <v>63</v>
      </c>
      <c r="D890" s="368" t="s">
        <v>3240</v>
      </c>
      <c r="E890" s="368">
        <v>1027</v>
      </c>
      <c r="F890" s="368">
        <v>37</v>
      </c>
      <c r="G890" s="368">
        <v>4</v>
      </c>
    </row>
    <row r="891" spans="1:7">
      <c r="A891" s="368" t="s">
        <v>4389</v>
      </c>
      <c r="B891" s="368" t="s">
        <v>169</v>
      </c>
      <c r="C891" s="368" t="s">
        <v>63</v>
      </c>
      <c r="D891" s="368" t="s">
        <v>3188</v>
      </c>
      <c r="E891" s="368">
        <v>1027</v>
      </c>
      <c r="F891" s="368">
        <v>7</v>
      </c>
      <c r="G891" s="368">
        <v>1</v>
      </c>
    </row>
    <row r="892" spans="1:7">
      <c r="A892" s="368" t="s">
        <v>4187</v>
      </c>
      <c r="B892" s="368" t="s">
        <v>169</v>
      </c>
      <c r="C892" s="368" t="s">
        <v>93</v>
      </c>
      <c r="D892" s="368" t="s">
        <v>3177</v>
      </c>
      <c r="E892" s="368">
        <v>6</v>
      </c>
      <c r="F892" s="368">
        <v>1</v>
      </c>
      <c r="G892" s="368">
        <v>17</v>
      </c>
    </row>
    <row r="893" spans="1:7">
      <c r="A893" s="368" t="s">
        <v>4855</v>
      </c>
      <c r="B893" s="368" t="s">
        <v>169</v>
      </c>
      <c r="C893" s="368" t="s">
        <v>94</v>
      </c>
      <c r="D893" s="368" t="s">
        <v>3192</v>
      </c>
      <c r="E893" s="368">
        <v>3</v>
      </c>
      <c r="F893" s="368">
        <v>1</v>
      </c>
      <c r="G893" s="368">
        <v>33</v>
      </c>
    </row>
    <row r="894" spans="1:7">
      <c r="A894" s="368" t="s">
        <v>2939</v>
      </c>
      <c r="B894" s="368" t="s">
        <v>169</v>
      </c>
      <c r="C894" s="368" t="s">
        <v>224</v>
      </c>
      <c r="D894" s="368" t="s">
        <v>3175</v>
      </c>
      <c r="E894" s="368">
        <v>2</v>
      </c>
      <c r="F894" s="368" t="s">
        <v>3175</v>
      </c>
      <c r="G894" s="368">
        <v>0</v>
      </c>
    </row>
    <row r="895" spans="1:7">
      <c r="A895" s="368" t="s">
        <v>4856</v>
      </c>
      <c r="B895" s="368" t="s">
        <v>169</v>
      </c>
      <c r="C895" s="368" t="s">
        <v>82</v>
      </c>
      <c r="D895" s="368" t="s">
        <v>3212</v>
      </c>
      <c r="E895" s="368">
        <v>2</v>
      </c>
      <c r="F895" s="368" t="s">
        <v>3175</v>
      </c>
      <c r="G895" s="368">
        <v>0</v>
      </c>
    </row>
    <row r="896" spans="1:7">
      <c r="A896" s="368" t="s">
        <v>4858</v>
      </c>
      <c r="B896" s="368" t="s">
        <v>169</v>
      </c>
      <c r="C896" s="368" t="s">
        <v>210</v>
      </c>
      <c r="D896" s="368" t="s">
        <v>3220</v>
      </c>
      <c r="E896" s="368">
        <v>19</v>
      </c>
      <c r="F896" s="368">
        <v>6</v>
      </c>
      <c r="G896" s="368">
        <v>32</v>
      </c>
    </row>
    <row r="897" spans="1:7">
      <c r="A897" s="368" t="s">
        <v>4190</v>
      </c>
      <c r="B897" s="368" t="s">
        <v>169</v>
      </c>
      <c r="C897" s="368" t="s">
        <v>210</v>
      </c>
      <c r="D897" s="368" t="s">
        <v>3210</v>
      </c>
      <c r="E897" s="368">
        <v>19</v>
      </c>
      <c r="F897" s="368">
        <v>4</v>
      </c>
      <c r="G897" s="368">
        <v>21</v>
      </c>
    </row>
    <row r="898" spans="1:7">
      <c r="A898" s="368" t="s">
        <v>3318</v>
      </c>
      <c r="B898" s="368" t="s">
        <v>166</v>
      </c>
      <c r="C898" s="368" t="s">
        <v>181</v>
      </c>
      <c r="D898" s="368" t="s">
        <v>3319</v>
      </c>
      <c r="E898" s="368">
        <v>41</v>
      </c>
      <c r="F898" s="368">
        <v>1</v>
      </c>
      <c r="G898" s="368">
        <v>2</v>
      </c>
    </row>
    <row r="899" spans="1:7">
      <c r="A899" s="368" t="s">
        <v>3935</v>
      </c>
      <c r="B899" s="368" t="s">
        <v>166</v>
      </c>
      <c r="C899" s="368" t="s">
        <v>181</v>
      </c>
      <c r="D899" s="368" t="s">
        <v>3264</v>
      </c>
      <c r="E899" s="368">
        <v>41</v>
      </c>
      <c r="F899" s="368">
        <v>1</v>
      </c>
      <c r="G899" s="368">
        <v>2</v>
      </c>
    </row>
    <row r="900" spans="1:7">
      <c r="A900" s="368" t="s">
        <v>3936</v>
      </c>
      <c r="B900" s="368" t="s">
        <v>166</v>
      </c>
      <c r="C900" s="368" t="s">
        <v>181</v>
      </c>
      <c r="D900" s="368" t="s">
        <v>3225</v>
      </c>
      <c r="E900" s="368">
        <v>41</v>
      </c>
      <c r="F900" s="368">
        <v>1</v>
      </c>
      <c r="G900" s="368">
        <v>2</v>
      </c>
    </row>
    <row r="901" spans="1:7">
      <c r="A901" s="368" t="s">
        <v>3670</v>
      </c>
      <c r="B901" s="368" t="s">
        <v>166</v>
      </c>
      <c r="C901" s="368" t="s">
        <v>181</v>
      </c>
      <c r="D901" s="368" t="s">
        <v>3246</v>
      </c>
      <c r="E901" s="368">
        <v>41</v>
      </c>
      <c r="F901" s="368">
        <v>1</v>
      </c>
      <c r="G901" s="368">
        <v>2</v>
      </c>
    </row>
    <row r="902" spans="1:7">
      <c r="A902" s="368" t="s">
        <v>3671</v>
      </c>
      <c r="B902" s="368" t="s">
        <v>166</v>
      </c>
      <c r="C902" s="368" t="s">
        <v>181</v>
      </c>
      <c r="D902" s="368" t="s">
        <v>3181</v>
      </c>
      <c r="E902" s="368">
        <v>41</v>
      </c>
      <c r="F902" s="368">
        <v>1</v>
      </c>
      <c r="G902" s="368">
        <v>2</v>
      </c>
    </row>
    <row r="903" spans="1:7">
      <c r="A903" s="368" t="s">
        <v>3673</v>
      </c>
      <c r="B903" s="368" t="s">
        <v>166</v>
      </c>
      <c r="C903" s="368" t="s">
        <v>114</v>
      </c>
      <c r="D903" s="368" t="s">
        <v>3181</v>
      </c>
      <c r="E903" s="368">
        <v>28</v>
      </c>
      <c r="F903" s="368">
        <v>1</v>
      </c>
      <c r="G903" s="368">
        <v>4</v>
      </c>
    </row>
    <row r="904" spans="1:7">
      <c r="A904" s="368" t="s">
        <v>3938</v>
      </c>
      <c r="B904" s="368" t="s">
        <v>166</v>
      </c>
      <c r="C904" s="368" t="s">
        <v>28</v>
      </c>
      <c r="D904" s="368" t="s">
        <v>3256</v>
      </c>
      <c r="E904" s="368">
        <v>7</v>
      </c>
      <c r="F904" s="368">
        <v>1</v>
      </c>
      <c r="G904" s="368">
        <v>14</v>
      </c>
    </row>
    <row r="905" spans="1:7">
      <c r="A905" s="368" t="s">
        <v>3675</v>
      </c>
      <c r="B905" s="368" t="s">
        <v>166</v>
      </c>
      <c r="C905" s="368" t="s">
        <v>28</v>
      </c>
      <c r="D905" s="368" t="s">
        <v>3227</v>
      </c>
      <c r="E905" s="368">
        <v>7</v>
      </c>
      <c r="F905" s="368">
        <v>1</v>
      </c>
      <c r="G905" s="368">
        <v>14</v>
      </c>
    </row>
    <row r="906" spans="1:7">
      <c r="A906" s="368" t="s">
        <v>3676</v>
      </c>
      <c r="B906" s="368" t="s">
        <v>166</v>
      </c>
      <c r="C906" s="368" t="s">
        <v>28</v>
      </c>
      <c r="D906" s="368" t="s">
        <v>3184</v>
      </c>
      <c r="E906" s="368">
        <v>7</v>
      </c>
      <c r="F906" s="368">
        <v>1</v>
      </c>
      <c r="G906" s="368">
        <v>14</v>
      </c>
    </row>
    <row r="907" spans="1:7">
      <c r="A907" s="368" t="s">
        <v>3445</v>
      </c>
      <c r="B907" s="368" t="s">
        <v>166</v>
      </c>
      <c r="C907" s="368" t="s">
        <v>142</v>
      </c>
      <c r="D907" s="368" t="s">
        <v>3192</v>
      </c>
      <c r="E907" s="368">
        <v>6</v>
      </c>
      <c r="F907" s="368">
        <v>1</v>
      </c>
      <c r="G907" s="368">
        <v>17</v>
      </c>
    </row>
    <row r="908" spans="1:7">
      <c r="A908" s="368" t="s">
        <v>3448</v>
      </c>
      <c r="B908" s="368" t="s">
        <v>166</v>
      </c>
      <c r="C908" s="368" t="s">
        <v>115</v>
      </c>
      <c r="D908" s="368" t="s">
        <v>3210</v>
      </c>
      <c r="E908" s="368">
        <v>72</v>
      </c>
      <c r="F908" s="368">
        <v>8</v>
      </c>
      <c r="G908" s="368">
        <v>11</v>
      </c>
    </row>
    <row r="909" spans="1:7">
      <c r="A909" s="368" t="s">
        <v>3680</v>
      </c>
      <c r="B909" s="368" t="s">
        <v>166</v>
      </c>
      <c r="C909" s="368" t="s">
        <v>115</v>
      </c>
      <c r="D909" s="368" t="s">
        <v>3177</v>
      </c>
      <c r="E909" s="368">
        <v>72</v>
      </c>
      <c r="F909" s="368">
        <v>2</v>
      </c>
      <c r="G909" s="368">
        <v>3</v>
      </c>
    </row>
    <row r="910" spans="1:7">
      <c r="A910" s="368" t="s">
        <v>3940</v>
      </c>
      <c r="B910" s="368" t="s">
        <v>166</v>
      </c>
      <c r="C910" s="368" t="s">
        <v>115</v>
      </c>
      <c r="D910" s="368" t="s">
        <v>3236</v>
      </c>
      <c r="E910" s="368">
        <v>72</v>
      </c>
      <c r="F910" s="368">
        <v>3</v>
      </c>
      <c r="G910" s="368">
        <v>4</v>
      </c>
    </row>
    <row r="911" spans="1:7">
      <c r="A911" s="368" t="s">
        <v>3452</v>
      </c>
      <c r="B911" s="368" t="s">
        <v>166</v>
      </c>
      <c r="C911" s="368" t="s">
        <v>75</v>
      </c>
      <c r="D911" s="368" t="s">
        <v>3220</v>
      </c>
      <c r="E911" s="368">
        <v>8</v>
      </c>
      <c r="F911" s="368">
        <v>4</v>
      </c>
      <c r="G911" s="368">
        <v>50</v>
      </c>
    </row>
    <row r="912" spans="1:7">
      <c r="A912" s="368" t="s">
        <v>3941</v>
      </c>
      <c r="B912" s="368" t="s">
        <v>166</v>
      </c>
      <c r="C912" s="368" t="s">
        <v>75</v>
      </c>
      <c r="D912" s="368" t="s">
        <v>3236</v>
      </c>
      <c r="E912" s="368">
        <v>8</v>
      </c>
      <c r="F912" s="368">
        <v>1</v>
      </c>
      <c r="G912" s="368">
        <v>13</v>
      </c>
    </row>
    <row r="913" spans="1:7">
      <c r="A913" s="368" t="s">
        <v>3453</v>
      </c>
      <c r="B913" s="368" t="s">
        <v>166</v>
      </c>
      <c r="C913" s="368" t="s">
        <v>143</v>
      </c>
      <c r="D913" s="368" t="s">
        <v>3177</v>
      </c>
      <c r="E913" s="368">
        <v>11</v>
      </c>
      <c r="F913" s="368">
        <v>1</v>
      </c>
      <c r="G913" s="368">
        <v>9</v>
      </c>
    </row>
    <row r="914" spans="1:7">
      <c r="A914" s="368" t="s">
        <v>3454</v>
      </c>
      <c r="B914" s="368" t="s">
        <v>166</v>
      </c>
      <c r="C914" s="368" t="s">
        <v>143</v>
      </c>
      <c r="D914" s="368" t="s">
        <v>3203</v>
      </c>
      <c r="E914" s="368">
        <v>11</v>
      </c>
      <c r="F914" s="368">
        <v>2</v>
      </c>
      <c r="G914" s="368">
        <v>18</v>
      </c>
    </row>
    <row r="915" spans="1:7">
      <c r="A915" s="368" t="s">
        <v>3942</v>
      </c>
      <c r="B915" s="368" t="s">
        <v>166</v>
      </c>
      <c r="C915" s="368" t="s">
        <v>143</v>
      </c>
      <c r="D915" s="368" t="s">
        <v>3256</v>
      </c>
      <c r="E915" s="368">
        <v>11</v>
      </c>
      <c r="F915" s="368">
        <v>1</v>
      </c>
      <c r="G915" s="368">
        <v>9</v>
      </c>
    </row>
    <row r="916" spans="1:7">
      <c r="A916" s="368" t="s">
        <v>3455</v>
      </c>
      <c r="B916" s="368" t="s">
        <v>166</v>
      </c>
      <c r="C916" s="368" t="s">
        <v>143</v>
      </c>
      <c r="D916" s="368" t="s">
        <v>3184</v>
      </c>
      <c r="E916" s="368">
        <v>11</v>
      </c>
      <c r="F916" s="368">
        <v>1</v>
      </c>
      <c r="G916" s="368">
        <v>9</v>
      </c>
    </row>
    <row r="917" spans="1:7">
      <c r="A917" s="368" t="s">
        <v>3682</v>
      </c>
      <c r="B917" s="368" t="s">
        <v>166</v>
      </c>
      <c r="C917" s="368" t="s">
        <v>77</v>
      </c>
      <c r="D917" s="368" t="s">
        <v>3212</v>
      </c>
      <c r="E917" s="368">
        <v>38</v>
      </c>
      <c r="F917" s="368">
        <v>8</v>
      </c>
      <c r="G917" s="368">
        <v>21</v>
      </c>
    </row>
    <row r="918" spans="1:7">
      <c r="A918" s="368" t="s">
        <v>3456</v>
      </c>
      <c r="B918" s="368" t="s">
        <v>166</v>
      </c>
      <c r="C918" s="368" t="s">
        <v>77</v>
      </c>
      <c r="D918" s="368" t="s">
        <v>3220</v>
      </c>
      <c r="E918" s="368">
        <v>38</v>
      </c>
      <c r="F918" s="368">
        <v>1</v>
      </c>
      <c r="G918" s="368">
        <v>3</v>
      </c>
    </row>
    <row r="919" spans="1:7">
      <c r="A919" s="368" t="s">
        <v>3683</v>
      </c>
      <c r="B919" s="368" t="s">
        <v>166</v>
      </c>
      <c r="C919" s="368" t="s">
        <v>77</v>
      </c>
      <c r="D919" s="368" t="s">
        <v>3252</v>
      </c>
      <c r="E919" s="368">
        <v>38</v>
      </c>
      <c r="F919" s="368">
        <v>1</v>
      </c>
      <c r="G919" s="368">
        <v>3</v>
      </c>
    </row>
    <row r="920" spans="1:7">
      <c r="A920" s="368" t="s">
        <v>3457</v>
      </c>
      <c r="B920" s="368" t="s">
        <v>166</v>
      </c>
      <c r="C920" s="368" t="s">
        <v>30</v>
      </c>
      <c r="D920" s="368" t="s">
        <v>3177</v>
      </c>
      <c r="E920" s="368">
        <v>32</v>
      </c>
      <c r="F920" s="368">
        <v>1</v>
      </c>
      <c r="G920" s="368">
        <v>3</v>
      </c>
    </row>
    <row r="921" spans="1:7">
      <c r="A921" s="368" t="s">
        <v>3684</v>
      </c>
      <c r="B921" s="368" t="s">
        <v>166</v>
      </c>
      <c r="C921" s="368" t="s">
        <v>31</v>
      </c>
      <c r="D921" s="368" t="s">
        <v>3210</v>
      </c>
      <c r="E921" s="368">
        <v>34</v>
      </c>
      <c r="F921" s="368">
        <v>3</v>
      </c>
      <c r="G921" s="368">
        <v>9</v>
      </c>
    </row>
    <row r="922" spans="1:7">
      <c r="A922" s="368" t="s">
        <v>3459</v>
      </c>
      <c r="B922" s="368" t="s">
        <v>166</v>
      </c>
      <c r="C922" s="368" t="s">
        <v>182</v>
      </c>
      <c r="D922" s="368" t="s">
        <v>3212</v>
      </c>
      <c r="E922" s="368">
        <v>8</v>
      </c>
      <c r="F922" s="368">
        <v>3</v>
      </c>
      <c r="G922" s="368">
        <v>38</v>
      </c>
    </row>
    <row r="923" spans="1:7">
      <c r="A923" s="368" t="s">
        <v>3686</v>
      </c>
      <c r="B923" s="368" t="s">
        <v>166</v>
      </c>
      <c r="C923" s="368" t="s">
        <v>183</v>
      </c>
      <c r="D923" s="368" t="s">
        <v>3192</v>
      </c>
      <c r="E923" s="368">
        <v>14</v>
      </c>
      <c r="F923" s="368">
        <v>1</v>
      </c>
      <c r="G923" s="368">
        <v>7</v>
      </c>
    </row>
    <row r="924" spans="1:7">
      <c r="A924" s="368" t="s">
        <v>3461</v>
      </c>
      <c r="B924" s="368" t="s">
        <v>166</v>
      </c>
      <c r="C924" s="368" t="s">
        <v>159</v>
      </c>
      <c r="D924" s="368" t="s">
        <v>3212</v>
      </c>
      <c r="E924" s="368">
        <v>8</v>
      </c>
      <c r="F924" s="368">
        <v>1</v>
      </c>
      <c r="G924" s="368">
        <v>13</v>
      </c>
    </row>
    <row r="925" spans="1:7">
      <c r="A925" s="368" t="s">
        <v>3945</v>
      </c>
      <c r="B925" s="368" t="s">
        <v>166</v>
      </c>
      <c r="C925" s="368" t="s">
        <v>88</v>
      </c>
      <c r="D925" s="368" t="s">
        <v>3212</v>
      </c>
      <c r="E925" s="368">
        <v>21</v>
      </c>
      <c r="F925" s="368">
        <v>3</v>
      </c>
      <c r="G925" s="368">
        <v>14</v>
      </c>
    </row>
    <row r="926" spans="1:7">
      <c r="A926" s="368" t="s">
        <v>3687</v>
      </c>
      <c r="B926" s="368" t="s">
        <v>166</v>
      </c>
      <c r="C926" s="368" t="s">
        <v>88</v>
      </c>
      <c r="D926" s="368" t="s">
        <v>3210</v>
      </c>
      <c r="E926" s="368">
        <v>21</v>
      </c>
      <c r="F926" s="368">
        <v>2</v>
      </c>
      <c r="G926" s="368">
        <v>10</v>
      </c>
    </row>
    <row r="927" spans="1:7">
      <c r="A927" s="368" t="s">
        <v>3948</v>
      </c>
      <c r="B927" s="368" t="s">
        <v>166</v>
      </c>
      <c r="C927" s="368" t="s">
        <v>202</v>
      </c>
      <c r="D927" s="368" t="s">
        <v>3236</v>
      </c>
      <c r="E927" s="368">
        <v>9</v>
      </c>
      <c r="F927" s="368">
        <v>1</v>
      </c>
      <c r="G927" s="368">
        <v>11</v>
      </c>
    </row>
    <row r="928" spans="1:7">
      <c r="A928" s="368" t="s">
        <v>6166</v>
      </c>
      <c r="B928" s="368" t="s">
        <v>166</v>
      </c>
      <c r="C928" s="368" t="s">
        <v>160</v>
      </c>
      <c r="D928" s="368" t="s">
        <v>3184</v>
      </c>
      <c r="E928" s="368">
        <v>9</v>
      </c>
      <c r="F928" s="368">
        <v>1</v>
      </c>
      <c r="G928" s="368">
        <v>11</v>
      </c>
    </row>
    <row r="929" spans="1:7">
      <c r="A929" s="368" t="s">
        <v>3949</v>
      </c>
      <c r="B929" s="368" t="s">
        <v>166</v>
      </c>
      <c r="C929" s="368" t="s">
        <v>58</v>
      </c>
      <c r="D929" s="368" t="s">
        <v>3220</v>
      </c>
      <c r="E929" s="368">
        <v>35</v>
      </c>
      <c r="F929" s="368">
        <v>6</v>
      </c>
      <c r="G929" s="368">
        <v>17</v>
      </c>
    </row>
    <row r="930" spans="1:7">
      <c r="A930" s="368" t="s">
        <v>3950</v>
      </c>
      <c r="B930" s="368" t="s">
        <v>166</v>
      </c>
      <c r="C930" s="368" t="s">
        <v>58</v>
      </c>
      <c r="D930" s="368" t="s">
        <v>3306</v>
      </c>
      <c r="E930" s="368">
        <v>35</v>
      </c>
      <c r="F930" s="368">
        <v>1</v>
      </c>
      <c r="G930" s="368">
        <v>3</v>
      </c>
    </row>
    <row r="931" spans="1:7">
      <c r="A931" s="368" t="s">
        <v>3463</v>
      </c>
      <c r="B931" s="368" t="s">
        <v>166</v>
      </c>
      <c r="C931" s="368" t="s">
        <v>58</v>
      </c>
      <c r="D931" s="368" t="s">
        <v>3190</v>
      </c>
      <c r="E931" s="368">
        <v>35</v>
      </c>
      <c r="F931" s="368">
        <v>1</v>
      </c>
      <c r="G931" s="368">
        <v>3</v>
      </c>
    </row>
    <row r="932" spans="1:7">
      <c r="A932" s="368" t="s">
        <v>3689</v>
      </c>
      <c r="B932" s="368" t="s">
        <v>166</v>
      </c>
      <c r="C932" s="368" t="s">
        <v>78</v>
      </c>
      <c r="D932" s="368" t="s">
        <v>3203</v>
      </c>
      <c r="E932" s="368">
        <v>46</v>
      </c>
      <c r="F932" s="368">
        <v>4</v>
      </c>
      <c r="G932" s="368">
        <v>9</v>
      </c>
    </row>
    <row r="933" spans="1:7">
      <c r="A933" s="368" t="s">
        <v>3953</v>
      </c>
      <c r="B933" s="368" t="s">
        <v>166</v>
      </c>
      <c r="C933" s="368" t="s">
        <v>79</v>
      </c>
      <c r="D933" s="368" t="s">
        <v>3252</v>
      </c>
      <c r="E933" s="368">
        <v>8</v>
      </c>
      <c r="F933" s="368">
        <v>1</v>
      </c>
      <c r="G933" s="368">
        <v>13</v>
      </c>
    </row>
    <row r="934" spans="1:7">
      <c r="A934" s="368" t="s">
        <v>3955</v>
      </c>
      <c r="B934" s="368" t="s">
        <v>166</v>
      </c>
      <c r="C934" s="368" t="s">
        <v>184</v>
      </c>
      <c r="D934" s="368" t="s">
        <v>3198</v>
      </c>
      <c r="E934" s="368">
        <v>51</v>
      </c>
      <c r="F934" s="368">
        <v>2</v>
      </c>
      <c r="G934" s="368">
        <v>4</v>
      </c>
    </row>
    <row r="935" spans="1:7">
      <c r="A935" s="368" t="s">
        <v>3691</v>
      </c>
      <c r="B935" s="368" t="s">
        <v>166</v>
      </c>
      <c r="C935" s="368" t="s">
        <v>184</v>
      </c>
      <c r="D935" s="368" t="s">
        <v>3225</v>
      </c>
      <c r="E935" s="368">
        <v>51</v>
      </c>
      <c r="F935" s="368">
        <v>1</v>
      </c>
      <c r="G935" s="368">
        <v>2</v>
      </c>
    </row>
    <row r="936" spans="1:7">
      <c r="A936" s="368" t="s">
        <v>3692</v>
      </c>
      <c r="B936" s="368" t="s">
        <v>166</v>
      </c>
      <c r="C936" s="368" t="s">
        <v>184</v>
      </c>
      <c r="D936" s="368" t="s">
        <v>3190</v>
      </c>
      <c r="E936" s="368">
        <v>51</v>
      </c>
      <c r="F936" s="368">
        <v>2</v>
      </c>
      <c r="G936" s="368">
        <v>4</v>
      </c>
    </row>
    <row r="937" spans="1:7">
      <c r="A937" s="368" t="s">
        <v>3871</v>
      </c>
      <c r="B937" s="368" t="s">
        <v>169</v>
      </c>
      <c r="C937" s="368" t="s">
        <v>63</v>
      </c>
      <c r="D937" s="368" t="s">
        <v>3264</v>
      </c>
      <c r="E937" s="368">
        <v>1027</v>
      </c>
      <c r="F937" s="368">
        <v>16</v>
      </c>
      <c r="G937" s="368">
        <v>2</v>
      </c>
    </row>
    <row r="938" spans="1:7">
      <c r="A938" s="368" t="s">
        <v>4372</v>
      </c>
      <c r="B938" s="368" t="s">
        <v>169</v>
      </c>
      <c r="C938" s="368" t="s">
        <v>63</v>
      </c>
      <c r="D938" s="368" t="s">
        <v>3181</v>
      </c>
      <c r="E938" s="368">
        <v>1027</v>
      </c>
      <c r="F938" s="368">
        <v>3</v>
      </c>
      <c r="G938" s="368">
        <v>0</v>
      </c>
    </row>
    <row r="939" spans="1:7">
      <c r="A939" s="368" t="s">
        <v>3744</v>
      </c>
      <c r="B939" s="368" t="s">
        <v>169</v>
      </c>
      <c r="C939" s="368" t="s">
        <v>94</v>
      </c>
      <c r="D939" s="368" t="s">
        <v>3220</v>
      </c>
      <c r="E939" s="368">
        <v>3</v>
      </c>
      <c r="F939" s="368">
        <v>1</v>
      </c>
      <c r="G939" s="368">
        <v>33</v>
      </c>
    </row>
    <row r="940" spans="1:7">
      <c r="A940" s="368" t="s">
        <v>4492</v>
      </c>
      <c r="B940" s="368" t="s">
        <v>169</v>
      </c>
      <c r="C940" s="368" t="s">
        <v>95</v>
      </c>
      <c r="D940" s="368" t="s">
        <v>3240</v>
      </c>
      <c r="E940" s="368">
        <v>1</v>
      </c>
      <c r="F940" s="368">
        <v>1</v>
      </c>
      <c r="G940" s="368">
        <v>100</v>
      </c>
    </row>
    <row r="941" spans="1:7">
      <c r="A941" s="368" t="s">
        <v>4493</v>
      </c>
      <c r="B941" s="368" t="s">
        <v>169</v>
      </c>
      <c r="C941" s="368" t="s">
        <v>210</v>
      </c>
      <c r="D941" s="368" t="s">
        <v>3207</v>
      </c>
      <c r="E941" s="368">
        <v>19</v>
      </c>
      <c r="F941" s="368">
        <v>1</v>
      </c>
      <c r="G941" s="368">
        <v>5</v>
      </c>
    </row>
    <row r="942" spans="1:7">
      <c r="A942" s="368" t="s">
        <v>4494</v>
      </c>
      <c r="B942" s="368" t="s">
        <v>169</v>
      </c>
      <c r="C942" s="368" t="s">
        <v>210</v>
      </c>
      <c r="D942" s="368" t="s">
        <v>3203</v>
      </c>
      <c r="E942" s="368">
        <v>19</v>
      </c>
      <c r="F942" s="368">
        <v>3</v>
      </c>
      <c r="G942" s="368">
        <v>16</v>
      </c>
    </row>
    <row r="943" spans="1:7">
      <c r="A943" s="368" t="s">
        <v>3745</v>
      </c>
      <c r="B943" s="368" t="s">
        <v>169</v>
      </c>
      <c r="C943" s="368" t="s">
        <v>210</v>
      </c>
      <c r="D943" s="368" t="s">
        <v>3188</v>
      </c>
      <c r="E943" s="368">
        <v>19</v>
      </c>
      <c r="F943" s="368">
        <v>1</v>
      </c>
      <c r="G943" s="368">
        <v>5</v>
      </c>
    </row>
    <row r="944" spans="1:7">
      <c r="A944" s="368" t="s">
        <v>3747</v>
      </c>
      <c r="B944" s="368" t="s">
        <v>169</v>
      </c>
      <c r="C944" s="368" t="s">
        <v>22</v>
      </c>
      <c r="D944" s="368" t="s">
        <v>3210</v>
      </c>
      <c r="E944" s="368">
        <v>10</v>
      </c>
      <c r="F944" s="368">
        <v>1</v>
      </c>
      <c r="G944" s="368">
        <v>10</v>
      </c>
    </row>
    <row r="945" spans="1:7">
      <c r="A945" s="368" t="s">
        <v>4496</v>
      </c>
      <c r="B945" s="368" t="s">
        <v>169</v>
      </c>
      <c r="C945" s="368" t="s">
        <v>22</v>
      </c>
      <c r="D945" s="368" t="s">
        <v>3240</v>
      </c>
      <c r="E945" s="368">
        <v>10</v>
      </c>
      <c r="F945" s="368">
        <v>1</v>
      </c>
      <c r="G945" s="368">
        <v>10</v>
      </c>
    </row>
    <row r="946" spans="1:7">
      <c r="A946" s="368" t="s">
        <v>5733</v>
      </c>
      <c r="B946" s="368" t="s">
        <v>169</v>
      </c>
      <c r="C946" s="368" t="s">
        <v>22</v>
      </c>
      <c r="D946" s="368" t="s">
        <v>3225</v>
      </c>
      <c r="E946" s="368">
        <v>10</v>
      </c>
      <c r="F946" s="368">
        <v>1</v>
      </c>
      <c r="G946" s="368">
        <v>10</v>
      </c>
    </row>
    <row r="947" spans="1:7">
      <c r="A947" s="368" t="s">
        <v>4872</v>
      </c>
      <c r="B947" s="368" t="s">
        <v>169</v>
      </c>
      <c r="C947" s="368" t="s">
        <v>97</v>
      </c>
      <c r="D947" s="368" t="s">
        <v>3212</v>
      </c>
      <c r="E947" s="368">
        <v>7</v>
      </c>
      <c r="F947" s="368">
        <v>3</v>
      </c>
      <c r="G947" s="368">
        <v>43</v>
      </c>
    </row>
    <row r="948" spans="1:7">
      <c r="A948" s="368" t="s">
        <v>4636</v>
      </c>
      <c r="B948" s="368" t="s">
        <v>169</v>
      </c>
      <c r="C948" s="368" t="s">
        <v>97</v>
      </c>
      <c r="D948" s="368" t="s">
        <v>3220</v>
      </c>
      <c r="E948" s="368">
        <v>7</v>
      </c>
      <c r="F948" s="368">
        <v>1</v>
      </c>
      <c r="G948" s="368">
        <v>14</v>
      </c>
    </row>
    <row r="949" spans="1:7">
      <c r="A949" s="368" t="s">
        <v>5735</v>
      </c>
      <c r="B949" s="368" t="s">
        <v>169</v>
      </c>
      <c r="C949" s="368" t="s">
        <v>177</v>
      </c>
      <c r="D949" s="368" t="s">
        <v>3203</v>
      </c>
      <c r="E949" s="368">
        <v>14</v>
      </c>
      <c r="F949" s="368">
        <v>1</v>
      </c>
      <c r="G949" s="368">
        <v>7</v>
      </c>
    </row>
    <row r="950" spans="1:7">
      <c r="A950" s="368" t="s">
        <v>4499</v>
      </c>
      <c r="B950" s="368" t="s">
        <v>169</v>
      </c>
      <c r="C950" s="368" t="s">
        <v>23</v>
      </c>
      <c r="D950" s="368" t="s">
        <v>3256</v>
      </c>
      <c r="E950" s="368">
        <v>4</v>
      </c>
      <c r="F950" s="368">
        <v>1</v>
      </c>
      <c r="G950" s="368">
        <v>25</v>
      </c>
    </row>
    <row r="951" spans="1:7">
      <c r="A951" s="368" t="s">
        <v>3901</v>
      </c>
      <c r="B951" s="368" t="s">
        <v>169</v>
      </c>
      <c r="C951" s="368" t="s">
        <v>83</v>
      </c>
      <c r="D951" s="368" t="s">
        <v>3203</v>
      </c>
      <c r="E951" s="368">
        <v>17</v>
      </c>
      <c r="F951" s="368">
        <v>3</v>
      </c>
      <c r="G951" s="368">
        <v>18</v>
      </c>
    </row>
    <row r="952" spans="1:7">
      <c r="A952" s="368" t="s">
        <v>5354</v>
      </c>
      <c r="B952" s="368" t="s">
        <v>169</v>
      </c>
      <c r="C952" s="368" t="s">
        <v>83</v>
      </c>
      <c r="D952" s="368" t="s">
        <v>3230</v>
      </c>
      <c r="E952" s="368">
        <v>17</v>
      </c>
      <c r="F952" s="368">
        <v>2</v>
      </c>
      <c r="G952" s="368">
        <v>12</v>
      </c>
    </row>
    <row r="953" spans="1:7">
      <c r="A953" s="368" t="s">
        <v>4503</v>
      </c>
      <c r="B953" s="368" t="s">
        <v>169</v>
      </c>
      <c r="C953" s="368" t="s">
        <v>25</v>
      </c>
      <c r="D953" s="368" t="s">
        <v>3192</v>
      </c>
      <c r="E953" s="368">
        <v>12</v>
      </c>
      <c r="F953" s="368">
        <v>1</v>
      </c>
      <c r="G953" s="368">
        <v>8</v>
      </c>
    </row>
    <row r="954" spans="1:7">
      <c r="A954" s="368" t="s">
        <v>3904</v>
      </c>
      <c r="B954" s="368" t="s">
        <v>169</v>
      </c>
      <c r="C954" s="368" t="s">
        <v>25</v>
      </c>
      <c r="D954" s="368" t="s">
        <v>3198</v>
      </c>
      <c r="E954" s="368">
        <v>12</v>
      </c>
      <c r="F954" s="368">
        <v>1</v>
      </c>
      <c r="G954" s="368">
        <v>8</v>
      </c>
    </row>
    <row r="955" spans="1:7">
      <c r="A955" s="368" t="s">
        <v>4773</v>
      </c>
      <c r="B955" s="368" t="s">
        <v>169</v>
      </c>
      <c r="C955" s="368" t="s">
        <v>197</v>
      </c>
      <c r="D955" s="368" t="s">
        <v>3252</v>
      </c>
      <c r="E955" s="368">
        <v>6</v>
      </c>
      <c r="F955" s="368">
        <v>1</v>
      </c>
      <c r="G955" s="368">
        <v>17</v>
      </c>
    </row>
    <row r="956" spans="1:7">
      <c r="A956" s="368" t="s">
        <v>2941</v>
      </c>
      <c r="B956" s="368" t="s">
        <v>169</v>
      </c>
      <c r="C956" s="368" t="s">
        <v>211</v>
      </c>
      <c r="D956" s="368" t="s">
        <v>3175</v>
      </c>
      <c r="E956" s="368">
        <v>7</v>
      </c>
      <c r="F956" s="368" t="s">
        <v>3175</v>
      </c>
      <c r="G956" s="368">
        <v>0</v>
      </c>
    </row>
    <row r="957" spans="1:7">
      <c r="A957" s="368" t="s">
        <v>4774</v>
      </c>
      <c r="B957" s="368" t="s">
        <v>169</v>
      </c>
      <c r="C957" s="368" t="s">
        <v>211</v>
      </c>
      <c r="D957" s="368" t="s">
        <v>3212</v>
      </c>
      <c r="E957" s="368">
        <v>7</v>
      </c>
      <c r="F957" s="368" t="s">
        <v>3175</v>
      </c>
      <c r="G957" s="368">
        <v>0</v>
      </c>
    </row>
    <row r="958" spans="1:7">
      <c r="A958" s="368" t="s">
        <v>4776</v>
      </c>
      <c r="B958" s="368" t="s">
        <v>169</v>
      </c>
      <c r="C958" s="368" t="s">
        <v>100</v>
      </c>
      <c r="D958" s="368" t="s">
        <v>3177</v>
      </c>
      <c r="E958" s="368">
        <v>9</v>
      </c>
      <c r="F958" s="368">
        <v>1</v>
      </c>
      <c r="G958" s="368">
        <v>11</v>
      </c>
    </row>
    <row r="959" spans="1:7">
      <c r="A959" s="368" t="s">
        <v>4777</v>
      </c>
      <c r="B959" s="368" t="s">
        <v>169</v>
      </c>
      <c r="C959" s="368" t="s">
        <v>100</v>
      </c>
      <c r="D959" s="368" t="s">
        <v>3246</v>
      </c>
      <c r="E959" s="368">
        <v>9</v>
      </c>
      <c r="F959" s="368">
        <v>2</v>
      </c>
      <c r="G959" s="368">
        <v>22</v>
      </c>
    </row>
    <row r="960" spans="1:7">
      <c r="A960" s="368" t="s">
        <v>5740</v>
      </c>
      <c r="B960" s="368" t="s">
        <v>169</v>
      </c>
      <c r="C960" s="368" t="s">
        <v>26</v>
      </c>
      <c r="D960" s="368" t="s">
        <v>3192</v>
      </c>
      <c r="E960" s="368">
        <v>6</v>
      </c>
      <c r="F960" s="368">
        <v>1</v>
      </c>
      <c r="G960" s="368">
        <v>17</v>
      </c>
    </row>
    <row r="961" spans="1:7">
      <c r="A961" s="368" t="s">
        <v>3906</v>
      </c>
      <c r="B961" s="368" t="s">
        <v>169</v>
      </c>
      <c r="C961" s="368" t="s">
        <v>154</v>
      </c>
      <c r="D961" s="368" t="s">
        <v>3212</v>
      </c>
      <c r="E961" s="368">
        <v>1</v>
      </c>
      <c r="F961" s="368" t="s">
        <v>3175</v>
      </c>
      <c r="G961" s="368">
        <v>0</v>
      </c>
    </row>
    <row r="962" spans="1:7">
      <c r="A962" s="368" t="s">
        <v>5741</v>
      </c>
      <c r="B962" s="368" t="s">
        <v>169</v>
      </c>
      <c r="C962" s="368" t="s">
        <v>74</v>
      </c>
      <c r="D962" s="368" t="s">
        <v>3210</v>
      </c>
      <c r="E962" s="368">
        <v>18</v>
      </c>
      <c r="F962" s="368">
        <v>1</v>
      </c>
      <c r="G962" s="368">
        <v>6</v>
      </c>
    </row>
    <row r="963" spans="1:7">
      <c r="A963" s="368" t="s">
        <v>3909</v>
      </c>
      <c r="B963" s="368" t="s">
        <v>169</v>
      </c>
      <c r="C963" s="368" t="s">
        <v>198</v>
      </c>
      <c r="D963" s="368" t="s">
        <v>3264</v>
      </c>
      <c r="E963" s="368">
        <v>14</v>
      </c>
      <c r="F963" s="368">
        <v>2</v>
      </c>
      <c r="G963" s="368">
        <v>14</v>
      </c>
    </row>
    <row r="964" spans="1:7">
      <c r="A964" s="368" t="s">
        <v>4778</v>
      </c>
      <c r="B964" s="368" t="s">
        <v>169</v>
      </c>
      <c r="C964" s="368" t="s">
        <v>199</v>
      </c>
      <c r="D964" s="368" t="s">
        <v>3207</v>
      </c>
      <c r="E964" s="368">
        <v>5</v>
      </c>
      <c r="F964" s="368">
        <v>1</v>
      </c>
      <c r="G964" s="368">
        <v>20</v>
      </c>
    </row>
    <row r="965" spans="1:7">
      <c r="A965" s="368" t="s">
        <v>4779</v>
      </c>
      <c r="B965" s="368" t="s">
        <v>169</v>
      </c>
      <c r="C965" s="368" t="s">
        <v>212</v>
      </c>
      <c r="D965" s="368" t="s">
        <v>3177</v>
      </c>
      <c r="E965" s="368">
        <v>6</v>
      </c>
      <c r="F965" s="368">
        <v>1</v>
      </c>
      <c r="G965" s="368">
        <v>17</v>
      </c>
    </row>
    <row r="966" spans="1:7">
      <c r="A966" s="368" t="s">
        <v>2990</v>
      </c>
      <c r="B966" s="368" t="s">
        <v>169</v>
      </c>
      <c r="C966" s="368" t="s">
        <v>101</v>
      </c>
      <c r="D966" s="368" t="s">
        <v>3175</v>
      </c>
      <c r="E966" s="368">
        <v>5</v>
      </c>
      <c r="F966" s="368" t="s">
        <v>3175</v>
      </c>
      <c r="G966" s="368">
        <v>0</v>
      </c>
    </row>
    <row r="967" spans="1:7">
      <c r="A967" s="368" t="s">
        <v>4228</v>
      </c>
      <c r="B967" s="368" t="s">
        <v>169</v>
      </c>
      <c r="C967" s="368" t="s">
        <v>100</v>
      </c>
      <c r="D967" s="368" t="s">
        <v>3220</v>
      </c>
      <c r="E967" s="368">
        <v>9</v>
      </c>
      <c r="F967" s="368">
        <v>2</v>
      </c>
      <c r="G967" s="368">
        <v>22</v>
      </c>
    </row>
    <row r="968" spans="1:7">
      <c r="A968" s="368" t="s">
        <v>4404</v>
      </c>
      <c r="B968" s="368" t="s">
        <v>169</v>
      </c>
      <c r="C968" s="368" t="s">
        <v>100</v>
      </c>
      <c r="D968" s="368" t="s">
        <v>3225</v>
      </c>
      <c r="E968" s="368">
        <v>9</v>
      </c>
      <c r="F968" s="368">
        <v>1</v>
      </c>
      <c r="G968" s="368">
        <v>11</v>
      </c>
    </row>
    <row r="969" spans="1:7">
      <c r="A969" s="368" t="s">
        <v>3883</v>
      </c>
      <c r="B969" s="368" t="s">
        <v>169</v>
      </c>
      <c r="C969" s="368" t="s">
        <v>73</v>
      </c>
      <c r="D969" s="368" t="s">
        <v>3220</v>
      </c>
      <c r="E969" s="368">
        <v>12</v>
      </c>
      <c r="F969" s="368">
        <v>7</v>
      </c>
      <c r="G969" s="368">
        <v>58</v>
      </c>
    </row>
    <row r="970" spans="1:7">
      <c r="A970" s="368" t="s">
        <v>4405</v>
      </c>
      <c r="B970" s="368" t="s">
        <v>169</v>
      </c>
      <c r="C970" s="368" t="s">
        <v>74</v>
      </c>
      <c r="D970" s="368" t="s">
        <v>3212</v>
      </c>
      <c r="E970" s="368">
        <v>18</v>
      </c>
      <c r="F970" s="368">
        <v>4</v>
      </c>
      <c r="G970" s="368">
        <v>22</v>
      </c>
    </row>
    <row r="971" spans="1:7">
      <c r="A971" s="368" t="s">
        <v>3887</v>
      </c>
      <c r="B971" s="368" t="s">
        <v>169</v>
      </c>
      <c r="C971" s="368" t="s">
        <v>212</v>
      </c>
      <c r="D971" s="368" t="s">
        <v>3306</v>
      </c>
      <c r="E971" s="368">
        <v>6</v>
      </c>
      <c r="F971" s="368">
        <v>1</v>
      </c>
      <c r="G971" s="368">
        <v>17</v>
      </c>
    </row>
    <row r="972" spans="1:7">
      <c r="A972" s="368" t="s">
        <v>4232</v>
      </c>
      <c r="B972" s="368" t="s">
        <v>169</v>
      </c>
      <c r="C972" s="368" t="s">
        <v>155</v>
      </c>
      <c r="D972" s="368" t="s">
        <v>3203</v>
      </c>
      <c r="E972" s="368">
        <v>7</v>
      </c>
      <c r="F972" s="368">
        <v>1</v>
      </c>
      <c r="G972" s="368">
        <v>14</v>
      </c>
    </row>
    <row r="973" spans="1:7">
      <c r="A973" s="368" t="s">
        <v>4708</v>
      </c>
      <c r="B973" s="368" t="s">
        <v>169</v>
      </c>
      <c r="C973" s="368" t="s">
        <v>228</v>
      </c>
      <c r="D973" s="368" t="s">
        <v>3212</v>
      </c>
      <c r="E973" s="368">
        <v>5</v>
      </c>
      <c r="F973" s="368" t="s">
        <v>3175</v>
      </c>
      <c r="G973" s="368">
        <v>0</v>
      </c>
    </row>
    <row r="974" spans="1:7">
      <c r="A974" s="368" t="s">
        <v>4709</v>
      </c>
      <c r="B974" s="368" t="s">
        <v>169</v>
      </c>
      <c r="C974" s="368" t="s">
        <v>178</v>
      </c>
      <c r="D974" s="368" t="s">
        <v>3207</v>
      </c>
      <c r="E974" s="368">
        <v>7</v>
      </c>
      <c r="F974" s="368">
        <v>1</v>
      </c>
      <c r="G974" s="368">
        <v>14</v>
      </c>
    </row>
    <row r="975" spans="1:7">
      <c r="A975" s="368" t="s">
        <v>4710</v>
      </c>
      <c r="B975" s="368" t="s">
        <v>169</v>
      </c>
      <c r="C975" s="368" t="s">
        <v>102</v>
      </c>
      <c r="D975" s="368" t="s">
        <v>3212</v>
      </c>
      <c r="E975" s="368">
        <v>6</v>
      </c>
      <c r="F975" s="368">
        <v>1</v>
      </c>
      <c r="G975" s="368">
        <v>17</v>
      </c>
    </row>
    <row r="976" spans="1:7">
      <c r="A976" s="368" t="s">
        <v>4536</v>
      </c>
      <c r="B976" s="368" t="s">
        <v>169</v>
      </c>
      <c r="C976" s="368" t="s">
        <v>85</v>
      </c>
      <c r="D976" s="368" t="s">
        <v>3319</v>
      </c>
      <c r="E976" s="368">
        <v>34</v>
      </c>
      <c r="F976" s="368">
        <v>1</v>
      </c>
      <c r="G976" s="368">
        <v>3</v>
      </c>
    </row>
    <row r="977" spans="1:7">
      <c r="A977" s="368" t="s">
        <v>4711</v>
      </c>
      <c r="B977" s="368" t="s">
        <v>169</v>
      </c>
      <c r="C977" s="368" t="s">
        <v>85</v>
      </c>
      <c r="D977" s="368" t="s">
        <v>3252</v>
      </c>
      <c r="E977" s="368">
        <v>34</v>
      </c>
      <c r="F977" s="368">
        <v>2</v>
      </c>
      <c r="G977" s="368">
        <v>6</v>
      </c>
    </row>
    <row r="978" spans="1:7">
      <c r="A978" s="368" t="s">
        <v>4712</v>
      </c>
      <c r="B978" s="368" t="s">
        <v>169</v>
      </c>
      <c r="C978" s="368" t="s">
        <v>103</v>
      </c>
      <c r="D978" s="368" t="s">
        <v>3192</v>
      </c>
      <c r="E978" s="368">
        <v>3</v>
      </c>
      <c r="F978" s="368">
        <v>1</v>
      </c>
      <c r="G978" s="368">
        <v>33</v>
      </c>
    </row>
    <row r="979" spans="1:7">
      <c r="A979" s="368" t="s">
        <v>4714</v>
      </c>
      <c r="B979" s="368" t="s">
        <v>169</v>
      </c>
      <c r="C979" s="368" t="s">
        <v>104</v>
      </c>
      <c r="D979" s="368" t="s">
        <v>3212</v>
      </c>
      <c r="E979" s="368">
        <v>7</v>
      </c>
      <c r="F979" s="368">
        <v>3</v>
      </c>
      <c r="G979" s="368">
        <v>43</v>
      </c>
    </row>
    <row r="980" spans="1:7">
      <c r="A980" s="368" t="s">
        <v>3890</v>
      </c>
      <c r="B980" s="368" t="s">
        <v>169</v>
      </c>
      <c r="C980" s="368" t="s">
        <v>179</v>
      </c>
      <c r="D980" s="368" t="s">
        <v>3220</v>
      </c>
      <c r="E980" s="368">
        <v>23</v>
      </c>
      <c r="F980" s="368">
        <v>4</v>
      </c>
      <c r="G980" s="368">
        <v>17</v>
      </c>
    </row>
    <row r="981" spans="1:7">
      <c r="A981" s="368" t="s">
        <v>4538</v>
      </c>
      <c r="B981" s="368" t="s">
        <v>169</v>
      </c>
      <c r="C981" s="368" t="s">
        <v>179</v>
      </c>
      <c r="D981" s="368" t="s">
        <v>3184</v>
      </c>
      <c r="E981" s="368">
        <v>23</v>
      </c>
      <c r="F981" s="368">
        <v>2</v>
      </c>
      <c r="G981" s="368">
        <v>9</v>
      </c>
    </row>
    <row r="982" spans="1:7">
      <c r="A982" s="368" t="s">
        <v>4715</v>
      </c>
      <c r="B982" s="368" t="s">
        <v>169</v>
      </c>
      <c r="C982" s="368" t="s">
        <v>106</v>
      </c>
      <c r="D982" s="368" t="s">
        <v>3192</v>
      </c>
      <c r="E982" s="368">
        <v>4</v>
      </c>
      <c r="F982" s="368">
        <v>2</v>
      </c>
      <c r="G982" s="368">
        <v>50</v>
      </c>
    </row>
    <row r="983" spans="1:7">
      <c r="A983" s="368" t="s">
        <v>4716</v>
      </c>
      <c r="B983" s="368" t="s">
        <v>169</v>
      </c>
      <c r="C983" s="368" t="s">
        <v>157</v>
      </c>
      <c r="D983" s="368" t="s">
        <v>3212</v>
      </c>
      <c r="E983" s="368">
        <v>2</v>
      </c>
      <c r="F983" s="368">
        <v>1</v>
      </c>
      <c r="G983" s="368">
        <v>50</v>
      </c>
    </row>
    <row r="984" spans="1:7">
      <c r="A984" s="368" t="s">
        <v>4717</v>
      </c>
      <c r="B984" s="368" t="s">
        <v>169</v>
      </c>
      <c r="C984" s="368" t="s">
        <v>86</v>
      </c>
      <c r="D984" s="368" t="s">
        <v>3212</v>
      </c>
      <c r="E984" s="368">
        <v>25</v>
      </c>
      <c r="F984" s="368">
        <v>3</v>
      </c>
      <c r="G984" s="368">
        <v>12</v>
      </c>
    </row>
    <row r="985" spans="1:7">
      <c r="A985" s="368" t="s">
        <v>4718</v>
      </c>
      <c r="B985" s="368" t="s">
        <v>169</v>
      </c>
      <c r="C985" s="368" t="s">
        <v>86</v>
      </c>
      <c r="D985" s="368" t="s">
        <v>3246</v>
      </c>
      <c r="E985" s="368">
        <v>25</v>
      </c>
      <c r="F985" s="368">
        <v>1</v>
      </c>
      <c r="G985" s="368">
        <v>4</v>
      </c>
    </row>
    <row r="986" spans="1:7">
      <c r="A986" s="368" t="s">
        <v>4721</v>
      </c>
      <c r="B986" s="368" t="s">
        <v>169</v>
      </c>
      <c r="C986" s="368" t="s">
        <v>114</v>
      </c>
      <c r="D986" s="368" t="s">
        <v>3220</v>
      </c>
      <c r="E986" s="368">
        <v>13</v>
      </c>
      <c r="F986" s="368">
        <v>2</v>
      </c>
      <c r="G986" s="368">
        <v>15</v>
      </c>
    </row>
    <row r="987" spans="1:7">
      <c r="A987" s="368" t="s">
        <v>4541</v>
      </c>
      <c r="B987" s="368" t="s">
        <v>169</v>
      </c>
      <c r="C987" s="368" t="s">
        <v>29</v>
      </c>
      <c r="D987" s="368" t="s">
        <v>3207</v>
      </c>
      <c r="E987" s="368">
        <v>32</v>
      </c>
      <c r="F987" s="368">
        <v>1</v>
      </c>
      <c r="G987" s="368">
        <v>3</v>
      </c>
    </row>
    <row r="988" spans="1:7">
      <c r="A988" s="368" t="s">
        <v>4724</v>
      </c>
      <c r="B988" s="368" t="s">
        <v>169</v>
      </c>
      <c r="C988" s="368" t="s">
        <v>115</v>
      </c>
      <c r="D988" s="368" t="s">
        <v>3236</v>
      </c>
      <c r="E988" s="368">
        <v>20</v>
      </c>
      <c r="F988" s="368">
        <v>1</v>
      </c>
      <c r="G988" s="368">
        <v>5</v>
      </c>
    </row>
    <row r="989" spans="1:7">
      <c r="A989" s="368" t="s">
        <v>4725</v>
      </c>
      <c r="B989" s="368" t="s">
        <v>169</v>
      </c>
      <c r="C989" s="368" t="s">
        <v>115</v>
      </c>
      <c r="D989" s="368" t="s">
        <v>3240</v>
      </c>
      <c r="E989" s="368">
        <v>20</v>
      </c>
      <c r="F989" s="368">
        <v>1</v>
      </c>
      <c r="G989" s="368">
        <v>5</v>
      </c>
    </row>
    <row r="990" spans="1:7">
      <c r="A990" s="368" t="s">
        <v>4542</v>
      </c>
      <c r="B990" s="368" t="s">
        <v>169</v>
      </c>
      <c r="C990" s="368" t="s">
        <v>75</v>
      </c>
      <c r="D990" s="368" t="s">
        <v>3212</v>
      </c>
      <c r="E990" s="368">
        <v>3</v>
      </c>
      <c r="F990" s="368">
        <v>2</v>
      </c>
      <c r="G990" s="368">
        <v>67</v>
      </c>
    </row>
    <row r="991" spans="1:7">
      <c r="A991" s="368" t="s">
        <v>4543</v>
      </c>
      <c r="B991" s="368" t="s">
        <v>169</v>
      </c>
      <c r="C991" s="368" t="s">
        <v>75</v>
      </c>
      <c r="D991" s="368" t="s">
        <v>3220</v>
      </c>
      <c r="E991" s="368">
        <v>3</v>
      </c>
      <c r="F991" s="368">
        <v>1</v>
      </c>
      <c r="G991" s="368">
        <v>33</v>
      </c>
    </row>
    <row r="992" spans="1:7">
      <c r="A992" s="368" t="s">
        <v>3896</v>
      </c>
      <c r="B992" s="368" t="s">
        <v>169</v>
      </c>
      <c r="C992" s="368" t="s">
        <v>76</v>
      </c>
      <c r="D992" s="368" t="s">
        <v>3190</v>
      </c>
      <c r="E992" s="368">
        <v>15</v>
      </c>
      <c r="F992" s="368">
        <v>1</v>
      </c>
      <c r="G992" s="368">
        <v>7</v>
      </c>
    </row>
    <row r="993" spans="1:7">
      <c r="A993" s="368" t="s">
        <v>3897</v>
      </c>
      <c r="B993" s="368" t="s">
        <v>169</v>
      </c>
      <c r="C993" s="368" t="s">
        <v>76</v>
      </c>
      <c r="D993" s="368" t="s">
        <v>3184</v>
      </c>
      <c r="E993" s="368">
        <v>15</v>
      </c>
      <c r="F993" s="368">
        <v>1</v>
      </c>
      <c r="G993" s="368">
        <v>7</v>
      </c>
    </row>
    <row r="994" spans="1:7">
      <c r="A994" s="368" t="s">
        <v>4408</v>
      </c>
      <c r="B994" s="368" t="s">
        <v>169</v>
      </c>
      <c r="C994" s="368" t="s">
        <v>30</v>
      </c>
      <c r="D994" s="368" t="s">
        <v>3177</v>
      </c>
      <c r="E994" s="368">
        <v>17</v>
      </c>
      <c r="F994" s="368">
        <v>1</v>
      </c>
      <c r="G994" s="368">
        <v>6</v>
      </c>
    </row>
    <row r="995" spans="1:7">
      <c r="A995" s="368" t="s">
        <v>4545</v>
      </c>
      <c r="B995" s="368" t="s">
        <v>169</v>
      </c>
      <c r="C995" s="368" t="s">
        <v>31</v>
      </c>
      <c r="D995" s="368" t="s">
        <v>3220</v>
      </c>
      <c r="E995" s="368">
        <v>23</v>
      </c>
      <c r="F995" s="368">
        <v>3</v>
      </c>
      <c r="G995" s="368">
        <v>13</v>
      </c>
    </row>
    <row r="996" spans="1:7">
      <c r="A996" s="368" t="s">
        <v>4547</v>
      </c>
      <c r="B996" s="368" t="s">
        <v>169</v>
      </c>
      <c r="C996" s="368" t="s">
        <v>31</v>
      </c>
      <c r="D996" s="368" t="s">
        <v>3441</v>
      </c>
      <c r="E996" s="368">
        <v>23</v>
      </c>
      <c r="F996" s="368">
        <v>1</v>
      </c>
      <c r="G996" s="368">
        <v>4</v>
      </c>
    </row>
    <row r="997" spans="1:7">
      <c r="A997" s="368" t="s">
        <v>3822</v>
      </c>
      <c r="B997" s="368" t="s">
        <v>166</v>
      </c>
      <c r="C997" s="368" t="s">
        <v>37</v>
      </c>
      <c r="D997" s="368" t="s">
        <v>3192</v>
      </c>
      <c r="E997" s="368">
        <v>26</v>
      </c>
      <c r="F997" s="368">
        <v>2</v>
      </c>
      <c r="G997" s="368">
        <v>8</v>
      </c>
    </row>
    <row r="998" spans="1:7">
      <c r="A998" s="368" t="s">
        <v>3582</v>
      </c>
      <c r="B998" s="368" t="s">
        <v>166</v>
      </c>
      <c r="C998" s="368" t="s">
        <v>37</v>
      </c>
      <c r="D998" s="368" t="s">
        <v>3220</v>
      </c>
      <c r="E998" s="368">
        <v>26</v>
      </c>
      <c r="F998" s="368">
        <v>1</v>
      </c>
      <c r="G998" s="368">
        <v>4</v>
      </c>
    </row>
    <row r="999" spans="1:7">
      <c r="A999" s="368" t="s">
        <v>3583</v>
      </c>
      <c r="B999" s="368" t="s">
        <v>166</v>
      </c>
      <c r="C999" s="368" t="s">
        <v>37</v>
      </c>
      <c r="D999" s="368" t="s">
        <v>3184</v>
      </c>
      <c r="E999" s="368">
        <v>26</v>
      </c>
      <c r="F999" s="368">
        <v>1</v>
      </c>
      <c r="G999" s="368">
        <v>4</v>
      </c>
    </row>
    <row r="1000" spans="1:7">
      <c r="A1000" s="368" t="s">
        <v>3823</v>
      </c>
      <c r="B1000" s="368" t="s">
        <v>166</v>
      </c>
      <c r="C1000" s="368" t="s">
        <v>91</v>
      </c>
      <c r="D1000" s="368" t="s">
        <v>3177</v>
      </c>
      <c r="E1000" s="368">
        <v>30</v>
      </c>
      <c r="F1000" s="368">
        <v>1</v>
      </c>
      <c r="G1000" s="368">
        <v>3</v>
      </c>
    </row>
    <row r="1001" spans="1:7">
      <c r="A1001" s="368" t="s">
        <v>3824</v>
      </c>
      <c r="B1001" s="368" t="s">
        <v>166</v>
      </c>
      <c r="C1001" s="368" t="s">
        <v>91</v>
      </c>
      <c r="D1001" s="368" t="s">
        <v>3195</v>
      </c>
      <c r="E1001" s="368">
        <v>30</v>
      </c>
      <c r="F1001" s="368">
        <v>1</v>
      </c>
      <c r="G1001" s="368">
        <v>3</v>
      </c>
    </row>
    <row r="1002" spans="1:7">
      <c r="A1002" s="368" t="s">
        <v>4163</v>
      </c>
      <c r="B1002" s="368" t="s">
        <v>166</v>
      </c>
      <c r="C1002" s="368" t="s">
        <v>91</v>
      </c>
      <c r="D1002" s="368" t="s">
        <v>3227</v>
      </c>
      <c r="E1002" s="368">
        <v>30</v>
      </c>
      <c r="F1002" s="368">
        <v>1</v>
      </c>
      <c r="G1002" s="368">
        <v>3</v>
      </c>
    </row>
    <row r="1003" spans="1:7">
      <c r="A1003" s="368" t="s">
        <v>3825</v>
      </c>
      <c r="B1003" s="368" t="s">
        <v>166</v>
      </c>
      <c r="C1003" s="368" t="s">
        <v>207</v>
      </c>
      <c r="D1003" s="368" t="s">
        <v>3210</v>
      </c>
      <c r="E1003" s="368">
        <v>12</v>
      </c>
      <c r="F1003" s="368">
        <v>1</v>
      </c>
      <c r="G1003" s="368">
        <v>8</v>
      </c>
    </row>
    <row r="1004" spans="1:7">
      <c r="A1004" s="368" t="s">
        <v>4164</v>
      </c>
      <c r="B1004" s="368" t="s">
        <v>166</v>
      </c>
      <c r="C1004" s="368" t="s">
        <v>38</v>
      </c>
      <c r="D1004" s="368" t="s">
        <v>3220</v>
      </c>
      <c r="E1004" s="368">
        <v>22</v>
      </c>
      <c r="F1004" s="368">
        <v>3</v>
      </c>
      <c r="G1004" s="368">
        <v>14</v>
      </c>
    </row>
    <row r="1005" spans="1:7">
      <c r="A1005" s="368" t="s">
        <v>4165</v>
      </c>
      <c r="B1005" s="368" t="s">
        <v>166</v>
      </c>
      <c r="C1005" s="368" t="s">
        <v>38</v>
      </c>
      <c r="D1005" s="368" t="s">
        <v>3198</v>
      </c>
      <c r="E1005" s="368">
        <v>22</v>
      </c>
      <c r="F1005" s="368">
        <v>1</v>
      </c>
      <c r="G1005" s="368">
        <v>5</v>
      </c>
    </row>
    <row r="1006" spans="1:7">
      <c r="A1006" s="368" t="s">
        <v>3586</v>
      </c>
      <c r="B1006" s="368" t="s">
        <v>166</v>
      </c>
      <c r="C1006" s="368" t="s">
        <v>38</v>
      </c>
      <c r="D1006" s="368" t="s">
        <v>3240</v>
      </c>
      <c r="E1006" s="368">
        <v>22</v>
      </c>
      <c r="F1006" s="368">
        <v>1</v>
      </c>
      <c r="G1006" s="368">
        <v>5</v>
      </c>
    </row>
    <row r="1007" spans="1:7">
      <c r="A1007" s="368" t="s">
        <v>3587</v>
      </c>
      <c r="B1007" s="368" t="s">
        <v>166</v>
      </c>
      <c r="C1007" s="368" t="s">
        <v>38</v>
      </c>
      <c r="D1007" s="368" t="s">
        <v>3422</v>
      </c>
      <c r="E1007" s="368">
        <v>22</v>
      </c>
      <c r="F1007" s="368">
        <v>1</v>
      </c>
      <c r="G1007" s="368">
        <v>5</v>
      </c>
    </row>
    <row r="1008" spans="1:7">
      <c r="A1008" s="368" t="s">
        <v>4167</v>
      </c>
      <c r="B1008" s="368" t="s">
        <v>166</v>
      </c>
      <c r="C1008" s="368" t="s">
        <v>38</v>
      </c>
      <c r="D1008" s="368" t="s">
        <v>3190</v>
      </c>
      <c r="E1008" s="368">
        <v>22</v>
      </c>
      <c r="F1008" s="368">
        <v>2</v>
      </c>
      <c r="G1008" s="368">
        <v>9</v>
      </c>
    </row>
    <row r="1009" spans="1:7">
      <c r="A1009" s="368" t="s">
        <v>3588</v>
      </c>
      <c r="B1009" s="368" t="s">
        <v>166</v>
      </c>
      <c r="C1009" s="368" t="s">
        <v>38</v>
      </c>
      <c r="D1009" s="368" t="s">
        <v>3246</v>
      </c>
      <c r="E1009" s="368">
        <v>22</v>
      </c>
      <c r="F1009" s="368">
        <v>2</v>
      </c>
      <c r="G1009" s="368">
        <v>9</v>
      </c>
    </row>
    <row r="1010" spans="1:7">
      <c r="A1010" s="368" t="s">
        <v>3826</v>
      </c>
      <c r="B1010" s="368" t="s">
        <v>166</v>
      </c>
      <c r="C1010" s="368" t="s">
        <v>92</v>
      </c>
      <c r="D1010" s="368" t="s">
        <v>3198</v>
      </c>
      <c r="E1010" s="368">
        <v>8</v>
      </c>
      <c r="F1010" s="368">
        <v>1</v>
      </c>
      <c r="G1010" s="368">
        <v>13</v>
      </c>
    </row>
    <row r="1011" spans="1:7">
      <c r="A1011" s="368" t="s">
        <v>4201</v>
      </c>
      <c r="B1011" s="368" t="s">
        <v>166</v>
      </c>
      <c r="C1011" s="368" t="s">
        <v>150</v>
      </c>
      <c r="D1011" s="368" t="s">
        <v>3207</v>
      </c>
      <c r="E1011" s="368">
        <v>4</v>
      </c>
      <c r="F1011" s="368">
        <v>1</v>
      </c>
      <c r="G1011" s="368">
        <v>25</v>
      </c>
    </row>
    <row r="1012" spans="1:7">
      <c r="A1012" s="368" t="s">
        <v>3590</v>
      </c>
      <c r="B1012" s="368" t="s">
        <v>166</v>
      </c>
      <c r="C1012" s="368" t="s">
        <v>39</v>
      </c>
      <c r="D1012" s="368" t="s">
        <v>3192</v>
      </c>
      <c r="E1012" s="368">
        <v>18</v>
      </c>
      <c r="F1012" s="368">
        <v>2</v>
      </c>
      <c r="G1012" s="368">
        <v>11</v>
      </c>
    </row>
    <row r="1013" spans="1:7">
      <c r="A1013" s="368" t="s">
        <v>4375</v>
      </c>
      <c r="B1013" s="368" t="s">
        <v>166</v>
      </c>
      <c r="C1013" s="368" t="s">
        <v>39</v>
      </c>
      <c r="D1013" s="368" t="s">
        <v>3220</v>
      </c>
      <c r="E1013" s="368">
        <v>18</v>
      </c>
      <c r="F1013" s="368">
        <v>2</v>
      </c>
      <c r="G1013" s="368">
        <v>11</v>
      </c>
    </row>
    <row r="1014" spans="1:7">
      <c r="A1014" s="368" t="s">
        <v>4204</v>
      </c>
      <c r="B1014" s="368" t="s">
        <v>166</v>
      </c>
      <c r="C1014" s="368" t="s">
        <v>221</v>
      </c>
      <c r="D1014" s="368" t="s">
        <v>3212</v>
      </c>
      <c r="E1014" s="368">
        <v>27</v>
      </c>
      <c r="F1014" s="368">
        <v>7</v>
      </c>
      <c r="G1014" s="368">
        <v>26</v>
      </c>
    </row>
    <row r="1015" spans="1:7">
      <c r="A1015" s="368" t="s">
        <v>4848</v>
      </c>
      <c r="B1015" s="368" t="s">
        <v>166</v>
      </c>
      <c r="C1015" s="368" t="s">
        <v>221</v>
      </c>
      <c r="D1015" s="368" t="s">
        <v>3441</v>
      </c>
      <c r="E1015" s="368">
        <v>27</v>
      </c>
      <c r="F1015" s="368">
        <v>1</v>
      </c>
      <c r="G1015" s="368">
        <v>4</v>
      </c>
    </row>
    <row r="1016" spans="1:7">
      <c r="A1016" s="368" t="s">
        <v>4252</v>
      </c>
      <c r="B1016" s="368" t="s">
        <v>166</v>
      </c>
      <c r="C1016" s="368" t="s">
        <v>221</v>
      </c>
      <c r="D1016" s="368" t="s">
        <v>3233</v>
      </c>
      <c r="E1016" s="368">
        <v>27</v>
      </c>
      <c r="F1016" s="368">
        <v>2</v>
      </c>
      <c r="G1016" s="368">
        <v>7</v>
      </c>
    </row>
    <row r="1017" spans="1:7">
      <c r="A1017" s="368" t="s">
        <v>3591</v>
      </c>
      <c r="B1017" s="368" t="s">
        <v>166</v>
      </c>
      <c r="C1017" s="368" t="s">
        <v>190</v>
      </c>
      <c r="D1017" s="368" t="s">
        <v>3192</v>
      </c>
      <c r="E1017" s="368">
        <v>9</v>
      </c>
      <c r="F1017" s="368">
        <v>1</v>
      </c>
      <c r="G1017" s="368">
        <v>11</v>
      </c>
    </row>
    <row r="1018" spans="1:7">
      <c r="A1018" s="368" t="s">
        <v>4205</v>
      </c>
      <c r="B1018" s="368" t="s">
        <v>166</v>
      </c>
      <c r="C1018" s="368" t="s">
        <v>191</v>
      </c>
      <c r="D1018" s="368" t="s">
        <v>3220</v>
      </c>
      <c r="E1018" s="368">
        <v>27</v>
      </c>
      <c r="F1018" s="368">
        <v>2</v>
      </c>
      <c r="G1018" s="368">
        <v>7</v>
      </c>
    </row>
    <row r="1019" spans="1:7">
      <c r="A1019" s="368" t="s">
        <v>4381</v>
      </c>
      <c r="B1019" s="368" t="s">
        <v>166</v>
      </c>
      <c r="C1019" s="368" t="s">
        <v>191</v>
      </c>
      <c r="D1019" s="368" t="s">
        <v>3225</v>
      </c>
      <c r="E1019" s="368">
        <v>27</v>
      </c>
      <c r="F1019" s="368">
        <v>1</v>
      </c>
      <c r="G1019" s="368">
        <v>4</v>
      </c>
    </row>
    <row r="1020" spans="1:7">
      <c r="A1020" s="368" t="s">
        <v>4207</v>
      </c>
      <c r="B1020" s="368" t="s">
        <v>166</v>
      </c>
      <c r="C1020" s="368" t="s">
        <v>192</v>
      </c>
      <c r="D1020" s="368" t="s">
        <v>3210</v>
      </c>
      <c r="E1020" s="368">
        <v>4</v>
      </c>
      <c r="F1020" s="368">
        <v>1</v>
      </c>
      <c r="G1020" s="368">
        <v>25</v>
      </c>
    </row>
    <row r="1021" spans="1:7">
      <c r="A1021" s="368" t="s">
        <v>4382</v>
      </c>
      <c r="B1021" s="368" t="s">
        <v>166</v>
      </c>
      <c r="C1021" s="368" t="s">
        <v>174</v>
      </c>
      <c r="D1021" s="368" t="s">
        <v>3212</v>
      </c>
      <c r="E1021" s="368">
        <v>17</v>
      </c>
      <c r="F1021" s="368">
        <v>3</v>
      </c>
      <c r="G1021" s="368">
        <v>18</v>
      </c>
    </row>
    <row r="1022" spans="1:7">
      <c r="A1022" s="368" t="s">
        <v>4209</v>
      </c>
      <c r="B1022" s="368" t="s">
        <v>166</v>
      </c>
      <c r="C1022" s="368" t="s">
        <v>222</v>
      </c>
      <c r="D1022" s="368" t="s">
        <v>3192</v>
      </c>
      <c r="E1022" s="368">
        <v>14</v>
      </c>
      <c r="F1022" s="368">
        <v>2</v>
      </c>
      <c r="G1022" s="368">
        <v>14</v>
      </c>
    </row>
    <row r="1023" spans="1:7">
      <c r="A1023" s="368" t="s">
        <v>3870</v>
      </c>
      <c r="B1023" s="368" t="s">
        <v>166</v>
      </c>
      <c r="C1023" s="368" t="s">
        <v>222</v>
      </c>
      <c r="D1023" s="368" t="s">
        <v>3177</v>
      </c>
      <c r="E1023" s="368">
        <v>14</v>
      </c>
      <c r="F1023" s="368">
        <v>1</v>
      </c>
      <c r="G1023" s="368">
        <v>7</v>
      </c>
    </row>
    <row r="1024" spans="1:7">
      <c r="A1024" s="368" t="s">
        <v>4383</v>
      </c>
      <c r="B1024" s="368" t="s">
        <v>166</v>
      </c>
      <c r="C1024" s="368" t="s">
        <v>222</v>
      </c>
      <c r="D1024" s="368" t="s">
        <v>3246</v>
      </c>
      <c r="E1024" s="368">
        <v>14</v>
      </c>
      <c r="F1024" s="368">
        <v>1</v>
      </c>
      <c r="G1024" s="368">
        <v>7</v>
      </c>
    </row>
    <row r="1025" spans="1:7">
      <c r="A1025" s="368" t="s">
        <v>4210</v>
      </c>
      <c r="B1025" s="368" t="s">
        <v>166</v>
      </c>
      <c r="C1025" s="368" t="s">
        <v>223</v>
      </c>
      <c r="D1025" s="368" t="s">
        <v>3184</v>
      </c>
      <c r="E1025" s="368">
        <v>27</v>
      </c>
      <c r="F1025" s="368">
        <v>1</v>
      </c>
      <c r="G1025" s="368">
        <v>4</v>
      </c>
    </row>
    <row r="1026" spans="1:7">
      <c r="A1026" s="368" t="s">
        <v>4212</v>
      </c>
      <c r="B1026" s="368" t="s">
        <v>168</v>
      </c>
      <c r="C1026" s="368" t="s">
        <v>103</v>
      </c>
      <c r="D1026" s="368" t="s">
        <v>3198</v>
      </c>
      <c r="E1026" s="368">
        <v>1</v>
      </c>
      <c r="F1026" s="368">
        <v>1</v>
      </c>
      <c r="G1026" s="368">
        <v>100</v>
      </c>
    </row>
    <row r="1027" spans="1:7">
      <c r="A1027" s="368" t="s">
        <v>4213</v>
      </c>
      <c r="B1027" s="368" t="s">
        <v>168</v>
      </c>
      <c r="C1027" s="368" t="s">
        <v>140</v>
      </c>
      <c r="D1027" s="368" t="s">
        <v>3212</v>
      </c>
      <c r="E1027" s="368">
        <v>1</v>
      </c>
      <c r="F1027" s="368" t="s">
        <v>3175</v>
      </c>
      <c r="G1027" s="368">
        <v>0</v>
      </c>
    </row>
    <row r="1028" spans="1:7">
      <c r="A1028" s="368" t="s">
        <v>2643</v>
      </c>
      <c r="B1028" s="368" t="s">
        <v>168</v>
      </c>
      <c r="C1028" s="368" t="s">
        <v>114</v>
      </c>
      <c r="D1028" s="368" t="s">
        <v>3175</v>
      </c>
      <c r="E1028" s="368">
        <v>1</v>
      </c>
      <c r="F1028" s="368" t="s">
        <v>3175</v>
      </c>
      <c r="G1028" s="368">
        <v>0</v>
      </c>
    </row>
    <row r="1029" spans="1:7">
      <c r="A1029" s="368" t="s">
        <v>2855</v>
      </c>
      <c r="B1029" s="368" t="s">
        <v>168</v>
      </c>
      <c r="C1029" s="368" t="s">
        <v>206</v>
      </c>
      <c r="D1029" s="368" t="s">
        <v>3175</v>
      </c>
      <c r="E1029" s="368">
        <v>1</v>
      </c>
      <c r="F1029" s="368" t="s">
        <v>3175</v>
      </c>
      <c r="G1029" s="368">
        <v>0</v>
      </c>
    </row>
    <row r="1030" spans="1:7">
      <c r="A1030" s="368" t="s">
        <v>4386</v>
      </c>
      <c r="B1030" s="368" t="s">
        <v>168</v>
      </c>
      <c r="C1030" s="368" t="s">
        <v>206</v>
      </c>
      <c r="D1030" s="368" t="s">
        <v>3212</v>
      </c>
      <c r="E1030" s="368">
        <v>1</v>
      </c>
      <c r="F1030" s="368" t="s">
        <v>3175</v>
      </c>
      <c r="G1030" s="368">
        <v>0</v>
      </c>
    </row>
    <row r="1031" spans="1:7">
      <c r="A1031" s="368" t="s">
        <v>3740</v>
      </c>
      <c r="B1031" s="368" t="s">
        <v>169</v>
      </c>
      <c r="C1031" s="368" t="s">
        <v>63</v>
      </c>
      <c r="D1031" s="368" t="s">
        <v>3741</v>
      </c>
      <c r="E1031" s="368">
        <v>1027</v>
      </c>
      <c r="F1031" s="368">
        <v>2</v>
      </c>
      <c r="G1031" s="368">
        <v>0</v>
      </c>
    </row>
    <row r="1032" spans="1:7">
      <c r="A1032" s="368" t="s">
        <v>4373</v>
      </c>
      <c r="B1032" s="368" t="s">
        <v>169</v>
      </c>
      <c r="C1032" s="368" t="s">
        <v>63</v>
      </c>
      <c r="D1032" s="368" t="s">
        <v>3205</v>
      </c>
      <c r="E1032" s="368">
        <v>1027</v>
      </c>
      <c r="F1032" s="368">
        <v>11</v>
      </c>
      <c r="G1032" s="368">
        <v>1</v>
      </c>
    </row>
    <row r="1033" spans="1:7">
      <c r="A1033" s="368" t="s">
        <v>3874</v>
      </c>
      <c r="B1033" s="368" t="s">
        <v>169</v>
      </c>
      <c r="C1033" s="368" t="s">
        <v>93</v>
      </c>
      <c r="D1033" s="368" t="s">
        <v>3212</v>
      </c>
      <c r="E1033" s="368">
        <v>6</v>
      </c>
      <c r="F1033" s="368">
        <v>2</v>
      </c>
      <c r="G1033" s="368">
        <v>33</v>
      </c>
    </row>
    <row r="1034" spans="1:7">
      <c r="A1034" s="368" t="s">
        <v>4392</v>
      </c>
      <c r="B1034" s="368" t="s">
        <v>169</v>
      </c>
      <c r="C1034" s="368" t="s">
        <v>95</v>
      </c>
      <c r="D1034" s="368" t="s">
        <v>3177</v>
      </c>
      <c r="E1034" s="368">
        <v>1</v>
      </c>
      <c r="F1034" s="368">
        <v>1</v>
      </c>
      <c r="G1034" s="368">
        <v>100</v>
      </c>
    </row>
    <row r="1035" spans="1:7">
      <c r="A1035" s="368" t="s">
        <v>4308</v>
      </c>
      <c r="B1035" s="368" t="s">
        <v>166</v>
      </c>
      <c r="C1035" s="368" t="s">
        <v>229</v>
      </c>
      <c r="D1035" s="368" t="s">
        <v>3212</v>
      </c>
      <c r="E1035" s="368">
        <v>21</v>
      </c>
      <c r="F1035" s="368">
        <v>6</v>
      </c>
      <c r="G1035" s="368">
        <v>29</v>
      </c>
    </row>
    <row r="1036" spans="1:7">
      <c r="A1036" s="368" t="s">
        <v>3359</v>
      </c>
      <c r="B1036" s="368" t="s">
        <v>166</v>
      </c>
      <c r="C1036" s="368" t="s">
        <v>229</v>
      </c>
      <c r="D1036" s="368" t="s">
        <v>3220</v>
      </c>
      <c r="E1036" s="368">
        <v>21</v>
      </c>
      <c r="F1036" s="368">
        <v>2</v>
      </c>
      <c r="G1036" s="368">
        <v>10</v>
      </c>
    </row>
    <row r="1037" spans="1:7">
      <c r="A1037" s="368" t="s">
        <v>2929</v>
      </c>
      <c r="B1037" s="368" t="s">
        <v>166</v>
      </c>
      <c r="C1037" s="368" t="s">
        <v>141</v>
      </c>
      <c r="D1037" s="368" t="s">
        <v>3175</v>
      </c>
      <c r="E1037" s="368">
        <v>3</v>
      </c>
      <c r="F1037" s="368" t="s">
        <v>3175</v>
      </c>
      <c r="G1037" s="368">
        <v>0</v>
      </c>
    </row>
    <row r="1038" spans="1:7">
      <c r="A1038" s="368" t="s">
        <v>3749</v>
      </c>
      <c r="B1038" s="368" t="s">
        <v>166</v>
      </c>
      <c r="C1038" s="368" t="s">
        <v>141</v>
      </c>
      <c r="D1038" s="368" t="s">
        <v>3212</v>
      </c>
      <c r="E1038" s="368">
        <v>3</v>
      </c>
      <c r="F1038" s="368" t="s">
        <v>3175</v>
      </c>
      <c r="G1038" s="368">
        <v>0</v>
      </c>
    </row>
    <row r="1039" spans="1:7">
      <c r="A1039" s="368" t="s">
        <v>3835</v>
      </c>
      <c r="B1039" s="368" t="s">
        <v>166</v>
      </c>
      <c r="C1039" s="368" t="s">
        <v>114</v>
      </c>
      <c r="D1039" s="368" t="s">
        <v>3203</v>
      </c>
      <c r="E1039" s="368">
        <v>28</v>
      </c>
      <c r="F1039" s="368">
        <v>3</v>
      </c>
      <c r="G1039" s="368">
        <v>11</v>
      </c>
    </row>
    <row r="1040" spans="1:7">
      <c r="A1040" s="368" t="s">
        <v>3751</v>
      </c>
      <c r="B1040" s="368" t="s">
        <v>166</v>
      </c>
      <c r="C1040" s="368" t="s">
        <v>114</v>
      </c>
      <c r="D1040" s="368" t="s">
        <v>3256</v>
      </c>
      <c r="E1040" s="368">
        <v>28</v>
      </c>
      <c r="F1040" s="368">
        <v>2</v>
      </c>
      <c r="G1040" s="368">
        <v>7</v>
      </c>
    </row>
    <row r="1041" spans="1:7">
      <c r="A1041" s="368" t="s">
        <v>3837</v>
      </c>
      <c r="B1041" s="368" t="s">
        <v>166</v>
      </c>
      <c r="C1041" s="368" t="s">
        <v>29</v>
      </c>
      <c r="D1041" s="368" t="s">
        <v>3207</v>
      </c>
      <c r="E1041" s="368">
        <v>85</v>
      </c>
      <c r="F1041" s="368">
        <v>3</v>
      </c>
      <c r="G1041" s="368">
        <v>4</v>
      </c>
    </row>
    <row r="1042" spans="1:7">
      <c r="A1042" s="368" t="s">
        <v>4573</v>
      </c>
      <c r="B1042" s="368" t="s">
        <v>166</v>
      </c>
      <c r="C1042" s="368" t="s">
        <v>29</v>
      </c>
      <c r="D1042" s="368" t="s">
        <v>3184</v>
      </c>
      <c r="E1042" s="368">
        <v>85</v>
      </c>
      <c r="F1042" s="368">
        <v>1</v>
      </c>
      <c r="G1042" s="368">
        <v>1</v>
      </c>
    </row>
    <row r="1043" spans="1:7">
      <c r="A1043" s="368" t="s">
        <v>3982</v>
      </c>
      <c r="B1043" s="368" t="s">
        <v>166</v>
      </c>
      <c r="C1043" s="368" t="s">
        <v>29</v>
      </c>
      <c r="D1043" s="368" t="s">
        <v>3181</v>
      </c>
      <c r="E1043" s="368">
        <v>85</v>
      </c>
      <c r="F1043" s="368">
        <v>1</v>
      </c>
      <c r="G1043" s="368">
        <v>1</v>
      </c>
    </row>
    <row r="1044" spans="1:7">
      <c r="A1044" s="368" t="s">
        <v>4310</v>
      </c>
      <c r="B1044" s="368" t="s">
        <v>166</v>
      </c>
      <c r="C1044" s="368" t="s">
        <v>76</v>
      </c>
      <c r="D1044" s="368" t="s">
        <v>3212</v>
      </c>
      <c r="E1044" s="368">
        <v>40</v>
      </c>
      <c r="F1044" s="368">
        <v>11</v>
      </c>
      <c r="G1044" s="368">
        <v>28</v>
      </c>
    </row>
    <row r="1045" spans="1:7">
      <c r="A1045" s="368" t="s">
        <v>3753</v>
      </c>
      <c r="B1045" s="368" t="s">
        <v>166</v>
      </c>
      <c r="C1045" s="368" t="s">
        <v>75</v>
      </c>
      <c r="D1045" s="368" t="s">
        <v>3264</v>
      </c>
      <c r="E1045" s="368">
        <v>8</v>
      </c>
      <c r="F1045" s="368">
        <v>1</v>
      </c>
      <c r="G1045" s="368">
        <v>13</v>
      </c>
    </row>
    <row r="1046" spans="1:7">
      <c r="A1046" s="368" t="s">
        <v>4313</v>
      </c>
      <c r="B1046" s="368" t="s">
        <v>166</v>
      </c>
      <c r="C1046" s="368" t="s">
        <v>143</v>
      </c>
      <c r="D1046" s="368" t="s">
        <v>3210</v>
      </c>
      <c r="E1046" s="368">
        <v>11</v>
      </c>
      <c r="F1046" s="368">
        <v>1</v>
      </c>
      <c r="G1046" s="368">
        <v>9</v>
      </c>
    </row>
    <row r="1047" spans="1:7">
      <c r="A1047" s="368" t="s">
        <v>3754</v>
      </c>
      <c r="B1047" s="368" t="s">
        <v>166</v>
      </c>
      <c r="C1047" s="368" t="s">
        <v>77</v>
      </c>
      <c r="D1047" s="368" t="s">
        <v>3210</v>
      </c>
      <c r="E1047" s="368">
        <v>38</v>
      </c>
      <c r="F1047" s="368">
        <v>5</v>
      </c>
      <c r="G1047" s="368">
        <v>13</v>
      </c>
    </row>
    <row r="1048" spans="1:7">
      <c r="A1048" s="368" t="s">
        <v>4314</v>
      </c>
      <c r="B1048" s="368" t="s">
        <v>166</v>
      </c>
      <c r="C1048" s="368" t="s">
        <v>30</v>
      </c>
      <c r="D1048" s="368" t="s">
        <v>3192</v>
      </c>
      <c r="E1048" s="368">
        <v>32</v>
      </c>
      <c r="F1048" s="368">
        <v>2</v>
      </c>
      <c r="G1048" s="368">
        <v>6</v>
      </c>
    </row>
    <row r="1049" spans="1:7">
      <c r="A1049" s="368" t="s">
        <v>3843</v>
      </c>
      <c r="B1049" s="368" t="s">
        <v>166</v>
      </c>
      <c r="C1049" s="368" t="s">
        <v>30</v>
      </c>
      <c r="D1049" s="368" t="s">
        <v>3220</v>
      </c>
      <c r="E1049" s="368">
        <v>32</v>
      </c>
      <c r="F1049" s="368">
        <v>4</v>
      </c>
      <c r="G1049" s="368">
        <v>13</v>
      </c>
    </row>
    <row r="1050" spans="1:7">
      <c r="A1050" s="368" t="s">
        <v>3844</v>
      </c>
      <c r="B1050" s="368" t="s">
        <v>166</v>
      </c>
      <c r="C1050" s="368" t="s">
        <v>30</v>
      </c>
      <c r="D1050" s="368" t="s">
        <v>3210</v>
      </c>
      <c r="E1050" s="368">
        <v>32</v>
      </c>
      <c r="F1050" s="368">
        <v>4</v>
      </c>
      <c r="G1050" s="368">
        <v>13</v>
      </c>
    </row>
    <row r="1051" spans="1:7">
      <c r="A1051" s="368" t="s">
        <v>3756</v>
      </c>
      <c r="B1051" s="368" t="s">
        <v>166</v>
      </c>
      <c r="C1051" s="368" t="s">
        <v>31</v>
      </c>
      <c r="D1051" s="368" t="s">
        <v>3220</v>
      </c>
      <c r="E1051" s="368">
        <v>34</v>
      </c>
      <c r="F1051" s="368">
        <v>3</v>
      </c>
      <c r="G1051" s="368">
        <v>9</v>
      </c>
    </row>
    <row r="1052" spans="1:7">
      <c r="A1052" s="368" t="s">
        <v>4318</v>
      </c>
      <c r="B1052" s="368" t="s">
        <v>166</v>
      </c>
      <c r="C1052" s="368" t="s">
        <v>31</v>
      </c>
      <c r="D1052" s="368" t="s">
        <v>3205</v>
      </c>
      <c r="E1052" s="368">
        <v>34</v>
      </c>
      <c r="F1052" s="368">
        <v>1</v>
      </c>
      <c r="G1052" s="368">
        <v>3</v>
      </c>
    </row>
    <row r="1053" spans="1:7">
      <c r="A1053" s="368" t="s">
        <v>4319</v>
      </c>
      <c r="B1053" s="368" t="s">
        <v>166</v>
      </c>
      <c r="C1053" s="368" t="s">
        <v>182</v>
      </c>
      <c r="D1053" s="368" t="s">
        <v>3225</v>
      </c>
      <c r="E1053" s="368">
        <v>8</v>
      </c>
      <c r="F1053" s="368">
        <v>1</v>
      </c>
      <c r="G1053" s="368">
        <v>13</v>
      </c>
    </row>
    <row r="1054" spans="1:7">
      <c r="A1054" s="368" t="s">
        <v>3757</v>
      </c>
      <c r="B1054" s="368" t="s">
        <v>166</v>
      </c>
      <c r="C1054" s="368" t="s">
        <v>144</v>
      </c>
      <c r="D1054" s="368" t="s">
        <v>3210</v>
      </c>
      <c r="E1054" s="368">
        <v>10</v>
      </c>
      <c r="F1054" s="368">
        <v>1</v>
      </c>
      <c r="G1054" s="368">
        <v>10</v>
      </c>
    </row>
    <row r="1055" spans="1:7">
      <c r="A1055" s="368" t="s">
        <v>4320</v>
      </c>
      <c r="B1055" s="368" t="s">
        <v>166</v>
      </c>
      <c r="C1055" s="368" t="s">
        <v>88</v>
      </c>
      <c r="D1055" s="368" t="s">
        <v>3220</v>
      </c>
      <c r="E1055" s="368">
        <v>21</v>
      </c>
      <c r="F1055" s="368">
        <v>2</v>
      </c>
      <c r="G1055" s="368">
        <v>10</v>
      </c>
    </row>
    <row r="1056" spans="1:7">
      <c r="A1056" s="368" t="s">
        <v>3760</v>
      </c>
      <c r="B1056" s="368" t="s">
        <v>166</v>
      </c>
      <c r="C1056" s="368" t="s">
        <v>88</v>
      </c>
      <c r="D1056" s="368" t="s">
        <v>3203</v>
      </c>
      <c r="E1056" s="368">
        <v>21</v>
      </c>
      <c r="F1056" s="368">
        <v>1</v>
      </c>
      <c r="G1056" s="368">
        <v>5</v>
      </c>
    </row>
    <row r="1057" spans="1:7">
      <c r="A1057" s="368" t="s">
        <v>3847</v>
      </c>
      <c r="B1057" s="368" t="s">
        <v>166</v>
      </c>
      <c r="C1057" s="368" t="s">
        <v>88</v>
      </c>
      <c r="D1057" s="368" t="s">
        <v>3227</v>
      </c>
      <c r="E1057" s="368">
        <v>21</v>
      </c>
      <c r="F1057" s="368">
        <v>1</v>
      </c>
      <c r="G1057" s="368">
        <v>5</v>
      </c>
    </row>
    <row r="1058" spans="1:7">
      <c r="A1058" s="368" t="s">
        <v>3761</v>
      </c>
      <c r="B1058" s="368" t="s">
        <v>166</v>
      </c>
      <c r="C1058" s="368" t="s">
        <v>202</v>
      </c>
      <c r="D1058" s="368" t="s">
        <v>3240</v>
      </c>
      <c r="E1058" s="368">
        <v>9</v>
      </c>
      <c r="F1058" s="368">
        <v>1</v>
      </c>
      <c r="G1058" s="368">
        <v>11</v>
      </c>
    </row>
    <row r="1059" spans="1:7">
      <c r="A1059" s="368" t="s">
        <v>4321</v>
      </c>
      <c r="B1059" s="368" t="s">
        <v>166</v>
      </c>
      <c r="C1059" s="368" t="s">
        <v>202</v>
      </c>
      <c r="D1059" s="368" t="s">
        <v>3246</v>
      </c>
      <c r="E1059" s="368">
        <v>9</v>
      </c>
      <c r="F1059" s="368">
        <v>1</v>
      </c>
      <c r="G1059" s="368">
        <v>11</v>
      </c>
    </row>
    <row r="1060" spans="1:7">
      <c r="A1060" s="368" t="s">
        <v>4323</v>
      </c>
      <c r="B1060" s="368" t="s">
        <v>166</v>
      </c>
      <c r="C1060" s="368" t="s">
        <v>58</v>
      </c>
      <c r="D1060" s="368" t="s">
        <v>3192</v>
      </c>
      <c r="E1060" s="368">
        <v>35</v>
      </c>
      <c r="F1060" s="368">
        <v>1</v>
      </c>
      <c r="G1060" s="368">
        <v>3</v>
      </c>
    </row>
    <row r="1061" spans="1:7">
      <c r="A1061" s="368" t="s">
        <v>3762</v>
      </c>
      <c r="B1061" s="368" t="s">
        <v>166</v>
      </c>
      <c r="C1061" s="368" t="s">
        <v>58</v>
      </c>
      <c r="D1061" s="368" t="s">
        <v>3207</v>
      </c>
      <c r="E1061" s="368">
        <v>35</v>
      </c>
      <c r="F1061" s="368">
        <v>1</v>
      </c>
      <c r="G1061" s="368">
        <v>3</v>
      </c>
    </row>
    <row r="1062" spans="1:7">
      <c r="A1062" s="368" t="s">
        <v>3852</v>
      </c>
      <c r="B1062" s="368" t="s">
        <v>166</v>
      </c>
      <c r="C1062" s="368" t="s">
        <v>78</v>
      </c>
      <c r="D1062" s="368" t="s">
        <v>3192</v>
      </c>
      <c r="E1062" s="368">
        <v>46</v>
      </c>
      <c r="F1062" s="368">
        <v>1</v>
      </c>
      <c r="G1062" s="368">
        <v>2</v>
      </c>
    </row>
    <row r="1063" spans="1:7">
      <c r="A1063" s="368" t="s">
        <v>3853</v>
      </c>
      <c r="B1063" s="368" t="s">
        <v>166</v>
      </c>
      <c r="C1063" s="368" t="s">
        <v>78</v>
      </c>
      <c r="D1063" s="368" t="s">
        <v>3210</v>
      </c>
      <c r="E1063" s="368">
        <v>46</v>
      </c>
      <c r="F1063" s="368">
        <v>7</v>
      </c>
      <c r="G1063" s="368">
        <v>15</v>
      </c>
    </row>
    <row r="1064" spans="1:7">
      <c r="A1064" s="368" t="s">
        <v>4324</v>
      </c>
      <c r="B1064" s="368" t="s">
        <v>166</v>
      </c>
      <c r="C1064" s="368" t="s">
        <v>78</v>
      </c>
      <c r="D1064" s="368" t="s">
        <v>3177</v>
      </c>
      <c r="E1064" s="368">
        <v>46</v>
      </c>
      <c r="F1064" s="368">
        <v>2</v>
      </c>
      <c r="G1064" s="368">
        <v>4</v>
      </c>
    </row>
    <row r="1065" spans="1:7">
      <c r="A1065" s="368" t="s">
        <v>3764</v>
      </c>
      <c r="B1065" s="368" t="s">
        <v>166</v>
      </c>
      <c r="C1065" s="368" t="s">
        <v>78</v>
      </c>
      <c r="D1065" s="368" t="s">
        <v>3252</v>
      </c>
      <c r="E1065" s="368">
        <v>46</v>
      </c>
      <c r="F1065" s="368">
        <v>2</v>
      </c>
      <c r="G1065" s="368">
        <v>4</v>
      </c>
    </row>
    <row r="1066" spans="1:7">
      <c r="A1066" s="368" t="s">
        <v>3859</v>
      </c>
      <c r="B1066" s="368" t="s">
        <v>166</v>
      </c>
      <c r="C1066" s="368" t="s">
        <v>32</v>
      </c>
      <c r="D1066" s="368" t="s">
        <v>3192</v>
      </c>
      <c r="E1066" s="368">
        <v>14</v>
      </c>
      <c r="F1066" s="368">
        <v>4</v>
      </c>
      <c r="G1066" s="368">
        <v>29</v>
      </c>
    </row>
    <row r="1067" spans="1:7">
      <c r="A1067" s="368" t="s">
        <v>3861</v>
      </c>
      <c r="B1067" s="368" t="s">
        <v>166</v>
      </c>
      <c r="C1067" s="368" t="s">
        <v>32</v>
      </c>
      <c r="D1067" s="368" t="s">
        <v>3306</v>
      </c>
      <c r="E1067" s="368">
        <v>14</v>
      </c>
      <c r="F1067" s="368">
        <v>1</v>
      </c>
      <c r="G1067" s="368">
        <v>7</v>
      </c>
    </row>
    <row r="1068" spans="1:7">
      <c r="A1068" s="368" t="s">
        <v>4329</v>
      </c>
      <c r="B1068" s="368" t="s">
        <v>166</v>
      </c>
      <c r="C1068" s="368" t="s">
        <v>184</v>
      </c>
      <c r="D1068" s="368" t="s">
        <v>3177</v>
      </c>
      <c r="E1068" s="368">
        <v>51</v>
      </c>
      <c r="F1068" s="368">
        <v>1</v>
      </c>
      <c r="G1068" s="368">
        <v>2</v>
      </c>
    </row>
    <row r="1069" spans="1:7">
      <c r="A1069" s="368" t="s">
        <v>3864</v>
      </c>
      <c r="B1069" s="368" t="s">
        <v>166</v>
      </c>
      <c r="C1069" s="368" t="s">
        <v>184</v>
      </c>
      <c r="D1069" s="368" t="s">
        <v>3181</v>
      </c>
      <c r="E1069" s="368">
        <v>51</v>
      </c>
      <c r="F1069" s="368">
        <v>1</v>
      </c>
      <c r="G1069" s="368">
        <v>2</v>
      </c>
    </row>
    <row r="1070" spans="1:7">
      <c r="A1070" s="368" t="s">
        <v>3957</v>
      </c>
      <c r="B1070" s="368" t="s">
        <v>166</v>
      </c>
      <c r="C1070" s="368" t="s">
        <v>203</v>
      </c>
      <c r="D1070" s="368" t="s">
        <v>3210</v>
      </c>
      <c r="E1070" s="368">
        <v>7</v>
      </c>
      <c r="F1070" s="368">
        <v>1</v>
      </c>
      <c r="G1070" s="368">
        <v>14</v>
      </c>
    </row>
    <row r="1071" spans="1:7">
      <c r="A1071" s="368" t="s">
        <v>6815</v>
      </c>
      <c r="B1071" s="368" t="s">
        <v>166</v>
      </c>
      <c r="C1071" s="368" t="s">
        <v>204</v>
      </c>
      <c r="D1071" s="368" t="s">
        <v>3195</v>
      </c>
      <c r="E1071" s="368">
        <v>2</v>
      </c>
      <c r="F1071" s="368">
        <v>1</v>
      </c>
      <c r="G1071" s="368">
        <v>50</v>
      </c>
    </row>
    <row r="1072" spans="1:7">
      <c r="A1072" s="368" t="s">
        <v>3865</v>
      </c>
      <c r="B1072" s="368" t="s">
        <v>166</v>
      </c>
      <c r="C1072" s="368" t="s">
        <v>185</v>
      </c>
      <c r="D1072" s="368" t="s">
        <v>3441</v>
      </c>
      <c r="E1072" s="368">
        <v>5</v>
      </c>
      <c r="F1072" s="368">
        <v>1</v>
      </c>
      <c r="G1072" s="368">
        <v>20</v>
      </c>
    </row>
    <row r="1073" spans="1:7">
      <c r="A1073" s="368" t="s">
        <v>3470</v>
      </c>
      <c r="B1073" s="368" t="s">
        <v>166</v>
      </c>
      <c r="C1073" s="368" t="s">
        <v>34</v>
      </c>
      <c r="D1073" s="368" t="s">
        <v>3192</v>
      </c>
      <c r="E1073" s="368">
        <v>19</v>
      </c>
      <c r="F1073" s="368">
        <v>2</v>
      </c>
      <c r="G1073" s="368">
        <v>11</v>
      </c>
    </row>
    <row r="1074" spans="1:7">
      <c r="A1074" s="368" t="s">
        <v>3961</v>
      </c>
      <c r="B1074" s="368" t="s">
        <v>166</v>
      </c>
      <c r="C1074" s="368" t="s">
        <v>34</v>
      </c>
      <c r="D1074" s="368" t="s">
        <v>3210</v>
      </c>
      <c r="E1074" s="368">
        <v>19</v>
      </c>
      <c r="F1074" s="368">
        <v>1</v>
      </c>
      <c r="G1074" s="368">
        <v>5</v>
      </c>
    </row>
    <row r="1075" spans="1:7">
      <c r="A1075" s="368" t="s">
        <v>4780</v>
      </c>
      <c r="B1075" s="368" t="s">
        <v>169</v>
      </c>
      <c r="C1075" s="368" t="s">
        <v>85</v>
      </c>
      <c r="D1075" s="368" t="s">
        <v>3256</v>
      </c>
      <c r="E1075" s="368">
        <v>34</v>
      </c>
      <c r="F1075" s="368">
        <v>2</v>
      </c>
      <c r="G1075" s="368">
        <v>6</v>
      </c>
    </row>
    <row r="1076" spans="1:7">
      <c r="A1076" s="368" t="s">
        <v>4781</v>
      </c>
      <c r="B1076" s="368" t="s">
        <v>169</v>
      </c>
      <c r="C1076" s="368" t="s">
        <v>85</v>
      </c>
      <c r="D1076" s="368" t="s">
        <v>3246</v>
      </c>
      <c r="E1076" s="368">
        <v>34</v>
      </c>
      <c r="F1076" s="368">
        <v>1</v>
      </c>
      <c r="G1076" s="368">
        <v>3</v>
      </c>
    </row>
    <row r="1077" spans="1:7">
      <c r="A1077" s="368" t="s">
        <v>4782</v>
      </c>
      <c r="B1077" s="368" t="s">
        <v>169</v>
      </c>
      <c r="C1077" s="368" t="s">
        <v>200</v>
      </c>
      <c r="D1077" s="368" t="s">
        <v>3240</v>
      </c>
      <c r="E1077" s="368">
        <v>15</v>
      </c>
      <c r="F1077" s="368">
        <v>1</v>
      </c>
      <c r="G1077" s="368">
        <v>7</v>
      </c>
    </row>
    <row r="1078" spans="1:7">
      <c r="A1078" s="368" t="s">
        <v>5743</v>
      </c>
      <c r="B1078" s="368" t="s">
        <v>169</v>
      </c>
      <c r="C1078" s="368" t="s">
        <v>103</v>
      </c>
      <c r="D1078" s="368" t="s">
        <v>3212</v>
      </c>
      <c r="E1078" s="368">
        <v>3</v>
      </c>
      <c r="F1078" s="368">
        <v>2</v>
      </c>
      <c r="G1078" s="368">
        <v>67</v>
      </c>
    </row>
    <row r="1079" spans="1:7">
      <c r="A1079" s="368" t="s">
        <v>2825</v>
      </c>
      <c r="B1079" s="368" t="s">
        <v>169</v>
      </c>
      <c r="C1079" s="368" t="s">
        <v>105</v>
      </c>
      <c r="D1079" s="368" t="s">
        <v>3175</v>
      </c>
      <c r="E1079" s="368">
        <v>1</v>
      </c>
      <c r="F1079" s="368" t="s">
        <v>3175</v>
      </c>
      <c r="G1079" s="368">
        <v>0</v>
      </c>
    </row>
    <row r="1080" spans="1:7">
      <c r="A1080" s="368" t="s">
        <v>4783</v>
      </c>
      <c r="B1080" s="368" t="s">
        <v>169</v>
      </c>
      <c r="C1080" s="368" t="s">
        <v>179</v>
      </c>
      <c r="D1080" s="368" t="s">
        <v>3177</v>
      </c>
      <c r="E1080" s="368">
        <v>23</v>
      </c>
      <c r="F1080" s="368">
        <v>1</v>
      </c>
      <c r="G1080" s="368">
        <v>4</v>
      </c>
    </row>
    <row r="1081" spans="1:7">
      <c r="A1081" s="368" t="s">
        <v>3915</v>
      </c>
      <c r="B1081" s="368" t="s">
        <v>169</v>
      </c>
      <c r="C1081" s="368" t="s">
        <v>106</v>
      </c>
      <c r="D1081" s="368" t="s">
        <v>3203</v>
      </c>
      <c r="E1081" s="368">
        <v>4</v>
      </c>
      <c r="F1081" s="368">
        <v>1</v>
      </c>
      <c r="G1081" s="368">
        <v>25</v>
      </c>
    </row>
    <row r="1082" spans="1:7">
      <c r="A1082" s="368" t="s">
        <v>5744</v>
      </c>
      <c r="B1082" s="368" t="s">
        <v>169</v>
      </c>
      <c r="C1082" s="368" t="s">
        <v>107</v>
      </c>
      <c r="D1082" s="368" t="s">
        <v>3212</v>
      </c>
      <c r="E1082" s="368">
        <v>7</v>
      </c>
      <c r="F1082" s="368">
        <v>1</v>
      </c>
      <c r="G1082" s="368">
        <v>14</v>
      </c>
    </row>
    <row r="1083" spans="1:7">
      <c r="A1083" s="368" t="s">
        <v>5746</v>
      </c>
      <c r="B1083" s="368" t="s">
        <v>169</v>
      </c>
      <c r="C1083" s="368" t="s">
        <v>213</v>
      </c>
      <c r="D1083" s="368" t="s">
        <v>3240</v>
      </c>
      <c r="E1083" s="368">
        <v>5</v>
      </c>
      <c r="F1083" s="368">
        <v>1</v>
      </c>
      <c r="G1083" s="368">
        <v>20</v>
      </c>
    </row>
    <row r="1084" spans="1:7">
      <c r="A1084" s="368" t="s">
        <v>5747</v>
      </c>
      <c r="B1084" s="368" t="s">
        <v>169</v>
      </c>
      <c r="C1084" s="368" t="s">
        <v>86</v>
      </c>
      <c r="D1084" s="368" t="s">
        <v>3240</v>
      </c>
      <c r="E1084" s="368">
        <v>25</v>
      </c>
      <c r="F1084" s="368">
        <v>1</v>
      </c>
      <c r="G1084" s="368">
        <v>4</v>
      </c>
    </row>
    <row r="1085" spans="1:7">
      <c r="A1085" s="368" t="s">
        <v>3916</v>
      </c>
      <c r="B1085" s="368" t="s">
        <v>169</v>
      </c>
      <c r="C1085" s="368" t="s">
        <v>86</v>
      </c>
      <c r="D1085" s="368" t="s">
        <v>3264</v>
      </c>
      <c r="E1085" s="368">
        <v>25</v>
      </c>
      <c r="F1085" s="368">
        <v>1</v>
      </c>
      <c r="G1085" s="368">
        <v>4</v>
      </c>
    </row>
    <row r="1086" spans="1:7">
      <c r="A1086" s="368" t="s">
        <v>3918</v>
      </c>
      <c r="B1086" s="368" t="s">
        <v>169</v>
      </c>
      <c r="C1086" s="368" t="s">
        <v>86</v>
      </c>
      <c r="D1086" s="368" t="s">
        <v>3184</v>
      </c>
      <c r="E1086" s="368">
        <v>25</v>
      </c>
      <c r="F1086" s="368">
        <v>2</v>
      </c>
      <c r="G1086" s="368">
        <v>8</v>
      </c>
    </row>
    <row r="1087" spans="1:7">
      <c r="A1087" s="368" t="s">
        <v>4784</v>
      </c>
      <c r="B1087" s="368" t="s">
        <v>169</v>
      </c>
      <c r="C1087" s="368" t="s">
        <v>86</v>
      </c>
      <c r="D1087" s="368" t="s">
        <v>3205</v>
      </c>
      <c r="E1087" s="368">
        <v>25</v>
      </c>
      <c r="F1087" s="368">
        <v>1</v>
      </c>
      <c r="G1087" s="368">
        <v>4</v>
      </c>
    </row>
    <row r="1088" spans="1:7">
      <c r="A1088" s="368" t="s">
        <v>5748</v>
      </c>
      <c r="B1088" s="368" t="s">
        <v>169</v>
      </c>
      <c r="C1088" s="368" t="s">
        <v>110</v>
      </c>
      <c r="D1088" s="368" t="s">
        <v>3212</v>
      </c>
      <c r="E1088" s="368">
        <v>4</v>
      </c>
      <c r="F1088" s="368">
        <v>1</v>
      </c>
      <c r="G1088" s="368">
        <v>25</v>
      </c>
    </row>
    <row r="1089" spans="1:7">
      <c r="A1089" s="368" t="s">
        <v>3919</v>
      </c>
      <c r="B1089" s="368" t="s">
        <v>169</v>
      </c>
      <c r="C1089" s="368" t="s">
        <v>111</v>
      </c>
      <c r="D1089" s="368" t="s">
        <v>3220</v>
      </c>
      <c r="E1089" s="368">
        <v>2</v>
      </c>
      <c r="F1089" s="368">
        <v>1</v>
      </c>
      <c r="G1089" s="368">
        <v>50</v>
      </c>
    </row>
    <row r="1090" spans="1:7">
      <c r="A1090" s="368" t="s">
        <v>4785</v>
      </c>
      <c r="B1090" s="368" t="s">
        <v>169</v>
      </c>
      <c r="C1090" s="368" t="s">
        <v>181</v>
      </c>
      <c r="D1090" s="368" t="s">
        <v>3192</v>
      </c>
      <c r="E1090" s="368">
        <v>12</v>
      </c>
      <c r="F1090" s="368">
        <v>3</v>
      </c>
      <c r="G1090" s="368">
        <v>25</v>
      </c>
    </row>
    <row r="1091" spans="1:7">
      <c r="A1091" s="368" t="s">
        <v>3920</v>
      </c>
      <c r="B1091" s="368" t="s">
        <v>169</v>
      </c>
      <c r="C1091" s="368" t="s">
        <v>181</v>
      </c>
      <c r="D1091" s="368" t="s">
        <v>3256</v>
      </c>
      <c r="E1091" s="368">
        <v>12</v>
      </c>
      <c r="F1091" s="368">
        <v>1</v>
      </c>
      <c r="G1091" s="368">
        <v>8</v>
      </c>
    </row>
    <row r="1092" spans="1:7">
      <c r="A1092" s="368" t="s">
        <v>5750</v>
      </c>
      <c r="B1092" s="368" t="s">
        <v>169</v>
      </c>
      <c r="C1092" s="368" t="s">
        <v>181</v>
      </c>
      <c r="D1092" s="368" t="s">
        <v>3306</v>
      </c>
      <c r="E1092" s="368">
        <v>12</v>
      </c>
      <c r="F1092" s="368">
        <v>1</v>
      </c>
      <c r="G1092" s="368">
        <v>8</v>
      </c>
    </row>
    <row r="1093" spans="1:7">
      <c r="A1093" s="368" t="s">
        <v>5751</v>
      </c>
      <c r="B1093" s="368" t="s">
        <v>169</v>
      </c>
      <c r="C1093" s="368" t="s">
        <v>181</v>
      </c>
      <c r="D1093" s="368" t="s">
        <v>3230</v>
      </c>
      <c r="E1093" s="368">
        <v>12</v>
      </c>
      <c r="F1093" s="368">
        <v>1</v>
      </c>
      <c r="G1093" s="368">
        <v>8</v>
      </c>
    </row>
    <row r="1094" spans="1:7">
      <c r="A1094" s="368" t="s">
        <v>3921</v>
      </c>
      <c r="B1094" s="368" t="s">
        <v>169</v>
      </c>
      <c r="C1094" s="368" t="s">
        <v>229</v>
      </c>
      <c r="D1094" s="368" t="s">
        <v>3212</v>
      </c>
      <c r="E1094" s="368">
        <v>8</v>
      </c>
      <c r="F1094" s="368">
        <v>2</v>
      </c>
      <c r="G1094" s="368">
        <v>25</v>
      </c>
    </row>
    <row r="1095" spans="1:7">
      <c r="A1095" s="368" t="s">
        <v>5753</v>
      </c>
      <c r="B1095" s="368" t="s">
        <v>169</v>
      </c>
      <c r="C1095" s="368" t="s">
        <v>114</v>
      </c>
      <c r="D1095" s="368" t="s">
        <v>3233</v>
      </c>
      <c r="E1095" s="368">
        <v>13</v>
      </c>
      <c r="F1095" s="368">
        <v>1</v>
      </c>
      <c r="G1095" s="368">
        <v>8</v>
      </c>
    </row>
    <row r="1096" spans="1:7">
      <c r="A1096" s="368" t="s">
        <v>2653</v>
      </c>
      <c r="B1096" s="368" t="s">
        <v>169</v>
      </c>
      <c r="C1096" s="368" t="s">
        <v>28</v>
      </c>
      <c r="D1096" s="368" t="s">
        <v>3175</v>
      </c>
      <c r="E1096" s="368">
        <v>1</v>
      </c>
      <c r="F1096" s="368" t="s">
        <v>3175</v>
      </c>
      <c r="G1096" s="368">
        <v>0</v>
      </c>
    </row>
    <row r="1097" spans="1:7">
      <c r="A1097" s="368" t="s">
        <v>5754</v>
      </c>
      <c r="B1097" s="368" t="s">
        <v>169</v>
      </c>
      <c r="C1097" s="368" t="s">
        <v>142</v>
      </c>
      <c r="D1097" s="368" t="s">
        <v>3192</v>
      </c>
      <c r="E1097" s="368">
        <v>5</v>
      </c>
      <c r="F1097" s="368">
        <v>1</v>
      </c>
      <c r="G1097" s="368">
        <v>20</v>
      </c>
    </row>
    <row r="1098" spans="1:7">
      <c r="A1098" s="368" t="s">
        <v>3922</v>
      </c>
      <c r="B1098" s="368" t="s">
        <v>169</v>
      </c>
      <c r="C1098" s="368" t="s">
        <v>29</v>
      </c>
      <c r="D1098" s="368" t="s">
        <v>3240</v>
      </c>
      <c r="E1098" s="368">
        <v>32</v>
      </c>
      <c r="F1098" s="368">
        <v>1</v>
      </c>
      <c r="G1098" s="368">
        <v>3</v>
      </c>
    </row>
    <row r="1099" spans="1:7">
      <c r="A1099" s="368" t="s">
        <v>5755</v>
      </c>
      <c r="B1099" s="368" t="s">
        <v>169</v>
      </c>
      <c r="C1099" s="368" t="s">
        <v>115</v>
      </c>
      <c r="D1099" s="368" t="s">
        <v>3203</v>
      </c>
      <c r="E1099" s="368">
        <v>20</v>
      </c>
      <c r="F1099" s="368">
        <v>1</v>
      </c>
      <c r="G1099" s="368">
        <v>5</v>
      </c>
    </row>
    <row r="1100" spans="1:7">
      <c r="A1100" s="368" t="s">
        <v>4787</v>
      </c>
      <c r="B1100" s="368" t="s">
        <v>169</v>
      </c>
      <c r="C1100" s="368" t="s">
        <v>115</v>
      </c>
      <c r="D1100" s="368" t="s">
        <v>3227</v>
      </c>
      <c r="E1100" s="368">
        <v>20</v>
      </c>
      <c r="F1100" s="368">
        <v>1</v>
      </c>
      <c r="G1100" s="368">
        <v>5</v>
      </c>
    </row>
    <row r="1101" spans="1:7">
      <c r="A1101" s="368" t="s">
        <v>3923</v>
      </c>
      <c r="B1101" s="368" t="s">
        <v>169</v>
      </c>
      <c r="C1101" s="368" t="s">
        <v>75</v>
      </c>
      <c r="D1101" s="368" t="s">
        <v>3210</v>
      </c>
      <c r="E1101" s="368">
        <v>3</v>
      </c>
      <c r="F1101" s="368">
        <v>1</v>
      </c>
      <c r="G1101" s="368">
        <v>33</v>
      </c>
    </row>
    <row r="1102" spans="1:7">
      <c r="A1102" s="368" t="s">
        <v>3925</v>
      </c>
      <c r="B1102" s="368" t="s">
        <v>169</v>
      </c>
      <c r="C1102" s="368" t="s">
        <v>143</v>
      </c>
      <c r="D1102" s="368" t="s">
        <v>3177</v>
      </c>
      <c r="E1102" s="368">
        <v>7</v>
      </c>
      <c r="F1102" s="368">
        <v>1</v>
      </c>
      <c r="G1102" s="368">
        <v>14</v>
      </c>
    </row>
    <row r="1103" spans="1:7">
      <c r="A1103" s="368" t="s">
        <v>5757</v>
      </c>
      <c r="B1103" s="368" t="s">
        <v>169</v>
      </c>
      <c r="C1103" s="368" t="s">
        <v>77</v>
      </c>
      <c r="D1103" s="368" t="s">
        <v>3212</v>
      </c>
      <c r="E1103" s="368">
        <v>16</v>
      </c>
      <c r="F1103" s="368">
        <v>3</v>
      </c>
      <c r="G1103" s="368">
        <v>19</v>
      </c>
    </row>
    <row r="1104" spans="1:7">
      <c r="A1104" s="368" t="s">
        <v>5758</v>
      </c>
      <c r="B1104" s="368" t="s">
        <v>169</v>
      </c>
      <c r="C1104" s="368" t="s">
        <v>87</v>
      </c>
      <c r="D1104" s="368" t="s">
        <v>3212</v>
      </c>
      <c r="E1104" s="368">
        <v>2</v>
      </c>
      <c r="F1104" s="368" t="s">
        <v>3175</v>
      </c>
      <c r="G1104" s="368">
        <v>0</v>
      </c>
    </row>
    <row r="1105" spans="1:7">
      <c r="A1105" s="368" t="s">
        <v>3926</v>
      </c>
      <c r="B1105" s="368" t="s">
        <v>169</v>
      </c>
      <c r="C1105" s="368" t="s">
        <v>31</v>
      </c>
      <c r="D1105" s="368" t="s">
        <v>3207</v>
      </c>
      <c r="E1105" s="368">
        <v>23</v>
      </c>
      <c r="F1105" s="368">
        <v>1</v>
      </c>
      <c r="G1105" s="368">
        <v>4</v>
      </c>
    </row>
    <row r="1106" spans="1:7">
      <c r="A1106" s="368" t="s">
        <v>4262</v>
      </c>
      <c r="B1106" s="368" t="s">
        <v>169</v>
      </c>
      <c r="C1106" s="368" t="s">
        <v>20</v>
      </c>
      <c r="D1106" s="368" t="s">
        <v>3230</v>
      </c>
      <c r="E1106" s="368">
        <v>2</v>
      </c>
      <c r="F1106" s="368">
        <v>2</v>
      </c>
      <c r="G1106" s="368">
        <v>100</v>
      </c>
    </row>
    <row r="1107" spans="1:7">
      <c r="A1107" s="368" t="s">
        <v>4192</v>
      </c>
      <c r="B1107" s="368" t="s">
        <v>169</v>
      </c>
      <c r="C1107" s="368" t="s">
        <v>21</v>
      </c>
      <c r="D1107" s="368" t="s">
        <v>3212</v>
      </c>
      <c r="E1107" s="368">
        <v>6</v>
      </c>
      <c r="F1107" s="368">
        <v>2</v>
      </c>
      <c r="G1107" s="368">
        <v>33</v>
      </c>
    </row>
    <row r="1108" spans="1:7">
      <c r="A1108" s="368" t="s">
        <v>4263</v>
      </c>
      <c r="B1108" s="368" t="s">
        <v>169</v>
      </c>
      <c r="C1108" s="368" t="s">
        <v>21</v>
      </c>
      <c r="D1108" s="368" t="s">
        <v>3220</v>
      </c>
      <c r="E1108" s="368">
        <v>6</v>
      </c>
      <c r="F1108" s="368">
        <v>1</v>
      </c>
      <c r="G1108" s="368">
        <v>17</v>
      </c>
    </row>
    <row r="1109" spans="1:7">
      <c r="A1109" s="368" t="s">
        <v>4264</v>
      </c>
      <c r="B1109" s="368" t="s">
        <v>169</v>
      </c>
      <c r="C1109" s="368" t="s">
        <v>22</v>
      </c>
      <c r="D1109" s="368" t="s">
        <v>3212</v>
      </c>
      <c r="E1109" s="368">
        <v>10</v>
      </c>
      <c r="F1109" s="368">
        <v>5</v>
      </c>
      <c r="G1109" s="368">
        <v>50</v>
      </c>
    </row>
    <row r="1110" spans="1:7">
      <c r="A1110" s="368" t="s">
        <v>4193</v>
      </c>
      <c r="B1110" s="368" t="s">
        <v>169</v>
      </c>
      <c r="C1110" s="368" t="s">
        <v>22</v>
      </c>
      <c r="D1110" s="368" t="s">
        <v>3220</v>
      </c>
      <c r="E1110" s="368">
        <v>10</v>
      </c>
      <c r="F1110" s="368">
        <v>1</v>
      </c>
      <c r="G1110" s="368">
        <v>10</v>
      </c>
    </row>
    <row r="1111" spans="1:7">
      <c r="A1111" s="368" t="s">
        <v>4265</v>
      </c>
      <c r="B1111" s="368" t="s">
        <v>169</v>
      </c>
      <c r="C1111" s="368" t="s">
        <v>22</v>
      </c>
      <c r="D1111" s="368" t="s">
        <v>3207</v>
      </c>
      <c r="E1111" s="368">
        <v>10</v>
      </c>
      <c r="F1111" s="368">
        <v>2</v>
      </c>
      <c r="G1111" s="368">
        <v>20</v>
      </c>
    </row>
    <row r="1112" spans="1:7">
      <c r="A1112" s="368" t="s">
        <v>4860</v>
      </c>
      <c r="B1112" s="368" t="s">
        <v>169</v>
      </c>
      <c r="C1112" s="368" t="s">
        <v>22</v>
      </c>
      <c r="D1112" s="368" t="s">
        <v>3203</v>
      </c>
      <c r="E1112" s="368">
        <v>10</v>
      </c>
      <c r="F1112" s="368">
        <v>2</v>
      </c>
      <c r="G1112" s="368">
        <v>20</v>
      </c>
    </row>
    <row r="1113" spans="1:7">
      <c r="A1113" s="368" t="s">
        <v>4861</v>
      </c>
      <c r="B1113" s="368" t="s">
        <v>169</v>
      </c>
      <c r="C1113" s="368" t="s">
        <v>175</v>
      </c>
      <c r="D1113" s="368" t="s">
        <v>3192</v>
      </c>
      <c r="E1113" s="368">
        <v>2</v>
      </c>
      <c r="F1113" s="368">
        <v>1</v>
      </c>
      <c r="G1113" s="368">
        <v>50</v>
      </c>
    </row>
    <row r="1114" spans="1:7">
      <c r="A1114" s="368" t="s">
        <v>4862</v>
      </c>
      <c r="B1114" s="368" t="s">
        <v>169</v>
      </c>
      <c r="C1114" s="368" t="s">
        <v>225</v>
      </c>
      <c r="D1114" s="368" t="s">
        <v>3207</v>
      </c>
      <c r="E1114" s="368">
        <v>8</v>
      </c>
      <c r="F1114" s="368">
        <v>1</v>
      </c>
      <c r="G1114" s="368">
        <v>13</v>
      </c>
    </row>
    <row r="1115" spans="1:7">
      <c r="A1115" s="368" t="s">
        <v>4638</v>
      </c>
      <c r="B1115" s="368" t="s">
        <v>169</v>
      </c>
      <c r="C1115" s="368" t="s">
        <v>225</v>
      </c>
      <c r="D1115" s="368" t="s">
        <v>3195</v>
      </c>
      <c r="E1115" s="368">
        <v>8</v>
      </c>
      <c r="F1115" s="368">
        <v>1</v>
      </c>
      <c r="G1115" s="368">
        <v>13</v>
      </c>
    </row>
    <row r="1116" spans="1:7">
      <c r="A1116" s="368" t="s">
        <v>4194</v>
      </c>
      <c r="B1116" s="368" t="s">
        <v>169</v>
      </c>
      <c r="C1116" s="368" t="s">
        <v>176</v>
      </c>
      <c r="D1116" s="368" t="s">
        <v>3212</v>
      </c>
      <c r="E1116" s="368">
        <v>3</v>
      </c>
      <c r="F1116" s="368">
        <v>1</v>
      </c>
      <c r="G1116" s="368">
        <v>33</v>
      </c>
    </row>
    <row r="1117" spans="1:7">
      <c r="A1117" s="368" t="s">
        <v>6816</v>
      </c>
      <c r="B1117" s="368" t="s">
        <v>169</v>
      </c>
      <c r="C1117" s="368" t="s">
        <v>97</v>
      </c>
      <c r="D1117" s="368" t="s">
        <v>3186</v>
      </c>
      <c r="E1117" s="368">
        <v>7</v>
      </c>
      <c r="F1117" s="368">
        <v>1</v>
      </c>
      <c r="G1117" s="368">
        <v>14</v>
      </c>
    </row>
    <row r="1118" spans="1:7">
      <c r="A1118" s="368" t="s">
        <v>4195</v>
      </c>
      <c r="B1118" s="368" t="s">
        <v>169</v>
      </c>
      <c r="C1118" s="368" t="s">
        <v>177</v>
      </c>
      <c r="D1118" s="368" t="s">
        <v>3212</v>
      </c>
      <c r="E1118" s="368">
        <v>14</v>
      </c>
      <c r="F1118" s="368">
        <v>2</v>
      </c>
      <c r="G1118" s="368">
        <v>14</v>
      </c>
    </row>
    <row r="1119" spans="1:7">
      <c r="A1119" s="368" t="s">
        <v>4639</v>
      </c>
      <c r="B1119" s="368" t="s">
        <v>169</v>
      </c>
      <c r="C1119" s="368" t="s">
        <v>177</v>
      </c>
      <c r="D1119" s="368" t="s">
        <v>3190</v>
      </c>
      <c r="E1119" s="368">
        <v>14</v>
      </c>
      <c r="F1119" s="368">
        <v>1</v>
      </c>
      <c r="G1119" s="368">
        <v>7</v>
      </c>
    </row>
    <row r="1120" spans="1:7">
      <c r="A1120" s="368" t="s">
        <v>4863</v>
      </c>
      <c r="B1120" s="368" t="s">
        <v>169</v>
      </c>
      <c r="C1120" s="368" t="s">
        <v>23</v>
      </c>
      <c r="D1120" s="368" t="s">
        <v>3212</v>
      </c>
      <c r="E1120" s="368">
        <v>4</v>
      </c>
      <c r="F1120" s="368">
        <v>2</v>
      </c>
      <c r="G1120" s="368">
        <v>50</v>
      </c>
    </row>
    <row r="1121" spans="1:7">
      <c r="A1121" s="368" t="s">
        <v>4864</v>
      </c>
      <c r="B1121" s="368" t="s">
        <v>169</v>
      </c>
      <c r="C1121" s="368" t="s">
        <v>23</v>
      </c>
      <c r="D1121" s="368" t="s">
        <v>3230</v>
      </c>
      <c r="E1121" s="368">
        <v>4</v>
      </c>
      <c r="F1121" s="368">
        <v>1</v>
      </c>
      <c r="G1121" s="368">
        <v>25</v>
      </c>
    </row>
    <row r="1122" spans="1:7">
      <c r="A1122" s="368" t="s">
        <v>4640</v>
      </c>
      <c r="B1122" s="368" t="s">
        <v>169</v>
      </c>
      <c r="C1122" s="368" t="s">
        <v>226</v>
      </c>
      <c r="D1122" s="368" t="s">
        <v>3212</v>
      </c>
      <c r="E1122" s="368">
        <v>7</v>
      </c>
      <c r="F1122" s="368">
        <v>4</v>
      </c>
      <c r="G1122" s="368">
        <v>57</v>
      </c>
    </row>
    <row r="1123" spans="1:7">
      <c r="A1123" s="368" t="s">
        <v>4641</v>
      </c>
      <c r="B1123" s="368" t="s">
        <v>169</v>
      </c>
      <c r="C1123" s="368" t="s">
        <v>226</v>
      </c>
      <c r="D1123" s="368" t="s">
        <v>3230</v>
      </c>
      <c r="E1123" s="368">
        <v>7</v>
      </c>
      <c r="F1123" s="368">
        <v>1</v>
      </c>
      <c r="G1123" s="368">
        <v>14</v>
      </c>
    </row>
    <row r="1124" spans="1:7">
      <c r="A1124" s="368" t="s">
        <v>4506</v>
      </c>
      <c r="B1124" s="368" t="s">
        <v>169</v>
      </c>
      <c r="C1124" s="368" t="s">
        <v>25</v>
      </c>
      <c r="D1124" s="368" t="s">
        <v>3207</v>
      </c>
      <c r="E1124" s="368">
        <v>12</v>
      </c>
      <c r="F1124" s="368">
        <v>1</v>
      </c>
      <c r="G1124" s="368">
        <v>8</v>
      </c>
    </row>
    <row r="1125" spans="1:7">
      <c r="A1125" s="368" t="s">
        <v>4869</v>
      </c>
      <c r="B1125" s="368" t="s">
        <v>169</v>
      </c>
      <c r="C1125" s="368" t="s">
        <v>100</v>
      </c>
      <c r="D1125" s="368" t="s">
        <v>3190</v>
      </c>
      <c r="E1125" s="368">
        <v>9</v>
      </c>
      <c r="F1125" s="368">
        <v>2</v>
      </c>
      <c r="G1125" s="368">
        <v>22</v>
      </c>
    </row>
    <row r="1126" spans="1:7">
      <c r="A1126" s="368" t="s">
        <v>5183</v>
      </c>
      <c r="B1126" s="368" t="s">
        <v>169</v>
      </c>
      <c r="C1126" s="368" t="s">
        <v>26</v>
      </c>
      <c r="D1126" s="368" t="s">
        <v>3184</v>
      </c>
      <c r="E1126" s="368">
        <v>6</v>
      </c>
      <c r="F1126" s="368">
        <v>1</v>
      </c>
      <c r="G1126" s="368">
        <v>17</v>
      </c>
    </row>
    <row r="1127" spans="1:7">
      <c r="A1127" s="368" t="s">
        <v>2566</v>
      </c>
      <c r="B1127" s="368" t="s">
        <v>169</v>
      </c>
      <c r="C1127" s="368" t="s">
        <v>154</v>
      </c>
      <c r="D1127" s="368" t="s">
        <v>3175</v>
      </c>
      <c r="E1127" s="368">
        <v>1</v>
      </c>
      <c r="F1127" s="368" t="s">
        <v>3175</v>
      </c>
      <c r="G1127" s="368">
        <v>0</v>
      </c>
    </row>
    <row r="1128" spans="1:7">
      <c r="A1128" s="368" t="s">
        <v>4643</v>
      </c>
      <c r="B1128" s="368" t="s">
        <v>169</v>
      </c>
      <c r="C1128" s="368" t="s">
        <v>74</v>
      </c>
      <c r="D1128" s="368" t="s">
        <v>3264</v>
      </c>
      <c r="E1128" s="368">
        <v>18</v>
      </c>
      <c r="F1128" s="368">
        <v>1</v>
      </c>
      <c r="G1128" s="368">
        <v>6</v>
      </c>
    </row>
    <row r="1129" spans="1:7">
      <c r="A1129" s="368" t="s">
        <v>4645</v>
      </c>
      <c r="B1129" s="368" t="s">
        <v>169</v>
      </c>
      <c r="C1129" s="368" t="s">
        <v>73</v>
      </c>
      <c r="D1129" s="368" t="s">
        <v>3190</v>
      </c>
      <c r="E1129" s="368">
        <v>12</v>
      </c>
      <c r="F1129" s="368">
        <v>3</v>
      </c>
      <c r="G1129" s="368">
        <v>25</v>
      </c>
    </row>
    <row r="1130" spans="1:7">
      <c r="A1130" s="368" t="s">
        <v>4511</v>
      </c>
      <c r="B1130" s="368" t="s">
        <v>169</v>
      </c>
      <c r="C1130" s="368" t="s">
        <v>73</v>
      </c>
      <c r="D1130" s="368" t="s">
        <v>3184</v>
      </c>
      <c r="E1130" s="368">
        <v>12</v>
      </c>
      <c r="F1130" s="368">
        <v>1</v>
      </c>
      <c r="G1130" s="368">
        <v>8</v>
      </c>
    </row>
    <row r="1131" spans="1:7">
      <c r="A1131" s="368" t="s">
        <v>5184</v>
      </c>
      <c r="B1131" s="368" t="s">
        <v>169</v>
      </c>
      <c r="C1131" s="368" t="s">
        <v>198</v>
      </c>
      <c r="D1131" s="368" t="s">
        <v>3192</v>
      </c>
      <c r="E1131" s="368">
        <v>14</v>
      </c>
      <c r="F1131" s="368">
        <v>1</v>
      </c>
      <c r="G1131" s="368">
        <v>7</v>
      </c>
    </row>
    <row r="1132" spans="1:7">
      <c r="A1132" s="368" t="s">
        <v>4512</v>
      </c>
      <c r="B1132" s="368" t="s">
        <v>169</v>
      </c>
      <c r="C1132" s="368" t="s">
        <v>198</v>
      </c>
      <c r="D1132" s="368" t="s">
        <v>3203</v>
      </c>
      <c r="E1132" s="368">
        <v>14</v>
      </c>
      <c r="F1132" s="368">
        <v>1</v>
      </c>
      <c r="G1132" s="368">
        <v>7</v>
      </c>
    </row>
    <row r="1133" spans="1:7">
      <c r="A1133" s="368" t="s">
        <v>4646</v>
      </c>
      <c r="B1133" s="368" t="s">
        <v>169</v>
      </c>
      <c r="C1133" s="368" t="s">
        <v>199</v>
      </c>
      <c r="D1133" s="368" t="s">
        <v>3192</v>
      </c>
      <c r="E1133" s="368">
        <v>5</v>
      </c>
      <c r="F1133" s="368">
        <v>2</v>
      </c>
      <c r="G1133" s="368">
        <v>40</v>
      </c>
    </row>
    <row r="1134" spans="1:7">
      <c r="A1134" s="368" t="s">
        <v>4647</v>
      </c>
      <c r="B1134" s="368" t="s">
        <v>169</v>
      </c>
      <c r="C1134" s="368" t="s">
        <v>199</v>
      </c>
      <c r="D1134" s="368" t="s">
        <v>3220</v>
      </c>
      <c r="E1134" s="368">
        <v>5</v>
      </c>
      <c r="F1134" s="368">
        <v>2</v>
      </c>
      <c r="G1134" s="368">
        <v>40</v>
      </c>
    </row>
    <row r="1135" spans="1:7">
      <c r="A1135" s="368" t="s">
        <v>4648</v>
      </c>
      <c r="B1135" s="368" t="s">
        <v>169</v>
      </c>
      <c r="C1135" s="368" t="s">
        <v>212</v>
      </c>
      <c r="D1135" s="368" t="s">
        <v>3203</v>
      </c>
      <c r="E1135" s="368">
        <v>6</v>
      </c>
      <c r="F1135" s="368">
        <v>1</v>
      </c>
      <c r="G1135" s="368">
        <v>17</v>
      </c>
    </row>
    <row r="1136" spans="1:7">
      <c r="A1136" s="368" t="s">
        <v>4650</v>
      </c>
      <c r="B1136" s="368" t="s">
        <v>169</v>
      </c>
      <c r="C1136" s="368" t="s">
        <v>155</v>
      </c>
      <c r="D1136" s="368" t="s">
        <v>3192</v>
      </c>
      <c r="E1136" s="368">
        <v>7</v>
      </c>
      <c r="F1136" s="368">
        <v>1</v>
      </c>
      <c r="G1136" s="368">
        <v>14</v>
      </c>
    </row>
    <row r="1137" spans="1:7">
      <c r="A1137" s="368" t="s">
        <v>4515</v>
      </c>
      <c r="B1137" s="368" t="s">
        <v>169</v>
      </c>
      <c r="C1137" s="368" t="s">
        <v>103</v>
      </c>
      <c r="D1137" s="368" t="s">
        <v>3220</v>
      </c>
      <c r="E1137" s="368">
        <v>3</v>
      </c>
      <c r="F1137" s="368">
        <v>1</v>
      </c>
      <c r="G1137" s="368">
        <v>33</v>
      </c>
    </row>
    <row r="1138" spans="1:7">
      <c r="A1138" s="368" t="s">
        <v>4516</v>
      </c>
      <c r="B1138" s="368" t="s">
        <v>169</v>
      </c>
      <c r="C1138" s="368" t="s">
        <v>104</v>
      </c>
      <c r="D1138" s="368" t="s">
        <v>3192</v>
      </c>
      <c r="E1138" s="368">
        <v>7</v>
      </c>
      <c r="F1138" s="368">
        <v>1</v>
      </c>
      <c r="G1138" s="368">
        <v>14</v>
      </c>
    </row>
    <row r="1139" spans="1:7">
      <c r="A1139" s="368" t="s">
        <v>4654</v>
      </c>
      <c r="B1139" s="368" t="s">
        <v>169</v>
      </c>
      <c r="C1139" s="368" t="s">
        <v>179</v>
      </c>
      <c r="D1139" s="368" t="s">
        <v>3236</v>
      </c>
      <c r="E1139" s="368">
        <v>23</v>
      </c>
      <c r="F1139" s="368">
        <v>2</v>
      </c>
      <c r="G1139" s="368">
        <v>9</v>
      </c>
    </row>
    <row r="1140" spans="1:7">
      <c r="A1140" s="368" t="s">
        <v>5185</v>
      </c>
      <c r="B1140" s="368" t="s">
        <v>169</v>
      </c>
      <c r="C1140" s="368" t="s">
        <v>157</v>
      </c>
      <c r="D1140" s="368" t="s">
        <v>3220</v>
      </c>
      <c r="E1140" s="368">
        <v>2</v>
      </c>
      <c r="F1140" s="368">
        <v>1</v>
      </c>
      <c r="G1140" s="368">
        <v>50</v>
      </c>
    </row>
    <row r="1141" spans="1:7">
      <c r="A1141" s="368" t="s">
        <v>4657</v>
      </c>
      <c r="B1141" s="368" t="s">
        <v>169</v>
      </c>
      <c r="C1141" s="368" t="s">
        <v>213</v>
      </c>
      <c r="D1141" s="368" t="s">
        <v>3212</v>
      </c>
      <c r="E1141" s="368">
        <v>5</v>
      </c>
      <c r="F1141" s="368">
        <v>1</v>
      </c>
      <c r="G1141" s="368">
        <v>20</v>
      </c>
    </row>
    <row r="1142" spans="1:7">
      <c r="A1142" s="368" t="s">
        <v>4519</v>
      </c>
      <c r="B1142" s="368" t="s">
        <v>169</v>
      </c>
      <c r="C1142" s="368" t="s">
        <v>213</v>
      </c>
      <c r="D1142" s="368" t="s">
        <v>3203</v>
      </c>
      <c r="E1142" s="368">
        <v>5</v>
      </c>
      <c r="F1142" s="368">
        <v>1</v>
      </c>
      <c r="G1142" s="368">
        <v>20</v>
      </c>
    </row>
    <row r="1143" spans="1:7">
      <c r="A1143" s="368" t="s">
        <v>4658</v>
      </c>
      <c r="B1143" s="368" t="s">
        <v>169</v>
      </c>
      <c r="C1143" s="368" t="s">
        <v>213</v>
      </c>
      <c r="D1143" s="368" t="s">
        <v>3227</v>
      </c>
      <c r="E1143" s="368">
        <v>5</v>
      </c>
      <c r="F1143" s="368">
        <v>1</v>
      </c>
      <c r="G1143" s="368">
        <v>20</v>
      </c>
    </row>
    <row r="1144" spans="1:7">
      <c r="A1144" s="368" t="s">
        <v>5186</v>
      </c>
      <c r="B1144" s="368" t="s">
        <v>169</v>
      </c>
      <c r="C1144" s="368" t="s">
        <v>109</v>
      </c>
      <c r="D1144" s="368" t="s">
        <v>3220</v>
      </c>
      <c r="E1144" s="368">
        <v>2</v>
      </c>
      <c r="F1144" s="368">
        <v>1</v>
      </c>
      <c r="G1144" s="368">
        <v>50</v>
      </c>
    </row>
    <row r="1145" spans="1:7">
      <c r="A1145" s="368" t="s">
        <v>5187</v>
      </c>
      <c r="B1145" s="368" t="s">
        <v>169</v>
      </c>
      <c r="C1145" s="368" t="s">
        <v>110</v>
      </c>
      <c r="D1145" s="368" t="s">
        <v>3203</v>
      </c>
      <c r="E1145" s="368">
        <v>4</v>
      </c>
      <c r="F1145" s="368">
        <v>1</v>
      </c>
      <c r="G1145" s="368">
        <v>25</v>
      </c>
    </row>
    <row r="1146" spans="1:7">
      <c r="A1146" s="368" t="s">
        <v>4521</v>
      </c>
      <c r="B1146" s="368" t="s">
        <v>169</v>
      </c>
      <c r="C1146" s="368" t="s">
        <v>110</v>
      </c>
      <c r="D1146" s="368" t="s">
        <v>3190</v>
      </c>
      <c r="E1146" s="368">
        <v>4</v>
      </c>
      <c r="F1146" s="368">
        <v>1</v>
      </c>
      <c r="G1146" s="368">
        <v>25</v>
      </c>
    </row>
    <row r="1147" spans="1:7">
      <c r="A1147" s="368" t="s">
        <v>5188</v>
      </c>
      <c r="B1147" s="368" t="s">
        <v>169</v>
      </c>
      <c r="C1147" s="368" t="s">
        <v>181</v>
      </c>
      <c r="D1147" s="368" t="s">
        <v>3190</v>
      </c>
      <c r="E1147" s="368">
        <v>12</v>
      </c>
      <c r="F1147" s="368">
        <v>1</v>
      </c>
      <c r="G1147" s="368">
        <v>8</v>
      </c>
    </row>
    <row r="1148" spans="1:7">
      <c r="A1148" s="368" t="s">
        <v>4522</v>
      </c>
      <c r="B1148" s="368" t="s">
        <v>169</v>
      </c>
      <c r="C1148" s="368" t="s">
        <v>114</v>
      </c>
      <c r="D1148" s="368" t="s">
        <v>3192</v>
      </c>
      <c r="E1148" s="368">
        <v>13</v>
      </c>
      <c r="F1148" s="368">
        <v>2</v>
      </c>
      <c r="G1148" s="368">
        <v>15</v>
      </c>
    </row>
    <row r="1149" spans="1:7">
      <c r="A1149" s="368" t="s">
        <v>4661</v>
      </c>
      <c r="B1149" s="368" t="s">
        <v>169</v>
      </c>
      <c r="C1149" s="368" t="s">
        <v>114</v>
      </c>
      <c r="D1149" s="368" t="s">
        <v>3210</v>
      </c>
      <c r="E1149" s="368">
        <v>13</v>
      </c>
      <c r="F1149" s="368">
        <v>2</v>
      </c>
      <c r="G1149" s="368">
        <v>15</v>
      </c>
    </row>
    <row r="1150" spans="1:7">
      <c r="A1150" s="368" t="s">
        <v>4662</v>
      </c>
      <c r="B1150" s="368" t="s">
        <v>169</v>
      </c>
      <c r="C1150" s="368" t="s">
        <v>114</v>
      </c>
      <c r="D1150" s="368" t="s">
        <v>3203</v>
      </c>
      <c r="E1150" s="368">
        <v>13</v>
      </c>
      <c r="F1150" s="368">
        <v>3</v>
      </c>
      <c r="G1150" s="368">
        <v>23</v>
      </c>
    </row>
    <row r="1151" spans="1:7">
      <c r="A1151" s="368" t="s">
        <v>4523</v>
      </c>
      <c r="B1151" s="368" t="s">
        <v>169</v>
      </c>
      <c r="C1151" s="368" t="s">
        <v>28</v>
      </c>
      <c r="D1151" s="368" t="s">
        <v>3212</v>
      </c>
      <c r="E1151" s="368">
        <v>1</v>
      </c>
      <c r="F1151" s="368" t="s">
        <v>3175</v>
      </c>
      <c r="G1151" s="368">
        <v>0</v>
      </c>
    </row>
    <row r="1152" spans="1:7">
      <c r="A1152" s="368" t="s">
        <v>4664</v>
      </c>
      <c r="B1152" s="368" t="s">
        <v>169</v>
      </c>
      <c r="C1152" s="368" t="s">
        <v>115</v>
      </c>
      <c r="D1152" s="368" t="s">
        <v>3192</v>
      </c>
      <c r="E1152" s="368">
        <v>20</v>
      </c>
      <c r="F1152" s="368">
        <v>2</v>
      </c>
      <c r="G1152" s="368">
        <v>10</v>
      </c>
    </row>
    <row r="1153" spans="1:7">
      <c r="A1153" s="368" t="s">
        <v>5192</v>
      </c>
      <c r="B1153" s="368" t="s">
        <v>169</v>
      </c>
      <c r="C1153" s="368" t="s">
        <v>115</v>
      </c>
      <c r="D1153" s="368" t="s">
        <v>3207</v>
      </c>
      <c r="E1153" s="368">
        <v>20</v>
      </c>
      <c r="F1153" s="368">
        <v>1</v>
      </c>
      <c r="G1153" s="368">
        <v>5</v>
      </c>
    </row>
    <row r="1154" spans="1:7">
      <c r="A1154" s="368" t="s">
        <v>4525</v>
      </c>
      <c r="B1154" s="368" t="s">
        <v>169</v>
      </c>
      <c r="C1154" s="368" t="s">
        <v>115</v>
      </c>
      <c r="D1154" s="368" t="s">
        <v>3177</v>
      </c>
      <c r="E1154" s="368">
        <v>20</v>
      </c>
      <c r="F1154" s="368">
        <v>1</v>
      </c>
      <c r="G1154" s="368">
        <v>5</v>
      </c>
    </row>
    <row r="1155" spans="1:7">
      <c r="A1155" s="368" t="s">
        <v>5193</v>
      </c>
      <c r="B1155" s="368" t="s">
        <v>169</v>
      </c>
      <c r="C1155" s="368" t="s">
        <v>143</v>
      </c>
      <c r="D1155" s="368" t="s">
        <v>3212</v>
      </c>
      <c r="E1155" s="368">
        <v>7</v>
      </c>
      <c r="F1155" s="368">
        <v>2</v>
      </c>
      <c r="G1155" s="368">
        <v>29</v>
      </c>
    </row>
    <row r="1156" spans="1:7">
      <c r="A1156" s="368" t="s">
        <v>5194</v>
      </c>
      <c r="B1156" s="368" t="s">
        <v>169</v>
      </c>
      <c r="C1156" s="368" t="s">
        <v>143</v>
      </c>
      <c r="D1156" s="368" t="s">
        <v>3205</v>
      </c>
      <c r="E1156" s="368">
        <v>7</v>
      </c>
      <c r="F1156" s="368">
        <v>1</v>
      </c>
      <c r="G1156" s="368">
        <v>14</v>
      </c>
    </row>
    <row r="1157" spans="1:7">
      <c r="A1157" s="368" t="s">
        <v>5195</v>
      </c>
      <c r="B1157" s="368" t="s">
        <v>169</v>
      </c>
      <c r="C1157" s="368" t="s">
        <v>77</v>
      </c>
      <c r="D1157" s="368" t="s">
        <v>3210</v>
      </c>
      <c r="E1157" s="368">
        <v>16</v>
      </c>
      <c r="F1157" s="368">
        <v>1</v>
      </c>
      <c r="G1157" s="368">
        <v>6</v>
      </c>
    </row>
    <row r="1158" spans="1:7">
      <c r="A1158" s="368" t="s">
        <v>4666</v>
      </c>
      <c r="B1158" s="368" t="s">
        <v>169</v>
      </c>
      <c r="C1158" s="368" t="s">
        <v>77</v>
      </c>
      <c r="D1158" s="368" t="s">
        <v>3188</v>
      </c>
      <c r="E1158" s="368">
        <v>16</v>
      </c>
      <c r="F1158" s="368">
        <v>1</v>
      </c>
      <c r="G1158" s="368">
        <v>6</v>
      </c>
    </row>
    <row r="1159" spans="1:7">
      <c r="A1159" s="368" t="s">
        <v>2828</v>
      </c>
      <c r="B1159" s="368" t="s">
        <v>169</v>
      </c>
      <c r="C1159" s="368" t="s">
        <v>87</v>
      </c>
      <c r="D1159" s="368" t="s">
        <v>3175</v>
      </c>
      <c r="E1159" s="368">
        <v>2</v>
      </c>
      <c r="F1159" s="368" t="s">
        <v>3175</v>
      </c>
      <c r="G1159" s="368">
        <v>0</v>
      </c>
    </row>
    <row r="1160" spans="1:7">
      <c r="A1160" s="368" t="s">
        <v>5196</v>
      </c>
      <c r="B1160" s="368" t="s">
        <v>169</v>
      </c>
      <c r="C1160" s="368" t="s">
        <v>31</v>
      </c>
      <c r="D1160" s="368" t="s">
        <v>3192</v>
      </c>
      <c r="E1160" s="368">
        <v>23</v>
      </c>
      <c r="F1160" s="368">
        <v>1</v>
      </c>
      <c r="G1160" s="368">
        <v>4</v>
      </c>
    </row>
    <row r="1161" spans="1:7">
      <c r="A1161" s="368" t="s">
        <v>5295</v>
      </c>
      <c r="B1161" s="368" t="s">
        <v>169</v>
      </c>
      <c r="C1161" s="368" t="s">
        <v>145</v>
      </c>
      <c r="D1161" s="368" t="s">
        <v>3212</v>
      </c>
      <c r="E1161" s="368">
        <v>4</v>
      </c>
      <c r="F1161" s="368" t="s">
        <v>3175</v>
      </c>
      <c r="G1161" s="368">
        <v>0</v>
      </c>
    </row>
    <row r="1162" spans="1:7">
      <c r="A1162" s="368" t="s">
        <v>4530</v>
      </c>
      <c r="B1162" s="368" t="s">
        <v>169</v>
      </c>
      <c r="C1162" s="368" t="s">
        <v>88</v>
      </c>
      <c r="D1162" s="368" t="s">
        <v>3203</v>
      </c>
      <c r="E1162" s="368">
        <v>7</v>
      </c>
      <c r="F1162" s="368">
        <v>1</v>
      </c>
      <c r="G1162" s="368">
        <v>14</v>
      </c>
    </row>
    <row r="1163" spans="1:7">
      <c r="A1163" s="368" t="s">
        <v>5200</v>
      </c>
      <c r="B1163" s="368" t="s">
        <v>169</v>
      </c>
      <c r="C1163" s="368" t="s">
        <v>161</v>
      </c>
      <c r="D1163" s="368" t="s">
        <v>3212</v>
      </c>
      <c r="E1163" s="368">
        <v>1</v>
      </c>
      <c r="F1163" s="368" t="s">
        <v>3175</v>
      </c>
      <c r="G1163" s="368">
        <v>0</v>
      </c>
    </row>
    <row r="1164" spans="1:7">
      <c r="A1164" s="368" t="s">
        <v>4532</v>
      </c>
      <c r="B1164" s="368" t="s">
        <v>169</v>
      </c>
      <c r="C1164" s="368" t="s">
        <v>79</v>
      </c>
      <c r="D1164" s="368" t="s">
        <v>3220</v>
      </c>
      <c r="E1164" s="368">
        <v>2</v>
      </c>
      <c r="F1164" s="368">
        <v>2</v>
      </c>
      <c r="G1164" s="368">
        <v>100</v>
      </c>
    </row>
    <row r="1165" spans="1:7">
      <c r="A1165" s="368" t="s">
        <v>4533</v>
      </c>
      <c r="B1165" s="368" t="s">
        <v>169</v>
      </c>
      <c r="C1165" s="368" t="s">
        <v>79</v>
      </c>
      <c r="D1165" s="368" t="s">
        <v>3203</v>
      </c>
      <c r="E1165" s="368">
        <v>2</v>
      </c>
      <c r="F1165" s="368">
        <v>1</v>
      </c>
      <c r="G1165" s="368">
        <v>50</v>
      </c>
    </row>
    <row r="1166" spans="1:7">
      <c r="A1166" s="368" t="s">
        <v>5297</v>
      </c>
      <c r="B1166" s="368" t="s">
        <v>169</v>
      </c>
      <c r="C1166" s="368" t="s">
        <v>32</v>
      </c>
      <c r="D1166" s="368" t="s">
        <v>3236</v>
      </c>
      <c r="E1166" s="368">
        <v>5</v>
      </c>
      <c r="F1166" s="368">
        <v>1</v>
      </c>
      <c r="G1166" s="368">
        <v>20</v>
      </c>
    </row>
    <row r="1167" spans="1:7">
      <c r="A1167" s="368" t="s">
        <v>4413</v>
      </c>
      <c r="B1167" s="368" t="s">
        <v>169</v>
      </c>
      <c r="C1167" s="368" t="s">
        <v>31</v>
      </c>
      <c r="D1167" s="368" t="s">
        <v>3203</v>
      </c>
      <c r="E1167" s="368">
        <v>23</v>
      </c>
      <c r="F1167" s="368">
        <v>3</v>
      </c>
      <c r="G1167" s="368">
        <v>13</v>
      </c>
    </row>
    <row r="1168" spans="1:7">
      <c r="A1168" s="368" t="s">
        <v>4549</v>
      </c>
      <c r="B1168" s="368" t="s">
        <v>169</v>
      </c>
      <c r="C1168" s="368" t="s">
        <v>144</v>
      </c>
      <c r="D1168" s="368" t="s">
        <v>3212</v>
      </c>
      <c r="E1168" s="368">
        <v>4</v>
      </c>
      <c r="F1168" s="368">
        <v>1</v>
      </c>
      <c r="G1168" s="368">
        <v>25</v>
      </c>
    </row>
    <row r="1169" spans="1:7">
      <c r="A1169" s="368" t="s">
        <v>2614</v>
      </c>
      <c r="B1169" s="368" t="s">
        <v>169</v>
      </c>
      <c r="C1169" s="368" t="s">
        <v>159</v>
      </c>
      <c r="D1169" s="368" t="s">
        <v>3175</v>
      </c>
      <c r="E1169" s="368">
        <v>3</v>
      </c>
      <c r="F1169" s="368" t="s">
        <v>3175</v>
      </c>
      <c r="G1169" s="368">
        <v>0</v>
      </c>
    </row>
    <row r="1170" spans="1:7">
      <c r="A1170" s="368" t="s">
        <v>2948</v>
      </c>
      <c r="B1170" s="368" t="s">
        <v>169</v>
      </c>
      <c r="C1170" s="368" t="s">
        <v>145</v>
      </c>
      <c r="D1170" s="368" t="s">
        <v>3175</v>
      </c>
      <c r="E1170" s="368">
        <v>4</v>
      </c>
      <c r="F1170" s="368" t="s">
        <v>3175</v>
      </c>
      <c r="G1170" s="368">
        <v>0</v>
      </c>
    </row>
    <row r="1171" spans="1:7">
      <c r="A1171" s="368" t="s">
        <v>4414</v>
      </c>
      <c r="B1171" s="368" t="s">
        <v>169</v>
      </c>
      <c r="C1171" s="368" t="s">
        <v>88</v>
      </c>
      <c r="D1171" s="368" t="s">
        <v>3256</v>
      </c>
      <c r="E1171" s="368">
        <v>7</v>
      </c>
      <c r="F1171" s="368">
        <v>1</v>
      </c>
      <c r="G1171" s="368">
        <v>14</v>
      </c>
    </row>
    <row r="1172" spans="1:7">
      <c r="A1172" s="368" t="s">
        <v>4415</v>
      </c>
      <c r="B1172" s="368" t="s">
        <v>169</v>
      </c>
      <c r="C1172" s="368" t="s">
        <v>202</v>
      </c>
      <c r="D1172" s="368" t="s">
        <v>3236</v>
      </c>
      <c r="E1172" s="368">
        <v>4</v>
      </c>
      <c r="F1172" s="368">
        <v>1</v>
      </c>
      <c r="G1172" s="368">
        <v>25</v>
      </c>
    </row>
    <row r="1173" spans="1:7">
      <c r="A1173" s="368" t="s">
        <v>4551</v>
      </c>
      <c r="B1173" s="368" t="s">
        <v>169</v>
      </c>
      <c r="C1173" s="368" t="s">
        <v>78</v>
      </c>
      <c r="D1173" s="368" t="s">
        <v>3225</v>
      </c>
      <c r="E1173" s="368">
        <v>13</v>
      </c>
      <c r="F1173" s="368">
        <v>1</v>
      </c>
      <c r="G1173" s="368">
        <v>8</v>
      </c>
    </row>
    <row r="1174" spans="1:7">
      <c r="A1174" s="368" t="s">
        <v>4731</v>
      </c>
      <c r="B1174" s="368" t="s">
        <v>169</v>
      </c>
      <c r="C1174" s="368" t="s">
        <v>80</v>
      </c>
      <c r="D1174" s="368" t="s">
        <v>3210</v>
      </c>
      <c r="E1174" s="368">
        <v>12</v>
      </c>
      <c r="F1174" s="368">
        <v>1</v>
      </c>
      <c r="G1174" s="368">
        <v>8</v>
      </c>
    </row>
    <row r="1175" spans="1:7">
      <c r="A1175" s="368" t="s">
        <v>5201</v>
      </c>
      <c r="B1175" s="368" t="s">
        <v>169</v>
      </c>
      <c r="C1175" s="368" t="s">
        <v>184</v>
      </c>
      <c r="D1175" s="368" t="s">
        <v>3212</v>
      </c>
      <c r="E1175" s="368">
        <v>18</v>
      </c>
      <c r="F1175" s="368">
        <v>4</v>
      </c>
      <c r="G1175" s="368">
        <v>22</v>
      </c>
    </row>
    <row r="1176" spans="1:7">
      <c r="A1176" s="368" t="s">
        <v>4555</v>
      </c>
      <c r="B1176" s="368" t="s">
        <v>169</v>
      </c>
      <c r="C1176" s="368" t="s">
        <v>184</v>
      </c>
      <c r="D1176" s="368" t="s">
        <v>3225</v>
      </c>
      <c r="E1176" s="368">
        <v>18</v>
      </c>
      <c r="F1176" s="368">
        <v>1</v>
      </c>
      <c r="G1176" s="368">
        <v>6</v>
      </c>
    </row>
    <row r="1177" spans="1:7">
      <c r="A1177" s="368" t="s">
        <v>4420</v>
      </c>
      <c r="B1177" s="368" t="s">
        <v>169</v>
      </c>
      <c r="C1177" s="368" t="s">
        <v>146</v>
      </c>
      <c r="D1177" s="368" t="s">
        <v>3212</v>
      </c>
      <c r="E1177" s="368">
        <v>3</v>
      </c>
      <c r="F1177" s="368">
        <v>1</v>
      </c>
      <c r="G1177" s="368">
        <v>33</v>
      </c>
    </row>
    <row r="1178" spans="1:7">
      <c r="A1178" s="368" t="s">
        <v>4421</v>
      </c>
      <c r="B1178" s="368" t="s">
        <v>169</v>
      </c>
      <c r="C1178" s="368" t="s">
        <v>147</v>
      </c>
      <c r="D1178" s="368" t="s">
        <v>3212</v>
      </c>
      <c r="E1178" s="368">
        <v>2</v>
      </c>
      <c r="F1178" s="368">
        <v>1</v>
      </c>
      <c r="G1178" s="368">
        <v>50</v>
      </c>
    </row>
    <row r="1179" spans="1:7">
      <c r="A1179" s="368" t="s">
        <v>5207</v>
      </c>
      <c r="B1179" s="368" t="s">
        <v>169</v>
      </c>
      <c r="C1179" s="368" t="s">
        <v>34</v>
      </c>
      <c r="D1179" s="368" t="s">
        <v>3192</v>
      </c>
      <c r="E1179" s="368">
        <v>7</v>
      </c>
      <c r="F1179" s="368">
        <v>1</v>
      </c>
      <c r="G1179" s="368">
        <v>14</v>
      </c>
    </row>
    <row r="1180" spans="1:7">
      <c r="A1180" s="368" t="s">
        <v>5608</v>
      </c>
      <c r="B1180" s="368" t="s">
        <v>169</v>
      </c>
      <c r="C1180" s="368" t="s">
        <v>34</v>
      </c>
      <c r="D1180" s="368" t="s">
        <v>3240</v>
      </c>
      <c r="E1180" s="368">
        <v>7</v>
      </c>
      <c r="F1180" s="368">
        <v>1</v>
      </c>
      <c r="G1180" s="368">
        <v>14</v>
      </c>
    </row>
    <row r="1181" spans="1:7">
      <c r="A1181" s="368" t="s">
        <v>4556</v>
      </c>
      <c r="B1181" s="368" t="s">
        <v>169</v>
      </c>
      <c r="C1181" s="368" t="s">
        <v>214</v>
      </c>
      <c r="D1181" s="368" t="s">
        <v>3306</v>
      </c>
      <c r="E1181" s="368">
        <v>12</v>
      </c>
      <c r="F1181" s="368">
        <v>1</v>
      </c>
      <c r="G1181" s="368">
        <v>8</v>
      </c>
    </row>
    <row r="1182" spans="1:7">
      <c r="A1182" s="368" t="s">
        <v>4557</v>
      </c>
      <c r="B1182" s="368" t="s">
        <v>169</v>
      </c>
      <c r="C1182" s="368" t="s">
        <v>35</v>
      </c>
      <c r="D1182" s="368" t="s">
        <v>3240</v>
      </c>
      <c r="E1182" s="368">
        <v>4</v>
      </c>
      <c r="F1182" s="368">
        <v>1</v>
      </c>
      <c r="G1182" s="368">
        <v>25</v>
      </c>
    </row>
    <row r="1183" spans="1:7">
      <c r="A1183" s="368" t="s">
        <v>4927</v>
      </c>
      <c r="B1183" s="368" t="s">
        <v>169</v>
      </c>
      <c r="C1183" s="368" t="s">
        <v>60</v>
      </c>
      <c r="D1183" s="368" t="s">
        <v>3203</v>
      </c>
      <c r="E1183" s="368">
        <v>7</v>
      </c>
      <c r="F1183" s="368">
        <v>1</v>
      </c>
      <c r="G1183" s="368">
        <v>14</v>
      </c>
    </row>
    <row r="1184" spans="1:7">
      <c r="A1184" s="368" t="s">
        <v>6817</v>
      </c>
      <c r="B1184" s="368" t="s">
        <v>169</v>
      </c>
      <c r="C1184" s="368" t="s">
        <v>215</v>
      </c>
      <c r="D1184" s="368" t="s">
        <v>3203</v>
      </c>
      <c r="E1184" s="368">
        <v>6</v>
      </c>
      <c r="F1184" s="368">
        <v>1</v>
      </c>
      <c r="G1184" s="368">
        <v>17</v>
      </c>
    </row>
    <row r="1185" spans="1:7">
      <c r="A1185" s="368" t="s">
        <v>4426</v>
      </c>
      <c r="B1185" s="368" t="s">
        <v>169</v>
      </c>
      <c r="C1185" s="368" t="s">
        <v>187</v>
      </c>
      <c r="D1185" s="368" t="s">
        <v>3207</v>
      </c>
      <c r="E1185" s="368">
        <v>1</v>
      </c>
      <c r="F1185" s="368">
        <v>1</v>
      </c>
      <c r="G1185" s="368">
        <v>100</v>
      </c>
    </row>
    <row r="1186" spans="1:7">
      <c r="A1186" s="368" t="s">
        <v>2684</v>
      </c>
      <c r="B1186" s="368" t="s">
        <v>169</v>
      </c>
      <c r="C1186" s="368" t="s">
        <v>206</v>
      </c>
      <c r="D1186" s="368" t="s">
        <v>3175</v>
      </c>
      <c r="E1186" s="368">
        <v>5</v>
      </c>
      <c r="F1186" s="368" t="s">
        <v>3175</v>
      </c>
      <c r="G1186" s="368">
        <v>0</v>
      </c>
    </row>
    <row r="1187" spans="1:7">
      <c r="A1187" s="368" t="s">
        <v>4961</v>
      </c>
      <c r="B1187" s="368" t="s">
        <v>169</v>
      </c>
      <c r="C1187" s="368" t="s">
        <v>90</v>
      </c>
      <c r="D1187" s="368" t="s">
        <v>3212</v>
      </c>
      <c r="E1187" s="368">
        <v>4</v>
      </c>
      <c r="F1187" s="368">
        <v>1</v>
      </c>
      <c r="G1187" s="368">
        <v>25</v>
      </c>
    </row>
    <row r="1188" spans="1:7">
      <c r="A1188" s="368" t="s">
        <v>4561</v>
      </c>
      <c r="B1188" s="368" t="s">
        <v>169</v>
      </c>
      <c r="C1188" s="368" t="s">
        <v>148</v>
      </c>
      <c r="D1188" s="368" t="s">
        <v>3240</v>
      </c>
      <c r="E1188" s="368">
        <v>8</v>
      </c>
      <c r="F1188" s="368">
        <v>1</v>
      </c>
      <c r="G1188" s="368">
        <v>13</v>
      </c>
    </row>
    <row r="1189" spans="1:7">
      <c r="A1189" s="368" t="s">
        <v>4962</v>
      </c>
      <c r="B1189" s="368" t="s">
        <v>169</v>
      </c>
      <c r="C1189" s="368" t="s">
        <v>148</v>
      </c>
      <c r="D1189" s="368" t="s">
        <v>3264</v>
      </c>
      <c r="E1189" s="368">
        <v>8</v>
      </c>
      <c r="F1189" s="368">
        <v>1</v>
      </c>
      <c r="G1189" s="368">
        <v>13</v>
      </c>
    </row>
    <row r="1190" spans="1:7">
      <c r="A1190" s="368" t="s">
        <v>4428</v>
      </c>
      <c r="B1190" s="368" t="s">
        <v>169</v>
      </c>
      <c r="C1190" s="368" t="s">
        <v>217</v>
      </c>
      <c r="D1190" s="368" t="s">
        <v>3212</v>
      </c>
      <c r="E1190" s="368">
        <v>27</v>
      </c>
      <c r="F1190" s="368">
        <v>6</v>
      </c>
      <c r="G1190" s="368">
        <v>22</v>
      </c>
    </row>
    <row r="1191" spans="1:7">
      <c r="A1191" s="368" t="s">
        <v>4431</v>
      </c>
      <c r="B1191" s="368" t="s">
        <v>169</v>
      </c>
      <c r="C1191" s="368" t="s">
        <v>37</v>
      </c>
      <c r="D1191" s="368" t="s">
        <v>3230</v>
      </c>
      <c r="E1191" s="368">
        <v>9</v>
      </c>
      <c r="F1191" s="368">
        <v>1</v>
      </c>
      <c r="G1191" s="368">
        <v>11</v>
      </c>
    </row>
    <row r="1192" spans="1:7">
      <c r="A1192" s="368" t="s">
        <v>4563</v>
      </c>
      <c r="B1192" s="368" t="s">
        <v>169</v>
      </c>
      <c r="C1192" s="368" t="s">
        <v>91</v>
      </c>
      <c r="D1192" s="368" t="s">
        <v>3181</v>
      </c>
      <c r="E1192" s="368">
        <v>14</v>
      </c>
      <c r="F1192" s="368">
        <v>1</v>
      </c>
      <c r="G1192" s="368">
        <v>7</v>
      </c>
    </row>
    <row r="1193" spans="1:7">
      <c r="A1193" s="368" t="s">
        <v>4433</v>
      </c>
      <c r="B1193" s="368" t="s">
        <v>169</v>
      </c>
      <c r="C1193" s="368" t="s">
        <v>92</v>
      </c>
      <c r="D1193" s="368" t="s">
        <v>3198</v>
      </c>
      <c r="E1193" s="368">
        <v>3</v>
      </c>
      <c r="F1193" s="368">
        <v>1</v>
      </c>
      <c r="G1193" s="368">
        <v>33</v>
      </c>
    </row>
    <row r="1194" spans="1:7">
      <c r="A1194" s="368" t="s">
        <v>4434</v>
      </c>
      <c r="B1194" s="368" t="s">
        <v>169</v>
      </c>
      <c r="C1194" s="368" t="s">
        <v>92</v>
      </c>
      <c r="D1194" s="368" t="s">
        <v>3201</v>
      </c>
      <c r="E1194" s="368">
        <v>3</v>
      </c>
      <c r="F1194" s="368">
        <v>1</v>
      </c>
      <c r="G1194" s="368">
        <v>33</v>
      </c>
    </row>
    <row r="1195" spans="1:7">
      <c r="A1195" s="368" t="s">
        <v>4799</v>
      </c>
      <c r="B1195" s="368" t="s">
        <v>169</v>
      </c>
      <c r="C1195" s="368" t="s">
        <v>150</v>
      </c>
      <c r="D1195" s="368" t="s">
        <v>3195</v>
      </c>
      <c r="E1195" s="368">
        <v>3</v>
      </c>
      <c r="F1195" s="368">
        <v>1</v>
      </c>
      <c r="G1195" s="368">
        <v>33</v>
      </c>
    </row>
    <row r="1196" spans="1:7">
      <c r="A1196" s="368" t="s">
        <v>4669</v>
      </c>
      <c r="B1196" s="368" t="s">
        <v>169</v>
      </c>
      <c r="C1196" s="368" t="s">
        <v>39</v>
      </c>
      <c r="D1196" s="368" t="s">
        <v>3212</v>
      </c>
      <c r="E1196" s="368">
        <v>7</v>
      </c>
      <c r="F1196" s="368">
        <v>3</v>
      </c>
      <c r="G1196" s="368">
        <v>43</v>
      </c>
    </row>
    <row r="1197" spans="1:7">
      <c r="A1197" s="368" t="s">
        <v>4394</v>
      </c>
      <c r="B1197" s="368" t="s">
        <v>169</v>
      </c>
      <c r="C1197" s="368" t="s">
        <v>210</v>
      </c>
      <c r="D1197" s="368" t="s">
        <v>3230</v>
      </c>
      <c r="E1197" s="368">
        <v>19</v>
      </c>
      <c r="F1197" s="368">
        <v>1</v>
      </c>
      <c r="G1197" s="368">
        <v>5</v>
      </c>
    </row>
    <row r="1198" spans="1:7">
      <c r="A1198" s="368" t="s">
        <v>4395</v>
      </c>
      <c r="B1198" s="368" t="s">
        <v>169</v>
      </c>
      <c r="C1198" s="368" t="s">
        <v>21</v>
      </c>
      <c r="D1198" s="368" t="s">
        <v>3192</v>
      </c>
      <c r="E1198" s="368">
        <v>6</v>
      </c>
      <c r="F1198" s="368">
        <v>1</v>
      </c>
      <c r="G1198" s="368">
        <v>17</v>
      </c>
    </row>
    <row r="1199" spans="1:7">
      <c r="A1199" s="368" t="s">
        <v>3875</v>
      </c>
      <c r="B1199" s="368" t="s">
        <v>169</v>
      </c>
      <c r="C1199" s="368" t="s">
        <v>21</v>
      </c>
      <c r="D1199" s="368" t="s">
        <v>3230</v>
      </c>
      <c r="E1199" s="368">
        <v>6</v>
      </c>
      <c r="F1199" s="368">
        <v>1</v>
      </c>
      <c r="G1199" s="368">
        <v>17</v>
      </c>
    </row>
    <row r="1200" spans="1:7">
      <c r="A1200" s="368" t="s">
        <v>4396</v>
      </c>
      <c r="B1200" s="368" t="s">
        <v>169</v>
      </c>
      <c r="C1200" s="368" t="s">
        <v>22</v>
      </c>
      <c r="D1200" s="368" t="s">
        <v>3192</v>
      </c>
      <c r="E1200" s="368">
        <v>10</v>
      </c>
      <c r="F1200" s="368">
        <v>1</v>
      </c>
      <c r="G1200" s="368">
        <v>10</v>
      </c>
    </row>
    <row r="1201" spans="1:7">
      <c r="A1201" s="368" t="s">
        <v>4397</v>
      </c>
      <c r="B1201" s="368" t="s">
        <v>169</v>
      </c>
      <c r="C1201" s="368" t="s">
        <v>22</v>
      </c>
      <c r="D1201" s="368" t="s">
        <v>3190</v>
      </c>
      <c r="E1201" s="368">
        <v>10</v>
      </c>
      <c r="F1201" s="368">
        <v>1</v>
      </c>
      <c r="G1201" s="368">
        <v>10</v>
      </c>
    </row>
    <row r="1202" spans="1:7">
      <c r="A1202" s="368" t="s">
        <v>3876</v>
      </c>
      <c r="B1202" s="368" t="s">
        <v>169</v>
      </c>
      <c r="C1202" s="368" t="s">
        <v>175</v>
      </c>
      <c r="D1202" s="368" t="s">
        <v>3220</v>
      </c>
      <c r="E1202" s="368">
        <v>2</v>
      </c>
      <c r="F1202" s="368">
        <v>1</v>
      </c>
      <c r="G1202" s="368">
        <v>50</v>
      </c>
    </row>
    <row r="1203" spans="1:7">
      <c r="A1203" s="368" t="s">
        <v>4219</v>
      </c>
      <c r="B1203" s="368" t="s">
        <v>169</v>
      </c>
      <c r="C1203" s="368" t="s">
        <v>225</v>
      </c>
      <c r="D1203" s="368" t="s">
        <v>3198</v>
      </c>
      <c r="E1203" s="368">
        <v>8</v>
      </c>
      <c r="F1203" s="368">
        <v>1</v>
      </c>
      <c r="G1203" s="368">
        <v>13</v>
      </c>
    </row>
    <row r="1204" spans="1:7">
      <c r="A1204" s="368" t="s">
        <v>3878</v>
      </c>
      <c r="B1204" s="368" t="s">
        <v>169</v>
      </c>
      <c r="C1204" s="368" t="s">
        <v>225</v>
      </c>
      <c r="D1204" s="368" t="s">
        <v>3227</v>
      </c>
      <c r="E1204" s="368">
        <v>8</v>
      </c>
      <c r="F1204" s="368">
        <v>1</v>
      </c>
      <c r="G1204" s="368">
        <v>13</v>
      </c>
    </row>
    <row r="1205" spans="1:7">
      <c r="A1205" s="368" t="s">
        <v>4221</v>
      </c>
      <c r="B1205" s="368" t="s">
        <v>169</v>
      </c>
      <c r="C1205" s="368" t="s">
        <v>96</v>
      </c>
      <c r="D1205" s="368" t="s">
        <v>3212</v>
      </c>
      <c r="E1205" s="368">
        <v>8</v>
      </c>
      <c r="F1205" s="368">
        <v>2</v>
      </c>
      <c r="G1205" s="368">
        <v>25</v>
      </c>
    </row>
    <row r="1206" spans="1:7">
      <c r="A1206" s="368" t="s">
        <v>4398</v>
      </c>
      <c r="B1206" s="368" t="s">
        <v>169</v>
      </c>
      <c r="C1206" s="368" t="s">
        <v>196</v>
      </c>
      <c r="D1206" s="368" t="s">
        <v>3212</v>
      </c>
      <c r="E1206" s="368">
        <v>7</v>
      </c>
      <c r="F1206" s="368" t="s">
        <v>3175</v>
      </c>
      <c r="G1206" s="368">
        <v>0</v>
      </c>
    </row>
    <row r="1207" spans="1:7">
      <c r="A1207" s="368" t="s">
        <v>6818</v>
      </c>
      <c r="B1207" s="368" t="s">
        <v>169</v>
      </c>
      <c r="C1207" s="368" t="s">
        <v>97</v>
      </c>
      <c r="D1207" s="368" t="s">
        <v>3177</v>
      </c>
      <c r="E1207" s="368">
        <v>7</v>
      </c>
      <c r="F1207" s="368">
        <v>1</v>
      </c>
      <c r="G1207" s="368">
        <v>14</v>
      </c>
    </row>
    <row r="1208" spans="1:7">
      <c r="A1208" s="368" t="s">
        <v>4224</v>
      </c>
      <c r="B1208" s="368" t="s">
        <v>169</v>
      </c>
      <c r="C1208" s="368" t="s">
        <v>23</v>
      </c>
      <c r="D1208" s="368" t="s">
        <v>3220</v>
      </c>
      <c r="E1208" s="368">
        <v>4</v>
      </c>
      <c r="F1208" s="368">
        <v>1</v>
      </c>
      <c r="G1208" s="368">
        <v>25</v>
      </c>
    </row>
    <row r="1209" spans="1:7">
      <c r="A1209" s="368" t="s">
        <v>4402</v>
      </c>
      <c r="B1209" s="368" t="s">
        <v>169</v>
      </c>
      <c r="C1209" s="368" t="s">
        <v>98</v>
      </c>
      <c r="D1209" s="368" t="s">
        <v>3210</v>
      </c>
      <c r="E1209" s="368">
        <v>4</v>
      </c>
      <c r="F1209" s="368">
        <v>1</v>
      </c>
      <c r="G1209" s="368">
        <v>25</v>
      </c>
    </row>
    <row r="1210" spans="1:7">
      <c r="A1210" s="368" t="s">
        <v>3881</v>
      </c>
      <c r="B1210" s="368" t="s">
        <v>169</v>
      </c>
      <c r="C1210" s="368" t="s">
        <v>25</v>
      </c>
      <c r="D1210" s="368" t="s">
        <v>3212</v>
      </c>
      <c r="E1210" s="368">
        <v>12</v>
      </c>
      <c r="F1210" s="368">
        <v>5</v>
      </c>
      <c r="G1210" s="368">
        <v>42</v>
      </c>
    </row>
    <row r="1211" spans="1:7">
      <c r="A1211" s="368" t="s">
        <v>4227</v>
      </c>
      <c r="B1211" s="368" t="s">
        <v>169</v>
      </c>
      <c r="C1211" s="368" t="s">
        <v>25</v>
      </c>
      <c r="D1211" s="368" t="s">
        <v>3230</v>
      </c>
      <c r="E1211" s="368">
        <v>12</v>
      </c>
      <c r="F1211" s="368">
        <v>1</v>
      </c>
      <c r="G1211" s="368">
        <v>8</v>
      </c>
    </row>
    <row r="1212" spans="1:7">
      <c r="A1212" s="368" t="s">
        <v>4229</v>
      </c>
      <c r="B1212" s="368" t="s">
        <v>169</v>
      </c>
      <c r="C1212" s="368" t="s">
        <v>26</v>
      </c>
      <c r="D1212" s="368" t="s">
        <v>3422</v>
      </c>
      <c r="E1212" s="368">
        <v>6</v>
      </c>
      <c r="F1212" s="368">
        <v>1</v>
      </c>
      <c r="G1212" s="368">
        <v>17</v>
      </c>
    </row>
    <row r="1213" spans="1:7">
      <c r="A1213" s="368" t="s">
        <v>3884</v>
      </c>
      <c r="B1213" s="368" t="s">
        <v>169</v>
      </c>
      <c r="C1213" s="368" t="s">
        <v>74</v>
      </c>
      <c r="D1213" s="368" t="s">
        <v>3201</v>
      </c>
      <c r="E1213" s="368">
        <v>18</v>
      </c>
      <c r="F1213" s="368">
        <v>1</v>
      </c>
      <c r="G1213" s="368">
        <v>6</v>
      </c>
    </row>
    <row r="1214" spans="1:7">
      <c r="A1214" s="368" t="s">
        <v>3885</v>
      </c>
      <c r="B1214" s="368" t="s">
        <v>169</v>
      </c>
      <c r="C1214" s="368" t="s">
        <v>74</v>
      </c>
      <c r="D1214" s="368" t="s">
        <v>3225</v>
      </c>
      <c r="E1214" s="368">
        <v>18</v>
      </c>
      <c r="F1214" s="368">
        <v>1</v>
      </c>
      <c r="G1214" s="368">
        <v>6</v>
      </c>
    </row>
    <row r="1215" spans="1:7">
      <c r="A1215" s="368" t="s">
        <v>3886</v>
      </c>
      <c r="B1215" s="368" t="s">
        <v>169</v>
      </c>
      <c r="C1215" s="368" t="s">
        <v>74</v>
      </c>
      <c r="D1215" s="368" t="s">
        <v>3256</v>
      </c>
      <c r="E1215" s="368">
        <v>18</v>
      </c>
      <c r="F1215" s="368">
        <v>1</v>
      </c>
      <c r="G1215" s="368">
        <v>6</v>
      </c>
    </row>
    <row r="1216" spans="1:7">
      <c r="A1216" s="368" t="s">
        <v>4230</v>
      </c>
      <c r="B1216" s="368" t="s">
        <v>169</v>
      </c>
      <c r="C1216" s="368" t="s">
        <v>198</v>
      </c>
      <c r="D1216" s="368" t="s">
        <v>3188</v>
      </c>
      <c r="E1216" s="368">
        <v>14</v>
      </c>
      <c r="F1216" s="368">
        <v>1</v>
      </c>
      <c r="G1216" s="368">
        <v>7</v>
      </c>
    </row>
    <row r="1217" spans="1:7">
      <c r="A1217" s="368" t="s">
        <v>4231</v>
      </c>
      <c r="B1217" s="368" t="s">
        <v>169</v>
      </c>
      <c r="C1217" s="368" t="s">
        <v>199</v>
      </c>
      <c r="D1217" s="368" t="s">
        <v>3212</v>
      </c>
      <c r="E1217" s="368">
        <v>5</v>
      </c>
      <c r="F1217" s="368">
        <v>3</v>
      </c>
      <c r="G1217" s="368">
        <v>60</v>
      </c>
    </row>
    <row r="1218" spans="1:7">
      <c r="A1218" s="368" t="s">
        <v>4406</v>
      </c>
      <c r="B1218" s="368" t="s">
        <v>169</v>
      </c>
      <c r="C1218" s="368" t="s">
        <v>155</v>
      </c>
      <c r="D1218" s="368" t="s">
        <v>3220</v>
      </c>
      <c r="E1218" s="368">
        <v>7</v>
      </c>
      <c r="F1218" s="368">
        <v>2</v>
      </c>
      <c r="G1218" s="368">
        <v>29</v>
      </c>
    </row>
    <row r="1219" spans="1:7">
      <c r="A1219" s="368" t="s">
        <v>4535</v>
      </c>
      <c r="B1219" s="368" t="s">
        <v>169</v>
      </c>
      <c r="C1219" s="368" t="s">
        <v>85</v>
      </c>
      <c r="D1219" s="368" t="s">
        <v>3207</v>
      </c>
      <c r="E1219" s="368">
        <v>34</v>
      </c>
      <c r="F1219" s="368">
        <v>2</v>
      </c>
      <c r="G1219" s="368">
        <v>6</v>
      </c>
    </row>
    <row r="1220" spans="1:7">
      <c r="A1220" s="368" t="s">
        <v>4713</v>
      </c>
      <c r="B1220" s="368" t="s">
        <v>169</v>
      </c>
      <c r="C1220" s="368" t="s">
        <v>103</v>
      </c>
      <c r="D1220" s="368" t="s">
        <v>3184</v>
      </c>
      <c r="E1220" s="368">
        <v>3</v>
      </c>
      <c r="F1220" s="368">
        <v>1</v>
      </c>
      <c r="G1220" s="368">
        <v>33</v>
      </c>
    </row>
    <row r="1221" spans="1:7">
      <c r="A1221" s="368" t="s">
        <v>3888</v>
      </c>
      <c r="B1221" s="368" t="s">
        <v>169</v>
      </c>
      <c r="C1221" s="368" t="s">
        <v>104</v>
      </c>
      <c r="D1221" s="368" t="s">
        <v>3220</v>
      </c>
      <c r="E1221" s="368">
        <v>7</v>
      </c>
      <c r="F1221" s="368">
        <v>2</v>
      </c>
      <c r="G1221" s="368">
        <v>29</v>
      </c>
    </row>
    <row r="1222" spans="1:7">
      <c r="A1222" s="368" t="s">
        <v>3889</v>
      </c>
      <c r="B1222" s="368" t="s">
        <v>169</v>
      </c>
      <c r="C1222" s="368" t="s">
        <v>104</v>
      </c>
      <c r="D1222" s="368" t="s">
        <v>3188</v>
      </c>
      <c r="E1222" s="368">
        <v>7</v>
      </c>
      <c r="F1222" s="368">
        <v>1</v>
      </c>
      <c r="G1222" s="368">
        <v>14</v>
      </c>
    </row>
    <row r="1223" spans="1:7">
      <c r="A1223" s="368" t="s">
        <v>4537</v>
      </c>
      <c r="B1223" s="368" t="s">
        <v>169</v>
      </c>
      <c r="C1223" s="368" t="s">
        <v>27</v>
      </c>
      <c r="D1223" s="368" t="s">
        <v>3212</v>
      </c>
      <c r="E1223" s="368">
        <v>3</v>
      </c>
      <c r="F1223" s="368" t="s">
        <v>3175</v>
      </c>
      <c r="G1223" s="368">
        <v>0</v>
      </c>
    </row>
    <row r="1224" spans="1:7">
      <c r="A1224" s="368" t="s">
        <v>3891</v>
      </c>
      <c r="B1224" s="368" t="s">
        <v>169</v>
      </c>
      <c r="C1224" s="368" t="s">
        <v>86</v>
      </c>
      <c r="D1224" s="368" t="s">
        <v>3236</v>
      </c>
      <c r="E1224" s="368">
        <v>25</v>
      </c>
      <c r="F1224" s="368">
        <v>1</v>
      </c>
      <c r="G1224" s="368">
        <v>4</v>
      </c>
    </row>
    <row r="1225" spans="1:7">
      <c r="A1225" s="368" t="s">
        <v>4539</v>
      </c>
      <c r="B1225" s="368" t="s">
        <v>169</v>
      </c>
      <c r="C1225" s="368" t="s">
        <v>86</v>
      </c>
      <c r="D1225" s="368" t="s">
        <v>3441</v>
      </c>
      <c r="E1225" s="368">
        <v>25</v>
      </c>
      <c r="F1225" s="368">
        <v>1</v>
      </c>
      <c r="G1225" s="368">
        <v>4</v>
      </c>
    </row>
    <row r="1226" spans="1:7">
      <c r="A1226" s="368" t="s">
        <v>3892</v>
      </c>
      <c r="B1226" s="368" t="s">
        <v>169</v>
      </c>
      <c r="C1226" s="368" t="s">
        <v>86</v>
      </c>
      <c r="D1226" s="368" t="s">
        <v>3230</v>
      </c>
      <c r="E1226" s="368">
        <v>25</v>
      </c>
      <c r="F1226" s="368">
        <v>2</v>
      </c>
      <c r="G1226" s="368">
        <v>8</v>
      </c>
    </row>
    <row r="1227" spans="1:7">
      <c r="A1227" s="368" t="s">
        <v>3893</v>
      </c>
      <c r="B1227" s="368" t="s">
        <v>169</v>
      </c>
      <c r="C1227" s="368" t="s">
        <v>181</v>
      </c>
      <c r="D1227" s="368" t="s">
        <v>3210</v>
      </c>
      <c r="E1227" s="368">
        <v>12</v>
      </c>
      <c r="F1227" s="368">
        <v>2</v>
      </c>
      <c r="G1227" s="368">
        <v>17</v>
      </c>
    </row>
    <row r="1228" spans="1:7">
      <c r="A1228" s="368" t="s">
        <v>4719</v>
      </c>
      <c r="B1228" s="368" t="s">
        <v>169</v>
      </c>
      <c r="C1228" s="368" t="s">
        <v>181</v>
      </c>
      <c r="D1228" s="368" t="s">
        <v>3240</v>
      </c>
      <c r="E1228" s="368">
        <v>12</v>
      </c>
      <c r="F1228" s="368">
        <v>1</v>
      </c>
      <c r="G1228" s="368">
        <v>8</v>
      </c>
    </row>
    <row r="1229" spans="1:7">
      <c r="A1229" s="368" t="s">
        <v>4540</v>
      </c>
      <c r="B1229" s="368" t="s">
        <v>169</v>
      </c>
      <c r="C1229" s="368" t="s">
        <v>181</v>
      </c>
      <c r="D1229" s="368" t="s">
        <v>3203</v>
      </c>
      <c r="E1229" s="368">
        <v>12</v>
      </c>
      <c r="F1229" s="368">
        <v>1</v>
      </c>
      <c r="G1229" s="368">
        <v>8</v>
      </c>
    </row>
    <row r="1230" spans="1:7">
      <c r="A1230" s="368" t="s">
        <v>4720</v>
      </c>
      <c r="B1230" s="368" t="s">
        <v>169</v>
      </c>
      <c r="C1230" s="368" t="s">
        <v>229</v>
      </c>
      <c r="D1230" s="368" t="s">
        <v>3220</v>
      </c>
      <c r="E1230" s="368">
        <v>8</v>
      </c>
      <c r="F1230" s="368">
        <v>2</v>
      </c>
      <c r="G1230" s="368">
        <v>25</v>
      </c>
    </row>
    <row r="1231" spans="1:7">
      <c r="A1231" s="368" t="s">
        <v>3894</v>
      </c>
      <c r="B1231" s="368" t="s">
        <v>169</v>
      </c>
      <c r="C1231" s="368" t="s">
        <v>114</v>
      </c>
      <c r="D1231" s="368" t="s">
        <v>3256</v>
      </c>
      <c r="E1231" s="368">
        <v>13</v>
      </c>
      <c r="F1231" s="368">
        <v>2</v>
      </c>
      <c r="G1231" s="368">
        <v>15</v>
      </c>
    </row>
    <row r="1232" spans="1:7">
      <c r="A1232" s="368" t="s">
        <v>4722</v>
      </c>
      <c r="B1232" s="368" t="s">
        <v>169</v>
      </c>
      <c r="C1232" s="368" t="s">
        <v>115</v>
      </c>
      <c r="D1232" s="368" t="s">
        <v>3220</v>
      </c>
      <c r="E1232" s="368">
        <v>20</v>
      </c>
      <c r="F1232" s="368">
        <v>1</v>
      </c>
      <c r="G1232" s="368">
        <v>5</v>
      </c>
    </row>
    <row r="1233" spans="1:7">
      <c r="A1233" s="368" t="s">
        <v>4723</v>
      </c>
      <c r="B1233" s="368" t="s">
        <v>169</v>
      </c>
      <c r="C1233" s="368" t="s">
        <v>115</v>
      </c>
      <c r="D1233" s="368" t="s">
        <v>3198</v>
      </c>
      <c r="E1233" s="368">
        <v>20</v>
      </c>
      <c r="F1233" s="368">
        <v>1</v>
      </c>
      <c r="G1233" s="368">
        <v>5</v>
      </c>
    </row>
    <row r="1234" spans="1:7">
      <c r="A1234" s="368" t="s">
        <v>4544</v>
      </c>
      <c r="B1234" s="368" t="s">
        <v>169</v>
      </c>
      <c r="C1234" s="368" t="s">
        <v>76</v>
      </c>
      <c r="D1234" s="368" t="s">
        <v>3192</v>
      </c>
      <c r="E1234" s="368">
        <v>15</v>
      </c>
      <c r="F1234" s="368">
        <v>2</v>
      </c>
      <c r="G1234" s="368">
        <v>13</v>
      </c>
    </row>
    <row r="1235" spans="1:7">
      <c r="A1235" s="368" t="s">
        <v>3895</v>
      </c>
      <c r="B1235" s="368" t="s">
        <v>169</v>
      </c>
      <c r="C1235" s="368" t="s">
        <v>76</v>
      </c>
      <c r="D1235" s="368" t="s">
        <v>3207</v>
      </c>
      <c r="E1235" s="368">
        <v>15</v>
      </c>
      <c r="F1235" s="368">
        <v>1</v>
      </c>
      <c r="G1235" s="368">
        <v>7</v>
      </c>
    </row>
    <row r="1236" spans="1:7">
      <c r="A1236" s="368" t="s">
        <v>4726</v>
      </c>
      <c r="B1236" s="368" t="s">
        <v>169</v>
      </c>
      <c r="C1236" s="368" t="s">
        <v>76</v>
      </c>
      <c r="D1236" s="368" t="s">
        <v>3240</v>
      </c>
      <c r="E1236" s="368">
        <v>15</v>
      </c>
      <c r="F1236" s="368">
        <v>1</v>
      </c>
      <c r="G1236" s="368">
        <v>7</v>
      </c>
    </row>
    <row r="1237" spans="1:7">
      <c r="A1237" s="368" t="s">
        <v>4727</v>
      </c>
      <c r="B1237" s="368" t="s">
        <v>169</v>
      </c>
      <c r="C1237" s="368" t="s">
        <v>143</v>
      </c>
      <c r="D1237" s="368" t="s">
        <v>3210</v>
      </c>
      <c r="E1237" s="368">
        <v>7</v>
      </c>
      <c r="F1237" s="368">
        <v>1</v>
      </c>
      <c r="G1237" s="368">
        <v>14</v>
      </c>
    </row>
    <row r="1238" spans="1:7">
      <c r="A1238" s="368" t="s">
        <v>3898</v>
      </c>
      <c r="B1238" s="368" t="s">
        <v>169</v>
      </c>
      <c r="C1238" s="368" t="s">
        <v>143</v>
      </c>
      <c r="D1238" s="368" t="s">
        <v>3203</v>
      </c>
      <c r="E1238" s="368">
        <v>7</v>
      </c>
      <c r="F1238" s="368">
        <v>2</v>
      </c>
      <c r="G1238" s="368">
        <v>29</v>
      </c>
    </row>
    <row r="1239" spans="1:7">
      <c r="A1239" s="368" t="s">
        <v>4407</v>
      </c>
      <c r="B1239" s="368" t="s">
        <v>169</v>
      </c>
      <c r="C1239" s="368" t="s">
        <v>77</v>
      </c>
      <c r="D1239" s="368" t="s">
        <v>3252</v>
      </c>
      <c r="E1239" s="368">
        <v>16</v>
      </c>
      <c r="F1239" s="368">
        <v>1</v>
      </c>
      <c r="G1239" s="368">
        <v>6</v>
      </c>
    </row>
    <row r="1240" spans="1:7">
      <c r="A1240" s="368" t="s">
        <v>4728</v>
      </c>
      <c r="B1240" s="368" t="s">
        <v>169</v>
      </c>
      <c r="C1240" s="368" t="s">
        <v>30</v>
      </c>
      <c r="D1240" s="368" t="s">
        <v>3227</v>
      </c>
      <c r="E1240" s="368">
        <v>17</v>
      </c>
      <c r="F1240" s="368">
        <v>1</v>
      </c>
      <c r="G1240" s="368">
        <v>6</v>
      </c>
    </row>
    <row r="1241" spans="1:7">
      <c r="A1241" s="368" t="s">
        <v>4409</v>
      </c>
      <c r="B1241" s="368" t="s">
        <v>169</v>
      </c>
      <c r="C1241" s="368" t="s">
        <v>173</v>
      </c>
      <c r="D1241" s="368" t="s">
        <v>3212</v>
      </c>
      <c r="E1241" s="368">
        <v>1</v>
      </c>
      <c r="F1241" s="368" t="s">
        <v>3175</v>
      </c>
      <c r="G1241" s="368">
        <v>0</v>
      </c>
    </row>
    <row r="1242" spans="1:7">
      <c r="A1242" s="368" t="s">
        <v>4410</v>
      </c>
      <c r="B1242" s="368" t="s">
        <v>169</v>
      </c>
      <c r="C1242" s="368" t="s">
        <v>31</v>
      </c>
      <c r="D1242" s="368" t="s">
        <v>3210</v>
      </c>
      <c r="E1242" s="368">
        <v>23</v>
      </c>
      <c r="F1242" s="368">
        <v>2</v>
      </c>
      <c r="G1242" s="368">
        <v>9</v>
      </c>
    </row>
    <row r="1243" spans="1:7">
      <c r="A1243" s="368" t="s">
        <v>4546</v>
      </c>
      <c r="B1243" s="368" t="s">
        <v>169</v>
      </c>
      <c r="C1243" s="368" t="s">
        <v>31</v>
      </c>
      <c r="D1243" s="368" t="s">
        <v>3177</v>
      </c>
      <c r="E1243" s="368">
        <v>23</v>
      </c>
      <c r="F1243" s="368">
        <v>2</v>
      </c>
      <c r="G1243" s="368">
        <v>9</v>
      </c>
    </row>
    <row r="1244" spans="1:7">
      <c r="A1244" s="368" t="s">
        <v>4411</v>
      </c>
      <c r="B1244" s="368" t="s">
        <v>169</v>
      </c>
      <c r="C1244" s="368" t="s">
        <v>31</v>
      </c>
      <c r="D1244" s="368" t="s">
        <v>3240</v>
      </c>
      <c r="E1244" s="368">
        <v>23</v>
      </c>
      <c r="F1244" s="368">
        <v>1</v>
      </c>
      <c r="G1244" s="368">
        <v>4</v>
      </c>
    </row>
    <row r="1245" spans="1:7">
      <c r="A1245" s="368" t="s">
        <v>4412</v>
      </c>
      <c r="B1245" s="368" t="s">
        <v>169</v>
      </c>
      <c r="C1245" s="368" t="s">
        <v>31</v>
      </c>
      <c r="D1245" s="368" t="s">
        <v>3264</v>
      </c>
      <c r="E1245" s="368">
        <v>23</v>
      </c>
      <c r="F1245" s="368">
        <v>1</v>
      </c>
      <c r="G1245" s="368">
        <v>4</v>
      </c>
    </row>
    <row r="1246" spans="1:7">
      <c r="A1246" s="368" t="s">
        <v>4548</v>
      </c>
      <c r="B1246" s="368" t="s">
        <v>169</v>
      </c>
      <c r="C1246" s="368" t="s">
        <v>182</v>
      </c>
      <c r="D1246" s="368" t="s">
        <v>3203</v>
      </c>
      <c r="E1246" s="368">
        <v>2</v>
      </c>
      <c r="F1246" s="368">
        <v>1</v>
      </c>
      <c r="G1246" s="368">
        <v>50</v>
      </c>
    </row>
    <row r="1247" spans="1:7">
      <c r="A1247" s="368" t="s">
        <v>2947</v>
      </c>
      <c r="B1247" s="368" t="s">
        <v>169</v>
      </c>
      <c r="C1247" s="368" t="s">
        <v>183</v>
      </c>
      <c r="D1247" s="368" t="s">
        <v>3175</v>
      </c>
      <c r="E1247" s="368">
        <v>3</v>
      </c>
      <c r="F1247" s="368" t="s">
        <v>3175</v>
      </c>
      <c r="G1247" s="368">
        <v>0</v>
      </c>
    </row>
    <row r="1248" spans="1:7">
      <c r="A1248" s="368" t="s">
        <v>4729</v>
      </c>
      <c r="B1248" s="368" t="s">
        <v>169</v>
      </c>
      <c r="C1248" s="368" t="s">
        <v>202</v>
      </c>
      <c r="D1248" s="368" t="s">
        <v>3177</v>
      </c>
      <c r="E1248" s="368">
        <v>4</v>
      </c>
      <c r="F1248" s="368">
        <v>1</v>
      </c>
      <c r="G1248" s="368">
        <v>25</v>
      </c>
    </row>
    <row r="1249" spans="1:7">
      <c r="A1249" s="368" t="s">
        <v>4550</v>
      </c>
      <c r="B1249" s="368" t="s">
        <v>169</v>
      </c>
      <c r="C1249" s="368" t="s">
        <v>202</v>
      </c>
      <c r="D1249" s="368" t="s">
        <v>3246</v>
      </c>
      <c r="E1249" s="368">
        <v>4</v>
      </c>
      <c r="F1249" s="368">
        <v>1</v>
      </c>
      <c r="G1249" s="368">
        <v>25</v>
      </c>
    </row>
    <row r="1250" spans="1:7">
      <c r="A1250" s="368" t="s">
        <v>4416</v>
      </c>
      <c r="B1250" s="368" t="s">
        <v>169</v>
      </c>
      <c r="C1250" s="368" t="s">
        <v>58</v>
      </c>
      <c r="D1250" s="368" t="s">
        <v>3212</v>
      </c>
      <c r="E1250" s="368">
        <v>12</v>
      </c>
      <c r="F1250" s="368">
        <v>3</v>
      </c>
      <c r="G1250" s="368">
        <v>25</v>
      </c>
    </row>
    <row r="1251" spans="1:7">
      <c r="A1251" s="368" t="s">
        <v>4417</v>
      </c>
      <c r="B1251" s="368" t="s">
        <v>169</v>
      </c>
      <c r="C1251" s="368" t="s">
        <v>58</v>
      </c>
      <c r="D1251" s="368" t="s">
        <v>3192</v>
      </c>
      <c r="E1251" s="368">
        <v>12</v>
      </c>
      <c r="F1251" s="368">
        <v>1</v>
      </c>
      <c r="G1251" s="368">
        <v>8</v>
      </c>
    </row>
    <row r="1252" spans="1:7">
      <c r="A1252" s="368" t="s">
        <v>4730</v>
      </c>
      <c r="B1252" s="368" t="s">
        <v>169</v>
      </c>
      <c r="C1252" s="368" t="s">
        <v>58</v>
      </c>
      <c r="D1252" s="368" t="s">
        <v>3264</v>
      </c>
      <c r="E1252" s="368">
        <v>12</v>
      </c>
      <c r="F1252" s="368">
        <v>1</v>
      </c>
      <c r="G1252" s="368">
        <v>8</v>
      </c>
    </row>
    <row r="1253" spans="1:7">
      <c r="A1253" s="368" t="s">
        <v>4418</v>
      </c>
      <c r="B1253" s="368" t="s">
        <v>169</v>
      </c>
      <c r="C1253" s="368" t="s">
        <v>80</v>
      </c>
      <c r="D1253" s="368" t="s">
        <v>3203</v>
      </c>
      <c r="E1253" s="368">
        <v>12</v>
      </c>
      <c r="F1253" s="368">
        <v>1</v>
      </c>
      <c r="G1253" s="368">
        <v>8</v>
      </c>
    </row>
    <row r="1254" spans="1:7">
      <c r="A1254" s="368" t="s">
        <v>4552</v>
      </c>
      <c r="B1254" s="368" t="s">
        <v>169</v>
      </c>
      <c r="C1254" s="368" t="s">
        <v>32</v>
      </c>
      <c r="D1254" s="368" t="s">
        <v>3192</v>
      </c>
      <c r="E1254" s="368">
        <v>5</v>
      </c>
      <c r="F1254" s="368">
        <v>2</v>
      </c>
      <c r="G1254" s="368">
        <v>40</v>
      </c>
    </row>
    <row r="1255" spans="1:7">
      <c r="A1255" s="368" t="s">
        <v>4732</v>
      </c>
      <c r="B1255" s="368" t="s">
        <v>169</v>
      </c>
      <c r="C1255" s="368" t="s">
        <v>32</v>
      </c>
      <c r="D1255" s="368" t="s">
        <v>3240</v>
      </c>
      <c r="E1255" s="368">
        <v>5</v>
      </c>
      <c r="F1255" s="368">
        <v>1</v>
      </c>
      <c r="G1255" s="368">
        <v>20</v>
      </c>
    </row>
    <row r="1256" spans="1:7">
      <c r="A1256" s="368" t="s">
        <v>4553</v>
      </c>
      <c r="B1256" s="368" t="s">
        <v>169</v>
      </c>
      <c r="C1256" s="368" t="s">
        <v>32</v>
      </c>
      <c r="D1256" s="368" t="s">
        <v>3225</v>
      </c>
      <c r="E1256" s="368">
        <v>5</v>
      </c>
      <c r="F1256" s="368">
        <v>1</v>
      </c>
      <c r="G1256" s="368">
        <v>20</v>
      </c>
    </row>
    <row r="1257" spans="1:7">
      <c r="A1257" s="368" t="s">
        <v>4354</v>
      </c>
      <c r="B1257" s="368" t="s">
        <v>166</v>
      </c>
      <c r="C1257" s="368" t="s">
        <v>152</v>
      </c>
      <c r="D1257" s="368" t="s">
        <v>3225</v>
      </c>
      <c r="E1257" s="368">
        <v>15</v>
      </c>
      <c r="F1257" s="368">
        <v>1</v>
      </c>
      <c r="G1257" s="368">
        <v>7</v>
      </c>
    </row>
    <row r="1258" spans="1:7">
      <c r="A1258" s="368" t="s">
        <v>4355</v>
      </c>
      <c r="B1258" s="368" t="s">
        <v>166</v>
      </c>
      <c r="C1258" s="368" t="s">
        <v>40</v>
      </c>
      <c r="D1258" s="368" t="s">
        <v>3212</v>
      </c>
      <c r="E1258" s="368">
        <v>8</v>
      </c>
      <c r="F1258" s="368">
        <v>1</v>
      </c>
      <c r="G1258" s="368">
        <v>13</v>
      </c>
    </row>
    <row r="1259" spans="1:7">
      <c r="A1259" s="368" t="s">
        <v>4849</v>
      </c>
      <c r="B1259" s="368" t="s">
        <v>166</v>
      </c>
      <c r="C1259" s="368" t="s">
        <v>221</v>
      </c>
      <c r="D1259" s="368" t="s">
        <v>3230</v>
      </c>
      <c r="E1259" s="368">
        <v>27</v>
      </c>
      <c r="F1259" s="368">
        <v>1</v>
      </c>
      <c r="G1259" s="368">
        <v>4</v>
      </c>
    </row>
    <row r="1260" spans="1:7">
      <c r="A1260" s="368" t="s">
        <v>5335</v>
      </c>
      <c r="B1260" s="368" t="s">
        <v>166</v>
      </c>
      <c r="C1260" s="368" t="s">
        <v>190</v>
      </c>
      <c r="D1260" s="368" t="s">
        <v>3186</v>
      </c>
      <c r="E1260" s="368">
        <v>9</v>
      </c>
      <c r="F1260" s="368">
        <v>3</v>
      </c>
      <c r="G1260" s="368">
        <v>33</v>
      </c>
    </row>
    <row r="1261" spans="1:7">
      <c r="A1261" s="368" t="s">
        <v>4621</v>
      </c>
      <c r="B1261" s="368" t="s">
        <v>166</v>
      </c>
      <c r="C1261" s="368" t="s">
        <v>191</v>
      </c>
      <c r="D1261" s="368" t="s">
        <v>3256</v>
      </c>
      <c r="E1261" s="368">
        <v>27</v>
      </c>
      <c r="F1261" s="368">
        <v>1</v>
      </c>
      <c r="G1261" s="368">
        <v>4</v>
      </c>
    </row>
    <row r="1262" spans="1:7">
      <c r="A1262" s="368" t="s">
        <v>4358</v>
      </c>
      <c r="B1262" s="368" t="s">
        <v>166</v>
      </c>
      <c r="C1262" s="368" t="s">
        <v>41</v>
      </c>
      <c r="D1262" s="368" t="s">
        <v>3212</v>
      </c>
      <c r="E1262" s="368">
        <v>14</v>
      </c>
      <c r="F1262" s="368">
        <v>4</v>
      </c>
      <c r="G1262" s="368">
        <v>29</v>
      </c>
    </row>
    <row r="1263" spans="1:7">
      <c r="A1263" s="368" t="s">
        <v>5337</v>
      </c>
      <c r="B1263" s="368" t="s">
        <v>166</v>
      </c>
      <c r="C1263" s="368" t="s">
        <v>41</v>
      </c>
      <c r="D1263" s="368" t="s">
        <v>3220</v>
      </c>
      <c r="E1263" s="368">
        <v>14</v>
      </c>
      <c r="F1263" s="368">
        <v>2</v>
      </c>
      <c r="G1263" s="368">
        <v>14</v>
      </c>
    </row>
    <row r="1264" spans="1:7">
      <c r="A1264" s="368" t="s">
        <v>4623</v>
      </c>
      <c r="B1264" s="368" t="s">
        <v>166</v>
      </c>
      <c r="C1264" s="368" t="s">
        <v>209</v>
      </c>
      <c r="D1264" s="368" t="s">
        <v>3212</v>
      </c>
      <c r="E1264" s="368">
        <v>25</v>
      </c>
      <c r="F1264" s="368">
        <v>4</v>
      </c>
      <c r="G1264" s="368">
        <v>16</v>
      </c>
    </row>
    <row r="1265" spans="1:7">
      <c r="A1265" s="368" t="s">
        <v>4359</v>
      </c>
      <c r="B1265" s="368" t="s">
        <v>166</v>
      </c>
      <c r="C1265" s="368" t="s">
        <v>192</v>
      </c>
      <c r="D1265" s="368" t="s">
        <v>3212</v>
      </c>
      <c r="E1265" s="368">
        <v>4</v>
      </c>
      <c r="F1265" s="368">
        <v>1</v>
      </c>
      <c r="G1265" s="368">
        <v>25</v>
      </c>
    </row>
    <row r="1266" spans="1:7">
      <c r="A1266" s="368" t="s">
        <v>5339</v>
      </c>
      <c r="B1266" s="368" t="s">
        <v>166</v>
      </c>
      <c r="C1266" s="368" t="s">
        <v>222</v>
      </c>
      <c r="D1266" s="368" t="s">
        <v>3256</v>
      </c>
      <c r="E1266" s="368">
        <v>14</v>
      </c>
      <c r="F1266" s="368">
        <v>1</v>
      </c>
      <c r="G1266" s="368">
        <v>7</v>
      </c>
    </row>
    <row r="1267" spans="1:7">
      <c r="A1267" s="368" t="s">
        <v>5340</v>
      </c>
      <c r="B1267" s="368" t="s">
        <v>166</v>
      </c>
      <c r="C1267" s="368" t="s">
        <v>223</v>
      </c>
      <c r="D1267" s="368" t="s">
        <v>3220</v>
      </c>
      <c r="E1267" s="368">
        <v>27</v>
      </c>
      <c r="F1267" s="368">
        <v>2</v>
      </c>
      <c r="G1267" s="368">
        <v>7</v>
      </c>
    </row>
    <row r="1268" spans="1:7">
      <c r="A1268" s="368" t="s">
        <v>4624</v>
      </c>
      <c r="B1268" s="368" t="s">
        <v>166</v>
      </c>
      <c r="C1268" s="368" t="s">
        <v>223</v>
      </c>
      <c r="D1268" s="368" t="s">
        <v>3306</v>
      </c>
      <c r="E1268" s="368">
        <v>27</v>
      </c>
      <c r="F1268" s="368">
        <v>1</v>
      </c>
      <c r="G1268" s="368">
        <v>4</v>
      </c>
    </row>
    <row r="1269" spans="1:7">
      <c r="A1269" s="368" t="s">
        <v>4365</v>
      </c>
      <c r="B1269" s="368" t="s">
        <v>168</v>
      </c>
      <c r="C1269" s="368" t="s">
        <v>195</v>
      </c>
      <c r="D1269" s="368" t="s">
        <v>3212</v>
      </c>
      <c r="E1269" s="368">
        <v>1</v>
      </c>
      <c r="F1269" s="368" t="s">
        <v>3175</v>
      </c>
      <c r="G1269" s="368">
        <v>0</v>
      </c>
    </row>
    <row r="1270" spans="1:7">
      <c r="A1270" s="368" t="s">
        <v>2721</v>
      </c>
      <c r="B1270" s="368" t="s">
        <v>168</v>
      </c>
      <c r="C1270" s="368" t="s">
        <v>96</v>
      </c>
      <c r="D1270" s="368" t="s">
        <v>3175</v>
      </c>
      <c r="E1270" s="368">
        <v>1</v>
      </c>
      <c r="F1270" s="368" t="s">
        <v>3175</v>
      </c>
      <c r="G1270" s="368">
        <v>0</v>
      </c>
    </row>
    <row r="1271" spans="1:7">
      <c r="A1271" s="368" t="s">
        <v>2781</v>
      </c>
      <c r="B1271" s="368" t="s">
        <v>168</v>
      </c>
      <c r="C1271" s="368" t="s">
        <v>140</v>
      </c>
      <c r="D1271" s="368" t="s">
        <v>3175</v>
      </c>
      <c r="E1271" s="368">
        <v>1</v>
      </c>
      <c r="F1271" s="368" t="s">
        <v>3175</v>
      </c>
      <c r="G1271" s="368">
        <v>0</v>
      </c>
    </row>
    <row r="1272" spans="1:7">
      <c r="A1272" s="368" t="s">
        <v>4214</v>
      </c>
      <c r="B1272" s="368" t="s">
        <v>169</v>
      </c>
      <c r="C1272" s="368" t="s">
        <v>63</v>
      </c>
      <c r="D1272" s="368" t="s">
        <v>3220</v>
      </c>
      <c r="E1272" s="368">
        <v>1027</v>
      </c>
      <c r="F1272" s="368">
        <v>120</v>
      </c>
      <c r="G1272" s="368">
        <v>12</v>
      </c>
    </row>
    <row r="1273" spans="1:7">
      <c r="A1273" s="368" t="s">
        <v>5342</v>
      </c>
      <c r="B1273" s="368" t="s">
        <v>169</v>
      </c>
      <c r="C1273" s="368" t="s">
        <v>63</v>
      </c>
      <c r="D1273" s="368" t="s">
        <v>3210</v>
      </c>
      <c r="E1273" s="368">
        <v>1027</v>
      </c>
      <c r="F1273" s="368">
        <v>56</v>
      </c>
      <c r="G1273" s="368">
        <v>5</v>
      </c>
    </row>
    <row r="1274" spans="1:7">
      <c r="A1274" s="368" t="s">
        <v>3872</v>
      </c>
      <c r="B1274" s="368" t="s">
        <v>169</v>
      </c>
      <c r="C1274" s="368" t="s">
        <v>63</v>
      </c>
      <c r="D1274" s="368" t="s">
        <v>3227</v>
      </c>
      <c r="E1274" s="368">
        <v>1027</v>
      </c>
      <c r="F1274" s="368">
        <v>12</v>
      </c>
      <c r="G1274" s="368">
        <v>1</v>
      </c>
    </row>
    <row r="1275" spans="1:7">
      <c r="A1275" s="368" t="s">
        <v>4369</v>
      </c>
      <c r="B1275" s="368" t="s">
        <v>169</v>
      </c>
      <c r="C1275" s="368" t="s">
        <v>63</v>
      </c>
      <c r="D1275" s="368" t="s">
        <v>3233</v>
      </c>
      <c r="E1275" s="368">
        <v>1027</v>
      </c>
      <c r="F1275" s="368">
        <v>12</v>
      </c>
      <c r="G1275" s="368">
        <v>1</v>
      </c>
    </row>
    <row r="1276" spans="1:7">
      <c r="A1276" s="368" t="s">
        <v>4186</v>
      </c>
      <c r="B1276" s="368" t="s">
        <v>169</v>
      </c>
      <c r="C1276" s="368" t="s">
        <v>63</v>
      </c>
      <c r="D1276" s="368" t="s">
        <v>3422</v>
      </c>
      <c r="E1276" s="368">
        <v>1027</v>
      </c>
      <c r="F1276" s="368">
        <v>5</v>
      </c>
      <c r="G1276" s="368">
        <v>0</v>
      </c>
    </row>
    <row r="1277" spans="1:7">
      <c r="A1277" s="368" t="s">
        <v>3742</v>
      </c>
      <c r="B1277" s="368" t="s">
        <v>169</v>
      </c>
      <c r="C1277" s="368" t="s">
        <v>63</v>
      </c>
      <c r="D1277" s="368" t="s">
        <v>3184</v>
      </c>
      <c r="E1277" s="368">
        <v>1027</v>
      </c>
      <c r="F1277" s="368">
        <v>20</v>
      </c>
      <c r="G1277" s="368">
        <v>2</v>
      </c>
    </row>
    <row r="1278" spans="1:7">
      <c r="A1278" s="368" t="s">
        <v>4374</v>
      </c>
      <c r="B1278" s="368" t="s">
        <v>169</v>
      </c>
      <c r="C1278" s="368" t="s">
        <v>93</v>
      </c>
      <c r="D1278" s="368" t="s">
        <v>3220</v>
      </c>
      <c r="E1278" s="368">
        <v>6</v>
      </c>
      <c r="F1278" s="368">
        <v>1</v>
      </c>
      <c r="G1278" s="368">
        <v>17</v>
      </c>
    </row>
    <row r="1279" spans="1:7">
      <c r="A1279" s="368" t="s">
        <v>4628</v>
      </c>
      <c r="B1279" s="368" t="s">
        <v>169</v>
      </c>
      <c r="C1279" s="368" t="s">
        <v>210</v>
      </c>
      <c r="D1279" s="368" t="s">
        <v>3190</v>
      </c>
      <c r="E1279" s="368">
        <v>19</v>
      </c>
      <c r="F1279" s="368">
        <v>2</v>
      </c>
      <c r="G1279" s="368">
        <v>11</v>
      </c>
    </row>
    <row r="1280" spans="1:7">
      <c r="A1280" s="368" t="s">
        <v>5344</v>
      </c>
      <c r="B1280" s="368" t="s">
        <v>169</v>
      </c>
      <c r="C1280" s="368" t="s">
        <v>20</v>
      </c>
      <c r="D1280" s="368" t="s">
        <v>3212</v>
      </c>
      <c r="E1280" s="368">
        <v>2</v>
      </c>
      <c r="F1280" s="368">
        <v>2</v>
      </c>
      <c r="G1280" s="368">
        <v>100</v>
      </c>
    </row>
    <row r="1281" spans="1:7">
      <c r="A1281" s="368" t="s">
        <v>4629</v>
      </c>
      <c r="B1281" s="368" t="s">
        <v>169</v>
      </c>
      <c r="C1281" s="368" t="s">
        <v>20</v>
      </c>
      <c r="D1281" s="368" t="s">
        <v>3190</v>
      </c>
      <c r="E1281" s="368">
        <v>2</v>
      </c>
      <c r="F1281" s="368">
        <v>1</v>
      </c>
      <c r="G1281" s="368">
        <v>50</v>
      </c>
    </row>
    <row r="1282" spans="1:7">
      <c r="A1282" s="368" t="s">
        <v>4630</v>
      </c>
      <c r="B1282" s="368" t="s">
        <v>169</v>
      </c>
      <c r="C1282" s="368" t="s">
        <v>21</v>
      </c>
      <c r="D1282" s="368" t="s">
        <v>3203</v>
      </c>
      <c r="E1282" s="368">
        <v>6</v>
      </c>
      <c r="F1282" s="368">
        <v>1</v>
      </c>
      <c r="G1282" s="368">
        <v>17</v>
      </c>
    </row>
    <row r="1283" spans="1:7">
      <c r="A1283" s="368" t="s">
        <v>4631</v>
      </c>
      <c r="B1283" s="368" t="s">
        <v>169</v>
      </c>
      <c r="C1283" s="368" t="s">
        <v>195</v>
      </c>
      <c r="D1283" s="368" t="s">
        <v>3212</v>
      </c>
      <c r="E1283" s="368">
        <v>1</v>
      </c>
      <c r="F1283" s="368" t="s">
        <v>3175</v>
      </c>
      <c r="G1283" s="368">
        <v>0</v>
      </c>
    </row>
    <row r="1284" spans="1:7">
      <c r="A1284" s="368" t="s">
        <v>5347</v>
      </c>
      <c r="B1284" s="368" t="s">
        <v>169</v>
      </c>
      <c r="C1284" s="368" t="s">
        <v>225</v>
      </c>
      <c r="D1284" s="368" t="s">
        <v>3212</v>
      </c>
      <c r="E1284" s="368">
        <v>8</v>
      </c>
      <c r="F1284" s="368">
        <v>5</v>
      </c>
      <c r="G1284" s="368">
        <v>63</v>
      </c>
    </row>
    <row r="1285" spans="1:7">
      <c r="A1285" s="368" t="s">
        <v>5349</v>
      </c>
      <c r="B1285" s="368" t="s">
        <v>169</v>
      </c>
      <c r="C1285" s="368" t="s">
        <v>225</v>
      </c>
      <c r="D1285" s="368" t="s">
        <v>3236</v>
      </c>
      <c r="E1285" s="368">
        <v>8</v>
      </c>
      <c r="F1285" s="368">
        <v>2</v>
      </c>
      <c r="G1285" s="368">
        <v>25</v>
      </c>
    </row>
    <row r="1286" spans="1:7">
      <c r="A1286" s="368" t="s">
        <v>5350</v>
      </c>
      <c r="B1286" s="368" t="s">
        <v>169</v>
      </c>
      <c r="C1286" s="368" t="s">
        <v>225</v>
      </c>
      <c r="D1286" s="368" t="s">
        <v>3186</v>
      </c>
      <c r="E1286" s="368">
        <v>8</v>
      </c>
      <c r="F1286" s="368">
        <v>1</v>
      </c>
      <c r="G1286" s="368">
        <v>13</v>
      </c>
    </row>
    <row r="1287" spans="1:7">
      <c r="A1287" s="368" t="s">
        <v>4633</v>
      </c>
      <c r="B1287" s="368" t="s">
        <v>169</v>
      </c>
      <c r="C1287" s="368" t="s">
        <v>225</v>
      </c>
      <c r="D1287" s="368" t="s">
        <v>3203</v>
      </c>
      <c r="E1287" s="368">
        <v>8</v>
      </c>
      <c r="F1287" s="368">
        <v>1</v>
      </c>
      <c r="G1287" s="368">
        <v>13</v>
      </c>
    </row>
    <row r="1288" spans="1:7">
      <c r="A1288" s="368" t="s">
        <v>5351</v>
      </c>
      <c r="B1288" s="368" t="s">
        <v>169</v>
      </c>
      <c r="C1288" s="368" t="s">
        <v>225</v>
      </c>
      <c r="D1288" s="368" t="s">
        <v>3256</v>
      </c>
      <c r="E1288" s="368">
        <v>8</v>
      </c>
      <c r="F1288" s="368">
        <v>1</v>
      </c>
      <c r="G1288" s="368">
        <v>13</v>
      </c>
    </row>
    <row r="1289" spans="1:7">
      <c r="A1289" s="368" t="s">
        <v>4634</v>
      </c>
      <c r="B1289" s="368" t="s">
        <v>169</v>
      </c>
      <c r="C1289" s="368" t="s">
        <v>96</v>
      </c>
      <c r="D1289" s="368" t="s">
        <v>3198</v>
      </c>
      <c r="E1289" s="368">
        <v>8</v>
      </c>
      <c r="F1289" s="368">
        <v>1</v>
      </c>
      <c r="G1289" s="368">
        <v>13</v>
      </c>
    </row>
    <row r="1290" spans="1:7">
      <c r="A1290" s="368" t="s">
        <v>2605</v>
      </c>
      <c r="B1290" s="368" t="s">
        <v>169</v>
      </c>
      <c r="C1290" s="368" t="s">
        <v>196</v>
      </c>
      <c r="D1290" s="368" t="s">
        <v>3175</v>
      </c>
      <c r="E1290" s="368">
        <v>7</v>
      </c>
      <c r="F1290" s="368" t="s">
        <v>3175</v>
      </c>
      <c r="G1290" s="368">
        <v>0</v>
      </c>
    </row>
    <row r="1291" spans="1:7">
      <c r="A1291" s="368" t="s">
        <v>6819</v>
      </c>
      <c r="B1291" s="368" t="s">
        <v>169</v>
      </c>
      <c r="C1291" s="368" t="s">
        <v>97</v>
      </c>
      <c r="D1291" s="368" t="s">
        <v>3190</v>
      </c>
      <c r="E1291" s="368">
        <v>7</v>
      </c>
      <c r="F1291" s="368">
        <v>1</v>
      </c>
      <c r="G1291" s="368">
        <v>14</v>
      </c>
    </row>
    <row r="1292" spans="1:7">
      <c r="A1292" s="368" t="s">
        <v>3624</v>
      </c>
      <c r="B1292" s="368" t="s">
        <v>166</v>
      </c>
      <c r="C1292" s="368" t="s">
        <v>198</v>
      </c>
      <c r="D1292" s="368" t="s">
        <v>3184</v>
      </c>
      <c r="E1292" s="368">
        <v>50</v>
      </c>
      <c r="F1292" s="368">
        <v>2</v>
      </c>
      <c r="G1292" s="368">
        <v>4</v>
      </c>
    </row>
    <row r="1293" spans="1:7">
      <c r="A1293" s="368" t="s">
        <v>3625</v>
      </c>
      <c r="B1293" s="368" t="s">
        <v>166</v>
      </c>
      <c r="C1293" s="368" t="s">
        <v>227</v>
      </c>
      <c r="D1293" s="368" t="s">
        <v>3225</v>
      </c>
      <c r="E1293" s="368">
        <v>16</v>
      </c>
      <c r="F1293" s="368">
        <v>1</v>
      </c>
      <c r="G1293" s="368">
        <v>6</v>
      </c>
    </row>
    <row r="1294" spans="1:7">
      <c r="A1294" s="368" t="s">
        <v>3504</v>
      </c>
      <c r="B1294" s="368" t="s">
        <v>166</v>
      </c>
      <c r="C1294" s="368" t="s">
        <v>199</v>
      </c>
      <c r="D1294" s="368" t="s">
        <v>3220</v>
      </c>
      <c r="E1294" s="368">
        <v>10</v>
      </c>
      <c r="F1294" s="368">
        <v>3</v>
      </c>
      <c r="G1294" s="368">
        <v>30</v>
      </c>
    </row>
    <row r="1295" spans="1:7">
      <c r="A1295" s="368" t="s">
        <v>4077</v>
      </c>
      <c r="B1295" s="368" t="s">
        <v>166</v>
      </c>
      <c r="C1295" s="368" t="s">
        <v>199</v>
      </c>
      <c r="D1295" s="368" t="s">
        <v>3210</v>
      </c>
      <c r="E1295" s="368">
        <v>10</v>
      </c>
      <c r="F1295" s="368">
        <v>1</v>
      </c>
      <c r="G1295" s="368">
        <v>10</v>
      </c>
    </row>
    <row r="1296" spans="1:7">
      <c r="A1296" s="368" t="s">
        <v>3626</v>
      </c>
      <c r="B1296" s="368" t="s">
        <v>166</v>
      </c>
      <c r="C1296" s="368" t="s">
        <v>212</v>
      </c>
      <c r="D1296" s="368" t="s">
        <v>3220</v>
      </c>
      <c r="E1296" s="368">
        <v>8</v>
      </c>
      <c r="F1296" s="368">
        <v>1</v>
      </c>
      <c r="G1296" s="368">
        <v>13</v>
      </c>
    </row>
    <row r="1297" spans="1:7">
      <c r="A1297" s="368" t="s">
        <v>3505</v>
      </c>
      <c r="B1297" s="368" t="s">
        <v>166</v>
      </c>
      <c r="C1297" s="368" t="s">
        <v>212</v>
      </c>
      <c r="D1297" s="368" t="s">
        <v>3230</v>
      </c>
      <c r="E1297" s="368">
        <v>8</v>
      </c>
      <c r="F1297" s="368">
        <v>1</v>
      </c>
      <c r="G1297" s="368">
        <v>13</v>
      </c>
    </row>
    <row r="1298" spans="1:7">
      <c r="A1298" s="368" t="s">
        <v>3506</v>
      </c>
      <c r="B1298" s="368" t="s">
        <v>166</v>
      </c>
      <c r="C1298" s="368" t="s">
        <v>155</v>
      </c>
      <c r="D1298" s="368" t="s">
        <v>3212</v>
      </c>
      <c r="E1298" s="368">
        <v>14</v>
      </c>
      <c r="F1298" s="368">
        <v>7</v>
      </c>
      <c r="G1298" s="368">
        <v>50</v>
      </c>
    </row>
    <row r="1299" spans="1:7">
      <c r="A1299" s="368" t="s">
        <v>3627</v>
      </c>
      <c r="B1299" s="368" t="s">
        <v>166</v>
      </c>
      <c r="C1299" s="368" t="s">
        <v>155</v>
      </c>
      <c r="D1299" s="368" t="s">
        <v>3207</v>
      </c>
      <c r="E1299" s="368">
        <v>14</v>
      </c>
      <c r="F1299" s="368">
        <v>2</v>
      </c>
      <c r="G1299" s="368">
        <v>14</v>
      </c>
    </row>
    <row r="1300" spans="1:7">
      <c r="A1300" s="368" t="s">
        <v>3507</v>
      </c>
      <c r="B1300" s="368" t="s">
        <v>166</v>
      </c>
      <c r="C1300" s="368" t="s">
        <v>155</v>
      </c>
      <c r="D1300" s="368" t="s">
        <v>3203</v>
      </c>
      <c r="E1300" s="368">
        <v>14</v>
      </c>
      <c r="F1300" s="368">
        <v>1</v>
      </c>
      <c r="G1300" s="368">
        <v>7</v>
      </c>
    </row>
    <row r="1301" spans="1:7">
      <c r="A1301" s="368" t="s">
        <v>3510</v>
      </c>
      <c r="B1301" s="368" t="s">
        <v>166</v>
      </c>
      <c r="C1301" s="368" t="s">
        <v>102</v>
      </c>
      <c r="D1301" s="368" t="s">
        <v>3252</v>
      </c>
      <c r="E1301" s="368">
        <v>7</v>
      </c>
      <c r="F1301" s="368">
        <v>1</v>
      </c>
      <c r="G1301" s="368">
        <v>14</v>
      </c>
    </row>
    <row r="1302" spans="1:7">
      <c r="A1302" s="368" t="s">
        <v>3511</v>
      </c>
      <c r="B1302" s="368" t="s">
        <v>166</v>
      </c>
      <c r="C1302" s="368" t="s">
        <v>85</v>
      </c>
      <c r="D1302" s="368" t="s">
        <v>3177</v>
      </c>
      <c r="E1302" s="368">
        <v>62</v>
      </c>
      <c r="F1302" s="368">
        <v>2</v>
      </c>
      <c r="G1302" s="368">
        <v>3</v>
      </c>
    </row>
    <row r="1303" spans="1:7">
      <c r="A1303" s="368" t="s">
        <v>4081</v>
      </c>
      <c r="B1303" s="368" t="s">
        <v>166</v>
      </c>
      <c r="C1303" s="368" t="s">
        <v>85</v>
      </c>
      <c r="D1303" s="368" t="s">
        <v>3230</v>
      </c>
      <c r="E1303" s="368">
        <v>62</v>
      </c>
      <c r="F1303" s="368">
        <v>2</v>
      </c>
      <c r="G1303" s="368">
        <v>3</v>
      </c>
    </row>
    <row r="1304" spans="1:7">
      <c r="A1304" s="368" t="s">
        <v>3514</v>
      </c>
      <c r="B1304" s="368" t="s">
        <v>166</v>
      </c>
      <c r="C1304" s="368" t="s">
        <v>103</v>
      </c>
      <c r="D1304" s="368" t="s">
        <v>3192</v>
      </c>
      <c r="E1304" s="368">
        <v>8</v>
      </c>
      <c r="F1304" s="368">
        <v>1</v>
      </c>
      <c r="G1304" s="368">
        <v>13</v>
      </c>
    </row>
    <row r="1305" spans="1:7">
      <c r="A1305" s="368" t="s">
        <v>3628</v>
      </c>
      <c r="B1305" s="368" t="s">
        <v>166</v>
      </c>
      <c r="C1305" s="368" t="s">
        <v>103</v>
      </c>
      <c r="D1305" s="368" t="s">
        <v>3230</v>
      </c>
      <c r="E1305" s="368">
        <v>8</v>
      </c>
      <c r="F1305" s="368">
        <v>1</v>
      </c>
      <c r="G1305" s="368">
        <v>13</v>
      </c>
    </row>
    <row r="1306" spans="1:7">
      <c r="A1306" s="368" t="s">
        <v>4084</v>
      </c>
      <c r="B1306" s="368" t="s">
        <v>166</v>
      </c>
      <c r="C1306" s="368" t="s">
        <v>179</v>
      </c>
      <c r="D1306" s="368" t="s">
        <v>3210</v>
      </c>
      <c r="E1306" s="368">
        <v>73</v>
      </c>
      <c r="F1306" s="368">
        <v>7</v>
      </c>
      <c r="G1306" s="368">
        <v>10</v>
      </c>
    </row>
    <row r="1307" spans="1:7">
      <c r="A1307" s="368" t="s">
        <v>4085</v>
      </c>
      <c r="B1307" s="368" t="s">
        <v>166</v>
      </c>
      <c r="C1307" s="368" t="s">
        <v>179</v>
      </c>
      <c r="D1307" s="368" t="s">
        <v>3177</v>
      </c>
      <c r="E1307" s="368">
        <v>73</v>
      </c>
      <c r="F1307" s="368">
        <v>1</v>
      </c>
      <c r="G1307" s="368">
        <v>1</v>
      </c>
    </row>
    <row r="1308" spans="1:7">
      <c r="A1308" s="368" t="s">
        <v>4086</v>
      </c>
      <c r="B1308" s="368" t="s">
        <v>166</v>
      </c>
      <c r="C1308" s="368" t="s">
        <v>179</v>
      </c>
      <c r="D1308" s="368" t="s">
        <v>3201</v>
      </c>
      <c r="E1308" s="368">
        <v>73</v>
      </c>
      <c r="F1308" s="368">
        <v>1</v>
      </c>
      <c r="G1308" s="368">
        <v>1</v>
      </c>
    </row>
    <row r="1309" spans="1:7">
      <c r="A1309" s="368" t="s">
        <v>3968</v>
      </c>
      <c r="B1309" s="368" t="s">
        <v>166</v>
      </c>
      <c r="C1309" s="368" t="s">
        <v>179</v>
      </c>
      <c r="D1309" s="368" t="s">
        <v>3203</v>
      </c>
      <c r="E1309" s="368">
        <v>73</v>
      </c>
      <c r="F1309" s="368">
        <v>5</v>
      </c>
      <c r="G1309" s="368">
        <v>7</v>
      </c>
    </row>
    <row r="1310" spans="1:7">
      <c r="A1310" s="368" t="s">
        <v>3629</v>
      </c>
      <c r="B1310" s="368" t="s">
        <v>166</v>
      </c>
      <c r="C1310" s="368" t="s">
        <v>179</v>
      </c>
      <c r="D1310" s="368" t="s">
        <v>3225</v>
      </c>
      <c r="E1310" s="368">
        <v>73</v>
      </c>
      <c r="F1310" s="368">
        <v>1</v>
      </c>
      <c r="G1310" s="368">
        <v>1</v>
      </c>
    </row>
    <row r="1311" spans="1:7">
      <c r="A1311" s="368" t="s">
        <v>3970</v>
      </c>
      <c r="B1311" s="368" t="s">
        <v>166</v>
      </c>
      <c r="C1311" s="368" t="s">
        <v>179</v>
      </c>
      <c r="D1311" s="368" t="s">
        <v>3233</v>
      </c>
      <c r="E1311" s="368">
        <v>73</v>
      </c>
      <c r="F1311" s="368">
        <v>2</v>
      </c>
      <c r="G1311" s="368">
        <v>3</v>
      </c>
    </row>
    <row r="1312" spans="1:7">
      <c r="A1312" s="368" t="s">
        <v>4088</v>
      </c>
      <c r="B1312" s="368" t="s">
        <v>166</v>
      </c>
      <c r="C1312" s="368" t="s">
        <v>179</v>
      </c>
      <c r="D1312" s="368" t="s">
        <v>3205</v>
      </c>
      <c r="E1312" s="368">
        <v>73</v>
      </c>
      <c r="F1312" s="368">
        <v>1</v>
      </c>
      <c r="G1312" s="368">
        <v>1</v>
      </c>
    </row>
    <row r="1313" spans="1:7">
      <c r="A1313" s="368" t="s">
        <v>3630</v>
      </c>
      <c r="B1313" s="368" t="s">
        <v>166</v>
      </c>
      <c r="C1313" s="368" t="s">
        <v>106</v>
      </c>
      <c r="D1313" s="368" t="s">
        <v>3192</v>
      </c>
      <c r="E1313" s="368">
        <v>5</v>
      </c>
      <c r="F1313" s="368">
        <v>2</v>
      </c>
      <c r="G1313" s="368">
        <v>40</v>
      </c>
    </row>
    <row r="1314" spans="1:7">
      <c r="A1314" s="368" t="s">
        <v>4090</v>
      </c>
      <c r="B1314" s="368" t="s">
        <v>166</v>
      </c>
      <c r="C1314" s="368" t="s">
        <v>106</v>
      </c>
      <c r="D1314" s="368" t="s">
        <v>3256</v>
      </c>
      <c r="E1314" s="368">
        <v>5</v>
      </c>
      <c r="F1314" s="368">
        <v>1</v>
      </c>
      <c r="G1314" s="368">
        <v>20</v>
      </c>
    </row>
    <row r="1315" spans="1:7">
      <c r="A1315" s="368" t="s">
        <v>3550</v>
      </c>
      <c r="B1315" s="368" t="s">
        <v>166</v>
      </c>
      <c r="C1315" s="368" t="s">
        <v>213</v>
      </c>
      <c r="D1315" s="368" t="s">
        <v>3236</v>
      </c>
      <c r="E1315" s="368">
        <v>13</v>
      </c>
      <c r="F1315" s="368">
        <v>1</v>
      </c>
      <c r="G1315" s="368">
        <v>8</v>
      </c>
    </row>
    <row r="1316" spans="1:7">
      <c r="A1316" s="368" t="s">
        <v>3234</v>
      </c>
      <c r="B1316" s="368" t="s">
        <v>166</v>
      </c>
      <c r="C1316" s="368" t="s">
        <v>86</v>
      </c>
      <c r="D1316" s="368" t="s">
        <v>3212</v>
      </c>
      <c r="E1316" s="368">
        <v>46</v>
      </c>
      <c r="F1316" s="368">
        <v>9</v>
      </c>
      <c r="G1316" s="368">
        <v>20</v>
      </c>
    </row>
    <row r="1317" spans="1:7">
      <c r="A1317" s="368" t="s">
        <v>3553</v>
      </c>
      <c r="B1317" s="368" t="s">
        <v>166</v>
      </c>
      <c r="C1317" s="368" t="s">
        <v>86</v>
      </c>
      <c r="D1317" s="368" t="s">
        <v>3264</v>
      </c>
      <c r="E1317" s="368">
        <v>46</v>
      </c>
      <c r="F1317" s="368">
        <v>1</v>
      </c>
      <c r="G1317" s="368">
        <v>2</v>
      </c>
    </row>
    <row r="1318" spans="1:7">
      <c r="A1318" s="368" t="s">
        <v>3554</v>
      </c>
      <c r="B1318" s="368" t="s">
        <v>166</v>
      </c>
      <c r="C1318" s="368" t="s">
        <v>86</v>
      </c>
      <c r="D1318" s="368" t="s">
        <v>3252</v>
      </c>
      <c r="E1318" s="368">
        <v>46</v>
      </c>
      <c r="F1318" s="368">
        <v>1</v>
      </c>
      <c r="G1318" s="368">
        <v>2</v>
      </c>
    </row>
    <row r="1319" spans="1:7">
      <c r="A1319" s="368" t="s">
        <v>3389</v>
      </c>
      <c r="B1319" s="368" t="s">
        <v>166</v>
      </c>
      <c r="C1319" s="368" t="s">
        <v>86</v>
      </c>
      <c r="D1319" s="368" t="s">
        <v>3184</v>
      </c>
      <c r="E1319" s="368">
        <v>46</v>
      </c>
      <c r="F1319" s="368">
        <v>2</v>
      </c>
      <c r="G1319" s="368">
        <v>4</v>
      </c>
    </row>
    <row r="1320" spans="1:7">
      <c r="A1320" s="368" t="s">
        <v>4094</v>
      </c>
      <c r="B1320" s="368" t="s">
        <v>166</v>
      </c>
      <c r="C1320" s="368" t="s">
        <v>109</v>
      </c>
      <c r="D1320" s="368" t="s">
        <v>3212</v>
      </c>
      <c r="E1320" s="368">
        <v>9</v>
      </c>
      <c r="F1320" s="368">
        <v>3</v>
      </c>
      <c r="G1320" s="368">
        <v>33</v>
      </c>
    </row>
    <row r="1321" spans="1:7">
      <c r="A1321" s="368" t="s">
        <v>4569</v>
      </c>
      <c r="B1321" s="368" t="s">
        <v>166</v>
      </c>
      <c r="C1321" s="368" t="s">
        <v>111</v>
      </c>
      <c r="D1321" s="368" t="s">
        <v>3220</v>
      </c>
      <c r="E1321" s="368">
        <v>5</v>
      </c>
      <c r="F1321" s="368">
        <v>2</v>
      </c>
      <c r="G1321" s="368">
        <v>40</v>
      </c>
    </row>
    <row r="1322" spans="1:7">
      <c r="A1322" s="368" t="s">
        <v>4570</v>
      </c>
      <c r="B1322" s="368" t="s">
        <v>166</v>
      </c>
      <c r="C1322" s="368" t="s">
        <v>140</v>
      </c>
      <c r="D1322" s="368" t="s">
        <v>3210</v>
      </c>
      <c r="E1322" s="368">
        <v>2</v>
      </c>
      <c r="F1322" s="368">
        <v>1</v>
      </c>
      <c r="G1322" s="368">
        <v>50</v>
      </c>
    </row>
    <row r="1323" spans="1:7">
      <c r="A1323" s="368" t="s">
        <v>3978</v>
      </c>
      <c r="B1323" s="368" t="s">
        <v>166</v>
      </c>
      <c r="C1323" s="368" t="s">
        <v>140</v>
      </c>
      <c r="D1323" s="368" t="s">
        <v>3198</v>
      </c>
      <c r="E1323" s="368">
        <v>2</v>
      </c>
      <c r="F1323" s="368">
        <v>1</v>
      </c>
      <c r="G1323" s="368">
        <v>50</v>
      </c>
    </row>
    <row r="1324" spans="1:7">
      <c r="A1324" s="368" t="s">
        <v>4096</v>
      </c>
      <c r="B1324" s="368" t="s">
        <v>166</v>
      </c>
      <c r="C1324" s="368" t="s">
        <v>181</v>
      </c>
      <c r="D1324" s="368" t="s">
        <v>3212</v>
      </c>
      <c r="E1324" s="368">
        <v>41</v>
      </c>
      <c r="F1324" s="368">
        <v>14</v>
      </c>
      <c r="G1324" s="368">
        <v>34</v>
      </c>
    </row>
    <row r="1325" spans="1:7">
      <c r="A1325" s="368" t="s">
        <v>4571</v>
      </c>
      <c r="B1325" s="368" t="s">
        <v>166</v>
      </c>
      <c r="C1325" s="368" t="s">
        <v>114</v>
      </c>
      <c r="D1325" s="368" t="s">
        <v>3192</v>
      </c>
      <c r="E1325" s="368">
        <v>28</v>
      </c>
      <c r="F1325" s="368">
        <v>2</v>
      </c>
      <c r="G1325" s="368">
        <v>7</v>
      </c>
    </row>
    <row r="1326" spans="1:7">
      <c r="A1326" s="368" t="s">
        <v>4098</v>
      </c>
      <c r="B1326" s="368" t="s">
        <v>166</v>
      </c>
      <c r="C1326" s="368" t="s">
        <v>142</v>
      </c>
      <c r="D1326" s="368" t="s">
        <v>3212</v>
      </c>
      <c r="E1326" s="368">
        <v>6</v>
      </c>
      <c r="F1326" s="368">
        <v>1</v>
      </c>
      <c r="G1326" s="368">
        <v>17</v>
      </c>
    </row>
    <row r="1327" spans="1:7">
      <c r="A1327" s="368" t="s">
        <v>4099</v>
      </c>
      <c r="B1327" s="368" t="s">
        <v>166</v>
      </c>
      <c r="C1327" s="368" t="s">
        <v>142</v>
      </c>
      <c r="D1327" s="368" t="s">
        <v>3220</v>
      </c>
      <c r="E1327" s="368">
        <v>6</v>
      </c>
      <c r="F1327" s="368">
        <v>1</v>
      </c>
      <c r="G1327" s="368">
        <v>17</v>
      </c>
    </row>
    <row r="1328" spans="1:7">
      <c r="A1328" s="368" t="s">
        <v>3396</v>
      </c>
      <c r="B1328" s="368" t="s">
        <v>166</v>
      </c>
      <c r="C1328" s="368" t="s">
        <v>29</v>
      </c>
      <c r="D1328" s="368" t="s">
        <v>3252</v>
      </c>
      <c r="E1328" s="368">
        <v>85</v>
      </c>
      <c r="F1328" s="368">
        <v>1</v>
      </c>
      <c r="G1328" s="368">
        <v>1</v>
      </c>
    </row>
    <row r="1329" spans="1:7">
      <c r="A1329" s="368" t="s">
        <v>3278</v>
      </c>
      <c r="B1329" s="368" t="s">
        <v>166</v>
      </c>
      <c r="C1329" s="368" t="s">
        <v>29</v>
      </c>
      <c r="D1329" s="368" t="s">
        <v>3205</v>
      </c>
      <c r="E1329" s="368">
        <v>85</v>
      </c>
      <c r="F1329" s="368">
        <v>2</v>
      </c>
      <c r="G1329" s="368">
        <v>2</v>
      </c>
    </row>
    <row r="1330" spans="1:7">
      <c r="A1330" s="368" t="s">
        <v>4102</v>
      </c>
      <c r="B1330" s="368" t="s">
        <v>166</v>
      </c>
      <c r="C1330" s="368" t="s">
        <v>115</v>
      </c>
      <c r="D1330" s="368" t="s">
        <v>3212</v>
      </c>
      <c r="E1330" s="368">
        <v>72</v>
      </c>
      <c r="F1330" s="368">
        <v>19</v>
      </c>
      <c r="G1330" s="368">
        <v>26</v>
      </c>
    </row>
    <row r="1331" spans="1:7">
      <c r="A1331" s="368" t="s">
        <v>4576</v>
      </c>
      <c r="B1331" s="368" t="s">
        <v>166</v>
      </c>
      <c r="C1331" s="368" t="s">
        <v>76</v>
      </c>
      <c r="D1331" s="368" t="s">
        <v>3192</v>
      </c>
      <c r="E1331" s="368">
        <v>40</v>
      </c>
      <c r="F1331" s="368">
        <v>2</v>
      </c>
      <c r="G1331" s="368">
        <v>5</v>
      </c>
    </row>
    <row r="1332" spans="1:7">
      <c r="A1332" s="368" t="s">
        <v>3984</v>
      </c>
      <c r="B1332" s="368" t="s">
        <v>166</v>
      </c>
      <c r="C1332" s="368" t="s">
        <v>76</v>
      </c>
      <c r="D1332" s="368" t="s">
        <v>3240</v>
      </c>
      <c r="E1332" s="368">
        <v>40</v>
      </c>
      <c r="F1332" s="368">
        <v>1</v>
      </c>
      <c r="G1332" s="368">
        <v>3</v>
      </c>
    </row>
    <row r="1333" spans="1:7">
      <c r="A1333" s="368" t="s">
        <v>3956</v>
      </c>
      <c r="B1333" s="368" t="s">
        <v>166</v>
      </c>
      <c r="C1333" s="368" t="s">
        <v>89</v>
      </c>
      <c r="D1333" s="368" t="s">
        <v>3212</v>
      </c>
      <c r="E1333" s="368">
        <v>14</v>
      </c>
      <c r="F1333" s="368">
        <v>3</v>
      </c>
      <c r="G1333" s="368">
        <v>21</v>
      </c>
    </row>
    <row r="1334" spans="1:7">
      <c r="A1334" s="368" t="s">
        <v>3467</v>
      </c>
      <c r="B1334" s="368" t="s">
        <v>166</v>
      </c>
      <c r="C1334" s="368" t="s">
        <v>146</v>
      </c>
      <c r="D1334" s="368" t="s">
        <v>3177</v>
      </c>
      <c r="E1334" s="368">
        <v>3</v>
      </c>
      <c r="F1334" s="368">
        <v>1</v>
      </c>
      <c r="G1334" s="368">
        <v>33</v>
      </c>
    </row>
    <row r="1335" spans="1:7">
      <c r="A1335" s="368" t="s">
        <v>3959</v>
      </c>
      <c r="B1335" s="368" t="s">
        <v>166</v>
      </c>
      <c r="C1335" s="368" t="s">
        <v>147</v>
      </c>
      <c r="D1335" s="368" t="s">
        <v>3212</v>
      </c>
      <c r="E1335" s="368">
        <v>10</v>
      </c>
      <c r="F1335" s="368">
        <v>2</v>
      </c>
      <c r="G1335" s="368">
        <v>20</v>
      </c>
    </row>
    <row r="1336" spans="1:7">
      <c r="A1336" s="368" t="s">
        <v>3960</v>
      </c>
      <c r="B1336" s="368" t="s">
        <v>166</v>
      </c>
      <c r="C1336" s="368" t="s">
        <v>147</v>
      </c>
      <c r="D1336" s="368" t="s">
        <v>3177</v>
      </c>
      <c r="E1336" s="368">
        <v>10</v>
      </c>
      <c r="F1336" s="368">
        <v>1</v>
      </c>
      <c r="G1336" s="368">
        <v>10</v>
      </c>
    </row>
    <row r="1337" spans="1:7">
      <c r="A1337" s="368" t="s">
        <v>3469</v>
      </c>
      <c r="B1337" s="368" t="s">
        <v>166</v>
      </c>
      <c r="C1337" s="368" t="s">
        <v>33</v>
      </c>
      <c r="D1337" s="368" t="s">
        <v>3240</v>
      </c>
      <c r="E1337" s="368">
        <v>23</v>
      </c>
      <c r="F1337" s="368">
        <v>1</v>
      </c>
      <c r="G1337" s="368">
        <v>4</v>
      </c>
    </row>
    <row r="1338" spans="1:7">
      <c r="A1338" s="368" t="s">
        <v>3772</v>
      </c>
      <c r="B1338" s="368" t="s">
        <v>166</v>
      </c>
      <c r="C1338" s="368" t="s">
        <v>34</v>
      </c>
      <c r="D1338" s="368" t="s">
        <v>3230</v>
      </c>
      <c r="E1338" s="368">
        <v>19</v>
      </c>
      <c r="F1338" s="368">
        <v>2</v>
      </c>
      <c r="G1338" s="368">
        <v>11</v>
      </c>
    </row>
    <row r="1339" spans="1:7">
      <c r="A1339" s="368" t="s">
        <v>3695</v>
      </c>
      <c r="B1339" s="368" t="s">
        <v>166</v>
      </c>
      <c r="C1339" s="368" t="s">
        <v>214</v>
      </c>
      <c r="D1339" s="368" t="s">
        <v>3210</v>
      </c>
      <c r="E1339" s="368">
        <v>14</v>
      </c>
      <c r="F1339" s="368">
        <v>3</v>
      </c>
      <c r="G1339" s="368">
        <v>21</v>
      </c>
    </row>
    <row r="1340" spans="1:7">
      <c r="A1340" s="368" t="s">
        <v>3698</v>
      </c>
      <c r="B1340" s="368" t="s">
        <v>166</v>
      </c>
      <c r="C1340" s="368" t="s">
        <v>214</v>
      </c>
      <c r="D1340" s="368" t="s">
        <v>3205</v>
      </c>
      <c r="E1340" s="368">
        <v>14</v>
      </c>
      <c r="F1340" s="368">
        <v>1</v>
      </c>
      <c r="G1340" s="368">
        <v>7</v>
      </c>
    </row>
    <row r="1341" spans="1:7">
      <c r="A1341" s="368" t="s">
        <v>6820</v>
      </c>
      <c r="B1341" s="368" t="s">
        <v>166</v>
      </c>
      <c r="C1341" s="368" t="s">
        <v>215</v>
      </c>
      <c r="D1341" s="368" t="s">
        <v>3210</v>
      </c>
      <c r="E1341" s="368">
        <v>13</v>
      </c>
      <c r="F1341" s="368">
        <v>1</v>
      </c>
      <c r="G1341" s="368">
        <v>8</v>
      </c>
    </row>
    <row r="1342" spans="1:7">
      <c r="A1342" s="368" t="s">
        <v>6821</v>
      </c>
      <c r="B1342" s="368" t="s">
        <v>166</v>
      </c>
      <c r="C1342" s="368" t="s">
        <v>215</v>
      </c>
      <c r="D1342" s="368" t="s">
        <v>3184</v>
      </c>
      <c r="E1342" s="368">
        <v>13</v>
      </c>
      <c r="F1342" s="368">
        <v>1</v>
      </c>
      <c r="G1342" s="368">
        <v>8</v>
      </c>
    </row>
    <row r="1343" spans="1:7">
      <c r="A1343" s="368" t="s">
        <v>3474</v>
      </c>
      <c r="B1343" s="368" t="s">
        <v>166</v>
      </c>
      <c r="C1343" s="368" t="s">
        <v>187</v>
      </c>
      <c r="D1343" s="368" t="s">
        <v>3190</v>
      </c>
      <c r="E1343" s="368">
        <v>6</v>
      </c>
      <c r="F1343" s="368">
        <v>1</v>
      </c>
      <c r="G1343" s="368">
        <v>17</v>
      </c>
    </row>
    <row r="1344" spans="1:7">
      <c r="A1344" s="368" t="s">
        <v>3700</v>
      </c>
      <c r="B1344" s="368" t="s">
        <v>166</v>
      </c>
      <c r="C1344" s="368" t="s">
        <v>187</v>
      </c>
      <c r="D1344" s="368" t="s">
        <v>3230</v>
      </c>
      <c r="E1344" s="368">
        <v>6</v>
      </c>
      <c r="F1344" s="368">
        <v>1</v>
      </c>
      <c r="G1344" s="368">
        <v>17</v>
      </c>
    </row>
    <row r="1345" spans="1:7">
      <c r="A1345" s="368" t="s">
        <v>3965</v>
      </c>
      <c r="B1345" s="368" t="s">
        <v>166</v>
      </c>
      <c r="C1345" s="368" t="s">
        <v>216</v>
      </c>
      <c r="D1345" s="368" t="s">
        <v>3212</v>
      </c>
      <c r="E1345" s="368">
        <v>14</v>
      </c>
      <c r="F1345" s="368">
        <v>5</v>
      </c>
      <c r="G1345" s="368">
        <v>36</v>
      </c>
    </row>
    <row r="1346" spans="1:7">
      <c r="A1346" s="368" t="s">
        <v>4592</v>
      </c>
      <c r="B1346" s="368" t="s">
        <v>166</v>
      </c>
      <c r="C1346" s="368" t="s">
        <v>216</v>
      </c>
      <c r="D1346" s="368" t="s">
        <v>3220</v>
      </c>
      <c r="E1346" s="368">
        <v>14</v>
      </c>
      <c r="F1346" s="368">
        <v>2</v>
      </c>
      <c r="G1346" s="368">
        <v>14</v>
      </c>
    </row>
    <row r="1347" spans="1:7">
      <c r="A1347" s="368" t="s">
        <v>5705</v>
      </c>
      <c r="B1347" s="368" t="s">
        <v>166</v>
      </c>
      <c r="C1347" s="368" t="s">
        <v>205</v>
      </c>
      <c r="D1347" s="368" t="s">
        <v>3195</v>
      </c>
      <c r="E1347" s="368">
        <v>21</v>
      </c>
      <c r="F1347" s="368">
        <v>1</v>
      </c>
      <c r="G1347" s="368">
        <v>5</v>
      </c>
    </row>
    <row r="1348" spans="1:7">
      <c r="A1348" s="368" t="s">
        <v>3701</v>
      </c>
      <c r="B1348" s="368" t="s">
        <v>166</v>
      </c>
      <c r="C1348" s="368" t="s">
        <v>205</v>
      </c>
      <c r="D1348" s="368" t="s">
        <v>3240</v>
      </c>
      <c r="E1348" s="368">
        <v>21</v>
      </c>
      <c r="F1348" s="368">
        <v>1</v>
      </c>
      <c r="G1348" s="368">
        <v>5</v>
      </c>
    </row>
    <row r="1349" spans="1:7">
      <c r="A1349" s="368" t="s">
        <v>5706</v>
      </c>
      <c r="B1349" s="368" t="s">
        <v>166</v>
      </c>
      <c r="C1349" s="368" t="s">
        <v>163</v>
      </c>
      <c r="D1349" s="368" t="s">
        <v>3212</v>
      </c>
      <c r="E1349" s="368">
        <v>6</v>
      </c>
      <c r="F1349" s="368" t="s">
        <v>3175</v>
      </c>
      <c r="G1349" s="368">
        <v>0</v>
      </c>
    </row>
    <row r="1350" spans="1:7">
      <c r="A1350" s="368" t="s">
        <v>5708</v>
      </c>
      <c r="B1350" s="368" t="s">
        <v>166</v>
      </c>
      <c r="C1350" s="368" t="s">
        <v>188</v>
      </c>
      <c r="D1350" s="368" t="s">
        <v>3192</v>
      </c>
      <c r="E1350" s="368">
        <v>11</v>
      </c>
      <c r="F1350" s="368">
        <v>1</v>
      </c>
      <c r="G1350" s="368">
        <v>9</v>
      </c>
    </row>
    <row r="1351" spans="1:7">
      <c r="A1351" s="368" t="s">
        <v>5709</v>
      </c>
      <c r="B1351" s="368" t="s">
        <v>166</v>
      </c>
      <c r="C1351" s="368" t="s">
        <v>188</v>
      </c>
      <c r="D1351" s="368" t="s">
        <v>3210</v>
      </c>
      <c r="E1351" s="368">
        <v>11</v>
      </c>
      <c r="F1351" s="368">
        <v>1</v>
      </c>
      <c r="G1351" s="368">
        <v>9</v>
      </c>
    </row>
    <row r="1352" spans="1:7">
      <c r="A1352" s="368" t="s">
        <v>3702</v>
      </c>
      <c r="B1352" s="368" t="s">
        <v>166</v>
      </c>
      <c r="C1352" s="368" t="s">
        <v>148</v>
      </c>
      <c r="D1352" s="368" t="s">
        <v>3264</v>
      </c>
      <c r="E1352" s="368">
        <v>15</v>
      </c>
      <c r="F1352" s="368">
        <v>1</v>
      </c>
      <c r="G1352" s="368">
        <v>7</v>
      </c>
    </row>
    <row r="1353" spans="1:7">
      <c r="A1353" s="368" t="s">
        <v>2852</v>
      </c>
      <c r="B1353" s="368" t="s">
        <v>166</v>
      </c>
      <c r="C1353" s="368" t="s">
        <v>36</v>
      </c>
      <c r="D1353" s="368" t="s">
        <v>3175</v>
      </c>
      <c r="E1353" s="368">
        <v>4</v>
      </c>
      <c r="F1353" s="368" t="s">
        <v>3175</v>
      </c>
      <c r="G1353" s="368">
        <v>0</v>
      </c>
    </row>
    <row r="1354" spans="1:7">
      <c r="A1354" s="368" t="s">
        <v>3710</v>
      </c>
      <c r="B1354" s="368" t="s">
        <v>166</v>
      </c>
      <c r="C1354" s="368" t="s">
        <v>217</v>
      </c>
      <c r="D1354" s="368" t="s">
        <v>3192</v>
      </c>
      <c r="E1354" s="368">
        <v>49</v>
      </c>
      <c r="F1354" s="368">
        <v>4</v>
      </c>
      <c r="G1354" s="368">
        <v>8</v>
      </c>
    </row>
    <row r="1355" spans="1:7">
      <c r="A1355" s="368" t="s">
        <v>3711</v>
      </c>
      <c r="B1355" s="368" t="s">
        <v>166</v>
      </c>
      <c r="C1355" s="368" t="s">
        <v>217</v>
      </c>
      <c r="D1355" s="368" t="s">
        <v>3207</v>
      </c>
      <c r="E1355" s="368">
        <v>49</v>
      </c>
      <c r="F1355" s="368">
        <v>1</v>
      </c>
      <c r="G1355" s="368">
        <v>2</v>
      </c>
    </row>
    <row r="1356" spans="1:7">
      <c r="A1356" s="368" t="s">
        <v>5711</v>
      </c>
      <c r="B1356" s="368" t="s">
        <v>166</v>
      </c>
      <c r="C1356" s="368" t="s">
        <v>37</v>
      </c>
      <c r="D1356" s="368" t="s">
        <v>3207</v>
      </c>
      <c r="E1356" s="368">
        <v>26</v>
      </c>
      <c r="F1356" s="368">
        <v>1</v>
      </c>
      <c r="G1356" s="368">
        <v>4</v>
      </c>
    </row>
    <row r="1357" spans="1:7">
      <c r="A1357" s="368" t="s">
        <v>3704</v>
      </c>
      <c r="B1357" s="368" t="s">
        <v>166</v>
      </c>
      <c r="C1357" s="368" t="s">
        <v>91</v>
      </c>
      <c r="D1357" s="368" t="s">
        <v>3240</v>
      </c>
      <c r="E1357" s="368">
        <v>30</v>
      </c>
      <c r="F1357" s="368">
        <v>1</v>
      </c>
      <c r="G1357" s="368">
        <v>3</v>
      </c>
    </row>
    <row r="1358" spans="1:7">
      <c r="A1358" s="368" t="s">
        <v>3705</v>
      </c>
      <c r="B1358" s="368" t="s">
        <v>166</v>
      </c>
      <c r="C1358" s="368" t="s">
        <v>91</v>
      </c>
      <c r="D1358" s="368" t="s">
        <v>3203</v>
      </c>
      <c r="E1358" s="368">
        <v>30</v>
      </c>
      <c r="F1358" s="368">
        <v>5</v>
      </c>
      <c r="G1358" s="368">
        <v>17</v>
      </c>
    </row>
    <row r="1359" spans="1:7">
      <c r="A1359" s="368" t="s">
        <v>3706</v>
      </c>
      <c r="B1359" s="368" t="s">
        <v>166</v>
      </c>
      <c r="C1359" s="368" t="s">
        <v>91</v>
      </c>
      <c r="D1359" s="368" t="s">
        <v>3188</v>
      </c>
      <c r="E1359" s="368">
        <v>30</v>
      </c>
      <c r="F1359" s="368">
        <v>1</v>
      </c>
      <c r="G1359" s="368">
        <v>3</v>
      </c>
    </row>
    <row r="1360" spans="1:7">
      <c r="A1360" s="368" t="s">
        <v>3717</v>
      </c>
      <c r="B1360" s="368" t="s">
        <v>166</v>
      </c>
      <c r="C1360" s="368" t="s">
        <v>91</v>
      </c>
      <c r="D1360" s="368" t="s">
        <v>3252</v>
      </c>
      <c r="E1360" s="368">
        <v>30</v>
      </c>
      <c r="F1360" s="368">
        <v>1</v>
      </c>
      <c r="G1360" s="368">
        <v>3</v>
      </c>
    </row>
    <row r="1361" spans="1:7">
      <c r="A1361" s="368" t="s">
        <v>3718</v>
      </c>
      <c r="B1361" s="368" t="s">
        <v>166</v>
      </c>
      <c r="C1361" s="368" t="s">
        <v>91</v>
      </c>
      <c r="D1361" s="368" t="s">
        <v>3190</v>
      </c>
      <c r="E1361" s="368">
        <v>30</v>
      </c>
      <c r="F1361" s="368">
        <v>1</v>
      </c>
      <c r="G1361" s="368">
        <v>3</v>
      </c>
    </row>
    <row r="1362" spans="1:7">
      <c r="A1362" s="368" t="s">
        <v>3707</v>
      </c>
      <c r="B1362" s="368" t="s">
        <v>166</v>
      </c>
      <c r="C1362" s="368" t="s">
        <v>91</v>
      </c>
      <c r="D1362" s="368" t="s">
        <v>3230</v>
      </c>
      <c r="E1362" s="368">
        <v>30</v>
      </c>
      <c r="F1362" s="368">
        <v>2</v>
      </c>
      <c r="G1362" s="368">
        <v>7</v>
      </c>
    </row>
    <row r="1363" spans="1:7">
      <c r="A1363" s="368" t="s">
        <v>5712</v>
      </c>
      <c r="B1363" s="368" t="s">
        <v>166</v>
      </c>
      <c r="C1363" s="368" t="s">
        <v>91</v>
      </c>
      <c r="D1363" s="368" t="s">
        <v>3181</v>
      </c>
      <c r="E1363" s="368">
        <v>30</v>
      </c>
      <c r="F1363" s="368">
        <v>1</v>
      </c>
      <c r="G1363" s="368">
        <v>3</v>
      </c>
    </row>
    <row r="1364" spans="1:7">
      <c r="A1364" s="368" t="s">
        <v>5713</v>
      </c>
      <c r="B1364" s="368" t="s">
        <v>166</v>
      </c>
      <c r="C1364" s="368" t="s">
        <v>19</v>
      </c>
      <c r="D1364" s="368" t="s">
        <v>3203</v>
      </c>
      <c r="E1364" s="368">
        <v>10</v>
      </c>
      <c r="F1364" s="368">
        <v>1</v>
      </c>
      <c r="G1364" s="368">
        <v>10</v>
      </c>
    </row>
    <row r="1365" spans="1:7">
      <c r="A1365" s="368" t="s">
        <v>5714</v>
      </c>
      <c r="B1365" s="368" t="s">
        <v>166</v>
      </c>
      <c r="C1365" s="368" t="s">
        <v>189</v>
      </c>
      <c r="D1365" s="368" t="s">
        <v>3177</v>
      </c>
      <c r="E1365" s="368">
        <v>51</v>
      </c>
      <c r="F1365" s="368">
        <v>3</v>
      </c>
      <c r="G1365" s="368">
        <v>6</v>
      </c>
    </row>
    <row r="1366" spans="1:7">
      <c r="A1366" s="368" t="s">
        <v>3720</v>
      </c>
      <c r="B1366" s="368" t="s">
        <v>166</v>
      </c>
      <c r="C1366" s="368" t="s">
        <v>189</v>
      </c>
      <c r="D1366" s="368" t="s">
        <v>3246</v>
      </c>
      <c r="E1366" s="368">
        <v>51</v>
      </c>
      <c r="F1366" s="368">
        <v>1</v>
      </c>
      <c r="G1366" s="368">
        <v>2</v>
      </c>
    </row>
    <row r="1367" spans="1:7">
      <c r="A1367" s="368" t="s">
        <v>5715</v>
      </c>
      <c r="B1367" s="368" t="s">
        <v>166</v>
      </c>
      <c r="C1367" s="368" t="s">
        <v>207</v>
      </c>
      <c r="D1367" s="368" t="s">
        <v>3195</v>
      </c>
      <c r="E1367" s="368">
        <v>12</v>
      </c>
      <c r="F1367" s="368">
        <v>1</v>
      </c>
      <c r="G1367" s="368">
        <v>8</v>
      </c>
    </row>
    <row r="1368" spans="1:7">
      <c r="A1368" s="368" t="s">
        <v>5716</v>
      </c>
      <c r="B1368" s="368" t="s">
        <v>166</v>
      </c>
      <c r="C1368" s="368" t="s">
        <v>38</v>
      </c>
      <c r="D1368" s="368" t="s">
        <v>3192</v>
      </c>
      <c r="E1368" s="368">
        <v>22</v>
      </c>
      <c r="F1368" s="368">
        <v>1</v>
      </c>
      <c r="G1368" s="368">
        <v>5</v>
      </c>
    </row>
    <row r="1369" spans="1:7">
      <c r="A1369" s="368" t="s">
        <v>3721</v>
      </c>
      <c r="B1369" s="368" t="s">
        <v>166</v>
      </c>
      <c r="C1369" s="368" t="s">
        <v>38</v>
      </c>
      <c r="D1369" s="368" t="s">
        <v>3210</v>
      </c>
      <c r="E1369" s="368">
        <v>22</v>
      </c>
      <c r="F1369" s="368">
        <v>5</v>
      </c>
      <c r="G1369" s="368">
        <v>23</v>
      </c>
    </row>
    <row r="1370" spans="1:7">
      <c r="A1370" s="368" t="s">
        <v>3722</v>
      </c>
      <c r="B1370" s="368" t="s">
        <v>166</v>
      </c>
      <c r="C1370" s="368" t="s">
        <v>219</v>
      </c>
      <c r="D1370" s="368" t="s">
        <v>3212</v>
      </c>
      <c r="E1370" s="368">
        <v>12</v>
      </c>
      <c r="F1370" s="368">
        <v>3</v>
      </c>
      <c r="G1370" s="368">
        <v>25</v>
      </c>
    </row>
    <row r="1371" spans="1:7">
      <c r="A1371" s="368" t="s">
        <v>3589</v>
      </c>
      <c r="B1371" s="368" t="s">
        <v>166</v>
      </c>
      <c r="C1371" s="368" t="s">
        <v>219</v>
      </c>
      <c r="D1371" s="368" t="s">
        <v>3220</v>
      </c>
      <c r="E1371" s="368">
        <v>12</v>
      </c>
      <c r="F1371" s="368">
        <v>1</v>
      </c>
      <c r="G1371" s="368">
        <v>8</v>
      </c>
    </row>
    <row r="1372" spans="1:7">
      <c r="A1372" s="368" t="s">
        <v>3770</v>
      </c>
      <c r="B1372" s="368" t="s">
        <v>166</v>
      </c>
      <c r="C1372" s="368" t="s">
        <v>34</v>
      </c>
      <c r="D1372" s="368" t="s">
        <v>3240</v>
      </c>
      <c r="E1372" s="368">
        <v>19</v>
      </c>
      <c r="F1372" s="368">
        <v>1</v>
      </c>
      <c r="G1372" s="368">
        <v>5</v>
      </c>
    </row>
    <row r="1373" spans="1:7">
      <c r="A1373" s="368" t="s">
        <v>3472</v>
      </c>
      <c r="B1373" s="368" t="s">
        <v>166</v>
      </c>
      <c r="C1373" s="368" t="s">
        <v>34</v>
      </c>
      <c r="D1373" s="368" t="s">
        <v>3256</v>
      </c>
      <c r="E1373" s="368">
        <v>19</v>
      </c>
      <c r="F1373" s="368">
        <v>1</v>
      </c>
      <c r="G1373" s="368">
        <v>5</v>
      </c>
    </row>
    <row r="1374" spans="1:7">
      <c r="A1374" s="368" t="s">
        <v>3773</v>
      </c>
      <c r="B1374" s="368" t="s">
        <v>166</v>
      </c>
      <c r="C1374" s="368" t="s">
        <v>214</v>
      </c>
      <c r="D1374" s="368" t="s">
        <v>3220</v>
      </c>
      <c r="E1374" s="368">
        <v>14</v>
      </c>
      <c r="F1374" s="368">
        <v>4</v>
      </c>
      <c r="G1374" s="368">
        <v>29</v>
      </c>
    </row>
    <row r="1375" spans="1:7">
      <c r="A1375" s="368" t="s">
        <v>4333</v>
      </c>
      <c r="B1375" s="368" t="s">
        <v>166</v>
      </c>
      <c r="C1375" s="368" t="s">
        <v>214</v>
      </c>
      <c r="D1375" s="368" t="s">
        <v>3252</v>
      </c>
      <c r="E1375" s="368">
        <v>14</v>
      </c>
      <c r="F1375" s="368">
        <v>1</v>
      </c>
      <c r="G1375" s="368">
        <v>7</v>
      </c>
    </row>
    <row r="1376" spans="1:7">
      <c r="A1376" s="368" t="s">
        <v>4334</v>
      </c>
      <c r="B1376" s="368" t="s">
        <v>166</v>
      </c>
      <c r="C1376" s="368" t="s">
        <v>35</v>
      </c>
      <c r="D1376" s="368" t="s">
        <v>3207</v>
      </c>
      <c r="E1376" s="368">
        <v>7</v>
      </c>
      <c r="F1376" s="368">
        <v>1</v>
      </c>
      <c r="G1376" s="368">
        <v>14</v>
      </c>
    </row>
    <row r="1377" spans="1:7">
      <c r="A1377" s="368" t="s">
        <v>3818</v>
      </c>
      <c r="B1377" s="368" t="s">
        <v>166</v>
      </c>
      <c r="C1377" s="368" t="s">
        <v>60</v>
      </c>
      <c r="D1377" s="368" t="s">
        <v>3212</v>
      </c>
      <c r="E1377" s="368">
        <v>26</v>
      </c>
      <c r="F1377" s="368">
        <v>8</v>
      </c>
      <c r="G1377" s="368">
        <v>31</v>
      </c>
    </row>
    <row r="1378" spans="1:7">
      <c r="A1378" s="368" t="s">
        <v>6822</v>
      </c>
      <c r="B1378" s="368" t="s">
        <v>166</v>
      </c>
      <c r="C1378" s="368" t="s">
        <v>215</v>
      </c>
      <c r="D1378" s="368" t="s">
        <v>3198</v>
      </c>
      <c r="E1378" s="368">
        <v>13</v>
      </c>
      <c r="F1378" s="368">
        <v>1</v>
      </c>
      <c r="G1378" s="368">
        <v>8</v>
      </c>
    </row>
    <row r="1379" spans="1:7">
      <c r="A1379" s="368" t="s">
        <v>4335</v>
      </c>
      <c r="B1379" s="368" t="s">
        <v>166</v>
      </c>
      <c r="C1379" s="368" t="s">
        <v>187</v>
      </c>
      <c r="D1379" s="368" t="s">
        <v>3203</v>
      </c>
      <c r="E1379" s="368">
        <v>6</v>
      </c>
      <c r="F1379" s="368">
        <v>1</v>
      </c>
      <c r="G1379" s="368">
        <v>17</v>
      </c>
    </row>
    <row r="1380" spans="1:7">
      <c r="A1380" s="368" t="s">
        <v>4235</v>
      </c>
      <c r="B1380" s="368" t="s">
        <v>166</v>
      </c>
      <c r="C1380" s="368" t="s">
        <v>205</v>
      </c>
      <c r="D1380" s="368" t="s">
        <v>3212</v>
      </c>
      <c r="E1380" s="368">
        <v>21</v>
      </c>
      <c r="F1380" s="368">
        <v>9</v>
      </c>
      <c r="G1380" s="368">
        <v>43</v>
      </c>
    </row>
    <row r="1381" spans="1:7">
      <c r="A1381" s="368" t="s">
        <v>4336</v>
      </c>
      <c r="B1381" s="368" t="s">
        <v>166</v>
      </c>
      <c r="C1381" s="368" t="s">
        <v>205</v>
      </c>
      <c r="D1381" s="368" t="s">
        <v>3210</v>
      </c>
      <c r="E1381" s="368">
        <v>21</v>
      </c>
      <c r="F1381" s="368">
        <v>4</v>
      </c>
      <c r="G1381" s="368">
        <v>19</v>
      </c>
    </row>
    <row r="1382" spans="1:7">
      <c r="A1382" s="368" t="s">
        <v>4337</v>
      </c>
      <c r="B1382" s="368" t="s">
        <v>166</v>
      </c>
      <c r="C1382" s="368" t="s">
        <v>205</v>
      </c>
      <c r="D1382" s="368" t="s">
        <v>3256</v>
      </c>
      <c r="E1382" s="368">
        <v>21</v>
      </c>
      <c r="F1382" s="368">
        <v>1</v>
      </c>
      <c r="G1382" s="368">
        <v>5</v>
      </c>
    </row>
    <row r="1383" spans="1:7">
      <c r="A1383" s="368" t="s">
        <v>4338</v>
      </c>
      <c r="B1383" s="368" t="s">
        <v>166</v>
      </c>
      <c r="C1383" s="368" t="s">
        <v>205</v>
      </c>
      <c r="D1383" s="368" t="s">
        <v>3181</v>
      </c>
      <c r="E1383" s="368">
        <v>21</v>
      </c>
      <c r="F1383" s="368">
        <v>1</v>
      </c>
      <c r="G1383" s="368">
        <v>5</v>
      </c>
    </row>
    <row r="1384" spans="1:7">
      <c r="A1384" s="368" t="s">
        <v>4237</v>
      </c>
      <c r="B1384" s="368" t="s">
        <v>166</v>
      </c>
      <c r="C1384" s="368" t="s">
        <v>188</v>
      </c>
      <c r="D1384" s="368" t="s">
        <v>3233</v>
      </c>
      <c r="E1384" s="368">
        <v>11</v>
      </c>
      <c r="F1384" s="368">
        <v>1</v>
      </c>
      <c r="G1384" s="368">
        <v>9</v>
      </c>
    </row>
    <row r="1385" spans="1:7">
      <c r="A1385" s="368" t="s">
        <v>3779</v>
      </c>
      <c r="B1385" s="368" t="s">
        <v>166</v>
      </c>
      <c r="C1385" s="368" t="s">
        <v>148</v>
      </c>
      <c r="D1385" s="368" t="s">
        <v>3212</v>
      </c>
      <c r="E1385" s="368">
        <v>15</v>
      </c>
      <c r="F1385" s="368">
        <v>6</v>
      </c>
      <c r="G1385" s="368">
        <v>40</v>
      </c>
    </row>
    <row r="1386" spans="1:7">
      <c r="A1386" s="368" t="s">
        <v>4239</v>
      </c>
      <c r="B1386" s="368" t="s">
        <v>166</v>
      </c>
      <c r="C1386" s="368" t="s">
        <v>148</v>
      </c>
      <c r="D1386" s="368" t="s">
        <v>3236</v>
      </c>
      <c r="E1386" s="368">
        <v>15</v>
      </c>
      <c r="F1386" s="368">
        <v>1</v>
      </c>
      <c r="G1386" s="368">
        <v>7</v>
      </c>
    </row>
    <row r="1387" spans="1:7">
      <c r="A1387" s="368" t="s">
        <v>3780</v>
      </c>
      <c r="B1387" s="368" t="s">
        <v>166</v>
      </c>
      <c r="C1387" s="368" t="s">
        <v>148</v>
      </c>
      <c r="D1387" s="368" t="s">
        <v>3225</v>
      </c>
      <c r="E1387" s="368">
        <v>15</v>
      </c>
      <c r="F1387" s="368">
        <v>1</v>
      </c>
      <c r="G1387" s="368">
        <v>7</v>
      </c>
    </row>
    <row r="1388" spans="1:7">
      <c r="A1388" s="368" t="s">
        <v>4240</v>
      </c>
      <c r="B1388" s="368" t="s">
        <v>166</v>
      </c>
      <c r="C1388" s="368" t="s">
        <v>217</v>
      </c>
      <c r="D1388" s="368" t="s">
        <v>3441</v>
      </c>
      <c r="E1388" s="368">
        <v>49</v>
      </c>
      <c r="F1388" s="368">
        <v>1</v>
      </c>
      <c r="G1388" s="368">
        <v>2</v>
      </c>
    </row>
    <row r="1389" spans="1:7">
      <c r="A1389" s="368" t="s">
        <v>4244</v>
      </c>
      <c r="B1389" s="368" t="s">
        <v>166</v>
      </c>
      <c r="C1389" s="368" t="s">
        <v>91</v>
      </c>
      <c r="D1389" s="368" t="s">
        <v>3179</v>
      </c>
      <c r="E1389" s="368">
        <v>30</v>
      </c>
      <c r="F1389" s="368">
        <v>1</v>
      </c>
      <c r="G1389" s="368">
        <v>3</v>
      </c>
    </row>
    <row r="1390" spans="1:7">
      <c r="A1390" s="368" t="s">
        <v>4841</v>
      </c>
      <c r="B1390" s="368" t="s">
        <v>166</v>
      </c>
      <c r="C1390" s="368" t="s">
        <v>91</v>
      </c>
      <c r="D1390" s="368" t="s">
        <v>3184</v>
      </c>
      <c r="E1390" s="368">
        <v>30</v>
      </c>
      <c r="F1390" s="368">
        <v>1</v>
      </c>
      <c r="G1390" s="368">
        <v>3</v>
      </c>
    </row>
    <row r="1391" spans="1:7">
      <c r="A1391" s="368" t="s">
        <v>3785</v>
      </c>
      <c r="B1391" s="368" t="s">
        <v>166</v>
      </c>
      <c r="C1391" s="368" t="s">
        <v>189</v>
      </c>
      <c r="D1391" s="368" t="s">
        <v>3192</v>
      </c>
      <c r="E1391" s="368">
        <v>51</v>
      </c>
      <c r="F1391" s="368">
        <v>3</v>
      </c>
      <c r="G1391" s="368">
        <v>6</v>
      </c>
    </row>
    <row r="1392" spans="1:7">
      <c r="A1392" s="368" t="s">
        <v>4842</v>
      </c>
      <c r="B1392" s="368" t="s">
        <v>166</v>
      </c>
      <c r="C1392" s="368" t="s">
        <v>189</v>
      </c>
      <c r="D1392" s="368" t="s">
        <v>3210</v>
      </c>
      <c r="E1392" s="368">
        <v>51</v>
      </c>
      <c r="F1392" s="368">
        <v>4</v>
      </c>
      <c r="G1392" s="368">
        <v>8</v>
      </c>
    </row>
    <row r="1393" spans="1:7">
      <c r="A1393" s="368" t="s">
        <v>4169</v>
      </c>
      <c r="B1393" s="368" t="s">
        <v>166</v>
      </c>
      <c r="C1393" s="368" t="s">
        <v>189</v>
      </c>
      <c r="D1393" s="368" t="s">
        <v>3240</v>
      </c>
      <c r="E1393" s="368">
        <v>51</v>
      </c>
      <c r="F1393" s="368">
        <v>1</v>
      </c>
      <c r="G1393" s="368">
        <v>2</v>
      </c>
    </row>
    <row r="1394" spans="1:7">
      <c r="A1394" s="368" t="s">
        <v>4170</v>
      </c>
      <c r="B1394" s="368" t="s">
        <v>166</v>
      </c>
      <c r="C1394" s="368" t="s">
        <v>189</v>
      </c>
      <c r="D1394" s="368" t="s">
        <v>3203</v>
      </c>
      <c r="E1394" s="368">
        <v>51</v>
      </c>
      <c r="F1394" s="368">
        <v>2</v>
      </c>
      <c r="G1394" s="368">
        <v>4</v>
      </c>
    </row>
    <row r="1395" spans="1:7">
      <c r="A1395" s="368" t="s">
        <v>4247</v>
      </c>
      <c r="B1395" s="368" t="s">
        <v>166</v>
      </c>
      <c r="C1395" s="368" t="s">
        <v>38</v>
      </c>
      <c r="D1395" s="368" t="s">
        <v>3233</v>
      </c>
      <c r="E1395" s="368">
        <v>22</v>
      </c>
      <c r="F1395" s="368">
        <v>1</v>
      </c>
      <c r="G1395" s="368">
        <v>5</v>
      </c>
    </row>
    <row r="1396" spans="1:7">
      <c r="A1396" s="368" t="s">
        <v>4844</v>
      </c>
      <c r="B1396" s="368" t="s">
        <v>166</v>
      </c>
      <c r="C1396" s="368" t="s">
        <v>38</v>
      </c>
      <c r="D1396" s="368" t="s">
        <v>3230</v>
      </c>
      <c r="E1396" s="368">
        <v>22</v>
      </c>
      <c r="F1396" s="368">
        <v>1</v>
      </c>
      <c r="G1396" s="368">
        <v>5</v>
      </c>
    </row>
    <row r="1397" spans="1:7">
      <c r="A1397" s="368" t="s">
        <v>4349</v>
      </c>
      <c r="B1397" s="368" t="s">
        <v>166</v>
      </c>
      <c r="C1397" s="368" t="s">
        <v>219</v>
      </c>
      <c r="D1397" s="368" t="s">
        <v>3195</v>
      </c>
      <c r="E1397" s="368">
        <v>12</v>
      </c>
      <c r="F1397" s="368">
        <v>1</v>
      </c>
      <c r="G1397" s="368">
        <v>8</v>
      </c>
    </row>
    <row r="1398" spans="1:7">
      <c r="A1398" s="368" t="s">
        <v>2820</v>
      </c>
      <c r="B1398" s="368" t="s">
        <v>166</v>
      </c>
      <c r="C1398" s="368" t="s">
        <v>208</v>
      </c>
      <c r="D1398" s="368" t="s">
        <v>3175</v>
      </c>
      <c r="E1398" s="368">
        <v>2</v>
      </c>
      <c r="F1398" s="368" t="s">
        <v>3175</v>
      </c>
      <c r="G1398" s="368">
        <v>0</v>
      </c>
    </row>
    <row r="1399" spans="1:7">
      <c r="A1399" s="368" t="s">
        <v>4845</v>
      </c>
      <c r="B1399" s="368" t="s">
        <v>166</v>
      </c>
      <c r="C1399" s="368" t="s">
        <v>151</v>
      </c>
      <c r="D1399" s="368" t="s">
        <v>3220</v>
      </c>
      <c r="E1399" s="368">
        <v>10</v>
      </c>
      <c r="F1399" s="368">
        <v>2</v>
      </c>
      <c r="G1399" s="368">
        <v>20</v>
      </c>
    </row>
    <row r="1400" spans="1:7">
      <c r="A1400" s="368" t="s">
        <v>4850</v>
      </c>
      <c r="B1400" s="368" t="s">
        <v>166</v>
      </c>
      <c r="C1400" s="368" t="s">
        <v>190</v>
      </c>
      <c r="D1400" s="368" t="s">
        <v>3177</v>
      </c>
      <c r="E1400" s="368">
        <v>9</v>
      </c>
      <c r="F1400" s="368">
        <v>1</v>
      </c>
      <c r="G1400" s="368">
        <v>11</v>
      </c>
    </row>
    <row r="1401" spans="1:7">
      <c r="A1401" s="368" t="s">
        <v>4851</v>
      </c>
      <c r="B1401" s="368" t="s">
        <v>166</v>
      </c>
      <c r="C1401" s="368" t="s">
        <v>191</v>
      </c>
      <c r="D1401" s="368" t="s">
        <v>3212</v>
      </c>
      <c r="E1401" s="368">
        <v>27</v>
      </c>
      <c r="F1401" s="368">
        <v>4</v>
      </c>
      <c r="G1401" s="368">
        <v>15</v>
      </c>
    </row>
    <row r="1402" spans="1:7">
      <c r="A1402" s="368" t="s">
        <v>4174</v>
      </c>
      <c r="B1402" s="368" t="s">
        <v>166</v>
      </c>
      <c r="C1402" s="368" t="s">
        <v>191</v>
      </c>
      <c r="D1402" s="368" t="s">
        <v>3184</v>
      </c>
      <c r="E1402" s="368">
        <v>27</v>
      </c>
      <c r="F1402" s="368">
        <v>2</v>
      </c>
      <c r="G1402" s="368">
        <v>7</v>
      </c>
    </row>
    <row r="1403" spans="1:7">
      <c r="A1403" s="368" t="s">
        <v>4175</v>
      </c>
      <c r="B1403" s="368" t="s">
        <v>166</v>
      </c>
      <c r="C1403" s="368" t="s">
        <v>191</v>
      </c>
      <c r="D1403" s="368" t="s">
        <v>3230</v>
      </c>
      <c r="E1403" s="368">
        <v>27</v>
      </c>
      <c r="F1403" s="368">
        <v>1</v>
      </c>
      <c r="G1403" s="368">
        <v>4</v>
      </c>
    </row>
    <row r="1404" spans="1:7">
      <c r="A1404" s="368" t="s">
        <v>4176</v>
      </c>
      <c r="B1404" s="368" t="s">
        <v>166</v>
      </c>
      <c r="C1404" s="368" t="s">
        <v>41</v>
      </c>
      <c r="D1404" s="368" t="s">
        <v>3195</v>
      </c>
      <c r="E1404" s="368">
        <v>14</v>
      </c>
      <c r="F1404" s="368">
        <v>1</v>
      </c>
      <c r="G1404" s="368">
        <v>7</v>
      </c>
    </row>
    <row r="1405" spans="1:7">
      <c r="A1405" s="368" t="s">
        <v>4254</v>
      </c>
      <c r="B1405" s="368" t="s">
        <v>166</v>
      </c>
      <c r="C1405" s="368" t="s">
        <v>41</v>
      </c>
      <c r="D1405" s="368" t="s">
        <v>3190</v>
      </c>
      <c r="E1405" s="368">
        <v>14</v>
      </c>
      <c r="F1405" s="368">
        <v>1</v>
      </c>
      <c r="G1405" s="368">
        <v>7</v>
      </c>
    </row>
    <row r="1406" spans="1:7">
      <c r="A1406" s="368" t="s">
        <v>4177</v>
      </c>
      <c r="B1406" s="368" t="s">
        <v>166</v>
      </c>
      <c r="C1406" s="368" t="s">
        <v>209</v>
      </c>
      <c r="D1406" s="368" t="s">
        <v>3192</v>
      </c>
      <c r="E1406" s="368">
        <v>25</v>
      </c>
      <c r="F1406" s="368">
        <v>1</v>
      </c>
      <c r="G1406" s="368">
        <v>4</v>
      </c>
    </row>
    <row r="1407" spans="1:7">
      <c r="A1407" s="368" t="s">
        <v>4178</v>
      </c>
      <c r="B1407" s="368" t="s">
        <v>166</v>
      </c>
      <c r="C1407" s="368" t="s">
        <v>209</v>
      </c>
      <c r="D1407" s="368" t="s">
        <v>3220</v>
      </c>
      <c r="E1407" s="368">
        <v>25</v>
      </c>
      <c r="F1407" s="368">
        <v>2</v>
      </c>
      <c r="G1407" s="368">
        <v>8</v>
      </c>
    </row>
    <row r="1408" spans="1:7">
      <c r="A1408" s="368" t="s">
        <v>4179</v>
      </c>
      <c r="B1408" s="368" t="s">
        <v>166</v>
      </c>
      <c r="C1408" s="368" t="s">
        <v>192</v>
      </c>
      <c r="D1408" s="368" t="s">
        <v>3190</v>
      </c>
      <c r="E1408" s="368">
        <v>4</v>
      </c>
      <c r="F1408" s="368">
        <v>1</v>
      </c>
      <c r="G1408" s="368">
        <v>25</v>
      </c>
    </row>
    <row r="1409" spans="1:7">
      <c r="A1409" s="368" t="s">
        <v>4257</v>
      </c>
      <c r="B1409" s="368" t="s">
        <v>166</v>
      </c>
      <c r="C1409" s="368" t="s">
        <v>174</v>
      </c>
      <c r="D1409" s="368" t="s">
        <v>3210</v>
      </c>
      <c r="E1409" s="368">
        <v>17</v>
      </c>
      <c r="F1409" s="368">
        <v>2</v>
      </c>
      <c r="G1409" s="368">
        <v>12</v>
      </c>
    </row>
    <row r="1410" spans="1:7">
      <c r="A1410" s="368" t="s">
        <v>4852</v>
      </c>
      <c r="B1410" s="368" t="s">
        <v>166</v>
      </c>
      <c r="C1410" s="368" t="s">
        <v>222</v>
      </c>
      <c r="D1410" s="368" t="s">
        <v>3207</v>
      </c>
      <c r="E1410" s="368">
        <v>14</v>
      </c>
      <c r="F1410" s="368">
        <v>1</v>
      </c>
      <c r="G1410" s="368">
        <v>7</v>
      </c>
    </row>
    <row r="1411" spans="1:7">
      <c r="A1411" s="368" t="s">
        <v>4853</v>
      </c>
      <c r="B1411" s="368" t="s">
        <v>166</v>
      </c>
      <c r="C1411" s="368" t="s">
        <v>223</v>
      </c>
      <c r="D1411" s="368" t="s">
        <v>3210</v>
      </c>
      <c r="E1411" s="368">
        <v>27</v>
      </c>
      <c r="F1411" s="368">
        <v>1</v>
      </c>
      <c r="G1411" s="368">
        <v>4</v>
      </c>
    </row>
    <row r="1412" spans="1:7">
      <c r="A1412" s="368" t="s">
        <v>4789</v>
      </c>
      <c r="B1412" s="368" t="s">
        <v>169</v>
      </c>
      <c r="C1412" s="368" t="s">
        <v>31</v>
      </c>
      <c r="D1412" s="368" t="s">
        <v>3198</v>
      </c>
      <c r="E1412" s="368">
        <v>23</v>
      </c>
      <c r="F1412" s="368">
        <v>2</v>
      </c>
      <c r="G1412" s="368">
        <v>9</v>
      </c>
    </row>
    <row r="1413" spans="1:7">
      <c r="A1413" s="368" t="s">
        <v>3927</v>
      </c>
      <c r="B1413" s="368" t="s">
        <v>169</v>
      </c>
      <c r="C1413" s="368" t="s">
        <v>31</v>
      </c>
      <c r="D1413" s="368" t="s">
        <v>3236</v>
      </c>
      <c r="E1413" s="368">
        <v>23</v>
      </c>
      <c r="F1413" s="368">
        <v>1</v>
      </c>
      <c r="G1413" s="368">
        <v>4</v>
      </c>
    </row>
    <row r="1414" spans="1:7">
      <c r="A1414" s="368" t="s">
        <v>5759</v>
      </c>
      <c r="B1414" s="368" t="s">
        <v>169</v>
      </c>
      <c r="C1414" s="368" t="s">
        <v>31</v>
      </c>
      <c r="D1414" s="368" t="s">
        <v>3256</v>
      </c>
      <c r="E1414" s="368">
        <v>23</v>
      </c>
      <c r="F1414" s="368">
        <v>3</v>
      </c>
      <c r="G1414" s="368">
        <v>13</v>
      </c>
    </row>
    <row r="1415" spans="1:7">
      <c r="A1415" s="368" t="s">
        <v>5761</v>
      </c>
      <c r="B1415" s="368" t="s">
        <v>169</v>
      </c>
      <c r="C1415" s="368" t="s">
        <v>159</v>
      </c>
      <c r="D1415" s="368" t="s">
        <v>3212</v>
      </c>
      <c r="E1415" s="368">
        <v>3</v>
      </c>
      <c r="F1415" s="368" t="s">
        <v>3175</v>
      </c>
      <c r="G1415" s="368">
        <v>0</v>
      </c>
    </row>
    <row r="1416" spans="1:7">
      <c r="A1416" s="368" t="s">
        <v>4268</v>
      </c>
      <c r="B1416" s="368" t="s">
        <v>169</v>
      </c>
      <c r="C1416" s="368" t="s">
        <v>88</v>
      </c>
      <c r="D1416" s="368" t="s">
        <v>3212</v>
      </c>
      <c r="E1416" s="368">
        <v>7</v>
      </c>
      <c r="F1416" s="368">
        <v>2</v>
      </c>
      <c r="G1416" s="368">
        <v>29</v>
      </c>
    </row>
    <row r="1417" spans="1:7">
      <c r="A1417" s="368" t="s">
        <v>2861</v>
      </c>
      <c r="B1417" s="368" t="s">
        <v>169</v>
      </c>
      <c r="C1417" s="368" t="s">
        <v>57</v>
      </c>
      <c r="D1417" s="368" t="s">
        <v>3175</v>
      </c>
      <c r="E1417" s="368">
        <v>4</v>
      </c>
      <c r="F1417" s="368" t="s">
        <v>3175</v>
      </c>
      <c r="G1417" s="368">
        <v>0</v>
      </c>
    </row>
    <row r="1418" spans="1:7">
      <c r="A1418" s="368" t="s">
        <v>4790</v>
      </c>
      <c r="B1418" s="368" t="s">
        <v>169</v>
      </c>
      <c r="C1418" s="368" t="s">
        <v>202</v>
      </c>
      <c r="D1418" s="368" t="s">
        <v>3240</v>
      </c>
      <c r="E1418" s="368">
        <v>4</v>
      </c>
      <c r="F1418" s="368">
        <v>1</v>
      </c>
      <c r="G1418" s="368">
        <v>25</v>
      </c>
    </row>
    <row r="1419" spans="1:7">
      <c r="A1419" s="368" t="s">
        <v>4269</v>
      </c>
      <c r="B1419" s="368" t="s">
        <v>169</v>
      </c>
      <c r="C1419" s="368" t="s">
        <v>160</v>
      </c>
      <c r="D1419" s="368" t="s">
        <v>3212</v>
      </c>
      <c r="E1419" s="368">
        <v>6</v>
      </c>
      <c r="F1419" s="368" t="s">
        <v>3175</v>
      </c>
      <c r="G1419" s="368">
        <v>0</v>
      </c>
    </row>
    <row r="1420" spans="1:7">
      <c r="A1420" s="368" t="s">
        <v>4791</v>
      </c>
      <c r="B1420" s="368" t="s">
        <v>169</v>
      </c>
      <c r="C1420" s="368" t="s">
        <v>78</v>
      </c>
      <c r="D1420" s="368" t="s">
        <v>3212</v>
      </c>
      <c r="E1420" s="368">
        <v>13</v>
      </c>
      <c r="F1420" s="368">
        <v>6</v>
      </c>
      <c r="G1420" s="368">
        <v>46</v>
      </c>
    </row>
    <row r="1421" spans="1:7">
      <c r="A1421" s="368" t="s">
        <v>5764</v>
      </c>
      <c r="B1421" s="368" t="s">
        <v>169</v>
      </c>
      <c r="C1421" s="368" t="s">
        <v>78</v>
      </c>
      <c r="D1421" s="368" t="s">
        <v>3227</v>
      </c>
      <c r="E1421" s="368">
        <v>13</v>
      </c>
      <c r="F1421" s="368">
        <v>1</v>
      </c>
      <c r="G1421" s="368">
        <v>8</v>
      </c>
    </row>
    <row r="1422" spans="1:7">
      <c r="A1422" s="368" t="s">
        <v>4792</v>
      </c>
      <c r="B1422" s="368" t="s">
        <v>169</v>
      </c>
      <c r="C1422" s="368" t="s">
        <v>80</v>
      </c>
      <c r="D1422" s="368" t="s">
        <v>3212</v>
      </c>
      <c r="E1422" s="368">
        <v>12</v>
      </c>
      <c r="F1422" s="368">
        <v>4</v>
      </c>
      <c r="G1422" s="368">
        <v>33</v>
      </c>
    </row>
    <row r="1423" spans="1:7">
      <c r="A1423" s="368" t="s">
        <v>4272</v>
      </c>
      <c r="B1423" s="368" t="s">
        <v>169</v>
      </c>
      <c r="C1423" s="368" t="s">
        <v>80</v>
      </c>
      <c r="D1423" s="368" t="s">
        <v>3240</v>
      </c>
      <c r="E1423" s="368">
        <v>12</v>
      </c>
      <c r="F1423" s="368">
        <v>1</v>
      </c>
      <c r="G1423" s="368">
        <v>8</v>
      </c>
    </row>
    <row r="1424" spans="1:7">
      <c r="A1424" s="368" t="s">
        <v>4899</v>
      </c>
      <c r="B1424" s="368" t="s">
        <v>169</v>
      </c>
      <c r="C1424" s="368" t="s">
        <v>184</v>
      </c>
      <c r="D1424" s="368" t="s">
        <v>3177</v>
      </c>
      <c r="E1424" s="368">
        <v>18</v>
      </c>
      <c r="F1424" s="368">
        <v>1</v>
      </c>
      <c r="G1424" s="368">
        <v>6</v>
      </c>
    </row>
    <row r="1425" spans="1:7">
      <c r="A1425" s="368" t="s">
        <v>5202</v>
      </c>
      <c r="B1425" s="368" t="s">
        <v>169</v>
      </c>
      <c r="C1425" s="368" t="s">
        <v>184</v>
      </c>
      <c r="D1425" s="368" t="s">
        <v>3236</v>
      </c>
      <c r="E1425" s="368">
        <v>18</v>
      </c>
      <c r="F1425" s="368">
        <v>1</v>
      </c>
      <c r="G1425" s="368">
        <v>6</v>
      </c>
    </row>
    <row r="1426" spans="1:7">
      <c r="A1426" s="368" t="s">
        <v>5298</v>
      </c>
      <c r="B1426" s="368" t="s">
        <v>169</v>
      </c>
      <c r="C1426" s="368" t="s">
        <v>184</v>
      </c>
      <c r="D1426" s="368" t="s">
        <v>3441</v>
      </c>
      <c r="E1426" s="368">
        <v>18</v>
      </c>
      <c r="F1426" s="368">
        <v>1</v>
      </c>
      <c r="G1426" s="368">
        <v>6</v>
      </c>
    </row>
    <row r="1427" spans="1:7">
      <c r="A1427" s="368" t="s">
        <v>5528</v>
      </c>
      <c r="B1427" s="368" t="s">
        <v>169</v>
      </c>
      <c r="C1427" s="368" t="s">
        <v>184</v>
      </c>
      <c r="D1427" s="368" t="s">
        <v>3184</v>
      </c>
      <c r="E1427" s="368">
        <v>18</v>
      </c>
      <c r="F1427" s="368">
        <v>1</v>
      </c>
      <c r="G1427" s="368">
        <v>6</v>
      </c>
    </row>
    <row r="1428" spans="1:7">
      <c r="A1428" s="368" t="s">
        <v>5770</v>
      </c>
      <c r="B1428" s="368" t="s">
        <v>169</v>
      </c>
      <c r="C1428" s="368" t="s">
        <v>146</v>
      </c>
      <c r="D1428" s="368" t="s">
        <v>3220</v>
      </c>
      <c r="E1428" s="368">
        <v>3</v>
      </c>
      <c r="F1428" s="368">
        <v>1</v>
      </c>
      <c r="G1428" s="368">
        <v>33</v>
      </c>
    </row>
    <row r="1429" spans="1:7">
      <c r="A1429" s="368" t="s">
        <v>5301</v>
      </c>
      <c r="B1429" s="368" t="s">
        <v>169</v>
      </c>
      <c r="C1429" s="368" t="s">
        <v>34</v>
      </c>
      <c r="D1429" s="368" t="s">
        <v>3256</v>
      </c>
      <c r="E1429" s="368">
        <v>7</v>
      </c>
      <c r="F1429" s="368">
        <v>1</v>
      </c>
      <c r="G1429" s="368">
        <v>14</v>
      </c>
    </row>
    <row r="1430" spans="1:7">
      <c r="A1430" s="368" t="s">
        <v>4422</v>
      </c>
      <c r="B1430" s="368" t="s">
        <v>169</v>
      </c>
      <c r="C1430" s="368" t="s">
        <v>34</v>
      </c>
      <c r="D1430" s="368" t="s">
        <v>3230</v>
      </c>
      <c r="E1430" s="368">
        <v>7</v>
      </c>
      <c r="F1430" s="368">
        <v>1</v>
      </c>
      <c r="G1430" s="368">
        <v>14</v>
      </c>
    </row>
    <row r="1431" spans="1:7">
      <c r="A1431" s="368" t="s">
        <v>4797</v>
      </c>
      <c r="B1431" s="368" t="s">
        <v>169</v>
      </c>
      <c r="C1431" s="368" t="s">
        <v>214</v>
      </c>
      <c r="D1431" s="368" t="s">
        <v>3203</v>
      </c>
      <c r="E1431" s="368">
        <v>12</v>
      </c>
      <c r="F1431" s="368">
        <v>3</v>
      </c>
      <c r="G1431" s="368">
        <v>25</v>
      </c>
    </row>
    <row r="1432" spans="1:7">
      <c r="A1432" s="368" t="s">
        <v>4276</v>
      </c>
      <c r="B1432" s="368" t="s">
        <v>169</v>
      </c>
      <c r="C1432" s="368" t="s">
        <v>214</v>
      </c>
      <c r="D1432" s="368" t="s">
        <v>3205</v>
      </c>
      <c r="E1432" s="368">
        <v>12</v>
      </c>
      <c r="F1432" s="368">
        <v>1</v>
      </c>
      <c r="G1432" s="368">
        <v>8</v>
      </c>
    </row>
    <row r="1433" spans="1:7">
      <c r="A1433" s="368" t="s">
        <v>4277</v>
      </c>
      <c r="B1433" s="368" t="s">
        <v>169</v>
      </c>
      <c r="C1433" s="368" t="s">
        <v>35</v>
      </c>
      <c r="D1433" s="368" t="s">
        <v>3207</v>
      </c>
      <c r="E1433" s="368">
        <v>4</v>
      </c>
      <c r="F1433" s="368">
        <v>1</v>
      </c>
      <c r="G1433" s="368">
        <v>25</v>
      </c>
    </row>
    <row r="1434" spans="1:7">
      <c r="A1434" s="368" t="s">
        <v>4734</v>
      </c>
      <c r="B1434" s="368" t="s">
        <v>169</v>
      </c>
      <c r="C1434" s="368" t="s">
        <v>215</v>
      </c>
      <c r="D1434" s="368" t="s">
        <v>3212</v>
      </c>
      <c r="E1434" s="368">
        <v>6</v>
      </c>
      <c r="F1434" s="368">
        <v>1</v>
      </c>
      <c r="G1434" s="368">
        <v>17</v>
      </c>
    </row>
    <row r="1435" spans="1:7">
      <c r="A1435" s="368" t="s">
        <v>6823</v>
      </c>
      <c r="B1435" s="368" t="s">
        <v>169</v>
      </c>
      <c r="C1435" s="368" t="s">
        <v>215</v>
      </c>
      <c r="D1435" s="368" t="s">
        <v>3240</v>
      </c>
      <c r="E1435" s="368">
        <v>6</v>
      </c>
      <c r="F1435" s="368">
        <v>1</v>
      </c>
      <c r="G1435" s="368">
        <v>17</v>
      </c>
    </row>
    <row r="1436" spans="1:7">
      <c r="A1436" s="368" t="s">
        <v>6824</v>
      </c>
      <c r="B1436" s="368" t="s">
        <v>169</v>
      </c>
      <c r="C1436" s="368" t="s">
        <v>215</v>
      </c>
      <c r="D1436" s="368" t="s">
        <v>3230</v>
      </c>
      <c r="E1436" s="368">
        <v>6</v>
      </c>
      <c r="F1436" s="368">
        <v>1</v>
      </c>
      <c r="G1436" s="368">
        <v>17</v>
      </c>
    </row>
    <row r="1437" spans="1:7">
      <c r="A1437" s="368" t="s">
        <v>4928</v>
      </c>
      <c r="B1437" s="368" t="s">
        <v>169</v>
      </c>
      <c r="C1437" s="368" t="s">
        <v>205</v>
      </c>
      <c r="D1437" s="368" t="s">
        <v>3212</v>
      </c>
      <c r="E1437" s="368">
        <v>9</v>
      </c>
      <c r="F1437" s="368">
        <v>3</v>
      </c>
      <c r="G1437" s="368">
        <v>33</v>
      </c>
    </row>
    <row r="1438" spans="1:7">
      <c r="A1438" s="368" t="s">
        <v>4278</v>
      </c>
      <c r="B1438" s="368" t="s">
        <v>169</v>
      </c>
      <c r="C1438" s="368" t="s">
        <v>148</v>
      </c>
      <c r="D1438" s="368" t="s">
        <v>3203</v>
      </c>
      <c r="E1438" s="368">
        <v>8</v>
      </c>
      <c r="F1438" s="368">
        <v>1</v>
      </c>
      <c r="G1438" s="368">
        <v>13</v>
      </c>
    </row>
    <row r="1439" spans="1:7">
      <c r="A1439" s="368" t="s">
        <v>5776</v>
      </c>
      <c r="B1439" s="368" t="s">
        <v>169</v>
      </c>
      <c r="C1439" s="368" t="s">
        <v>37</v>
      </c>
      <c r="D1439" s="368" t="s">
        <v>3220</v>
      </c>
      <c r="E1439" s="368">
        <v>9</v>
      </c>
      <c r="F1439" s="368">
        <v>1</v>
      </c>
      <c r="G1439" s="368">
        <v>11</v>
      </c>
    </row>
    <row r="1440" spans="1:7">
      <c r="A1440" s="368" t="s">
        <v>4280</v>
      </c>
      <c r="B1440" s="368" t="s">
        <v>169</v>
      </c>
      <c r="C1440" s="368" t="s">
        <v>37</v>
      </c>
      <c r="D1440" s="368" t="s">
        <v>3203</v>
      </c>
      <c r="E1440" s="368">
        <v>9</v>
      </c>
      <c r="F1440" s="368">
        <v>2</v>
      </c>
      <c r="G1440" s="368">
        <v>22</v>
      </c>
    </row>
    <row r="1441" spans="1:7">
      <c r="A1441" s="368" t="s">
        <v>4534</v>
      </c>
      <c r="B1441" s="368" t="s">
        <v>169</v>
      </c>
      <c r="C1441" s="368" t="s">
        <v>184</v>
      </c>
      <c r="D1441" s="368" t="s">
        <v>3192</v>
      </c>
      <c r="E1441" s="368">
        <v>18</v>
      </c>
      <c r="F1441" s="368">
        <v>1</v>
      </c>
      <c r="G1441" s="368">
        <v>6</v>
      </c>
    </row>
    <row r="1442" spans="1:7">
      <c r="A1442" s="368" t="s">
        <v>5203</v>
      </c>
      <c r="B1442" s="368" t="s">
        <v>169</v>
      </c>
      <c r="C1442" s="368" t="s">
        <v>89</v>
      </c>
      <c r="D1442" s="368" t="s">
        <v>3192</v>
      </c>
      <c r="E1442" s="368">
        <v>7</v>
      </c>
      <c r="F1442" s="368">
        <v>1</v>
      </c>
      <c r="G1442" s="368">
        <v>14</v>
      </c>
    </row>
    <row r="1443" spans="1:7">
      <c r="A1443" s="368" t="s">
        <v>4901</v>
      </c>
      <c r="B1443" s="368" t="s">
        <v>169</v>
      </c>
      <c r="C1443" s="368" t="s">
        <v>203</v>
      </c>
      <c r="D1443" s="368" t="s">
        <v>3212</v>
      </c>
      <c r="E1443" s="368">
        <v>4</v>
      </c>
      <c r="F1443" s="368">
        <v>1</v>
      </c>
      <c r="G1443" s="368">
        <v>25</v>
      </c>
    </row>
    <row r="1444" spans="1:7">
      <c r="A1444" s="368" t="s">
        <v>5204</v>
      </c>
      <c r="B1444" s="368" t="s">
        <v>169</v>
      </c>
      <c r="C1444" s="368" t="s">
        <v>186</v>
      </c>
      <c r="D1444" s="368" t="s">
        <v>3192</v>
      </c>
      <c r="E1444" s="368">
        <v>3</v>
      </c>
      <c r="F1444" s="368">
        <v>1</v>
      </c>
      <c r="G1444" s="368">
        <v>33</v>
      </c>
    </row>
    <row r="1445" spans="1:7">
      <c r="A1445" s="368" t="s">
        <v>5206</v>
      </c>
      <c r="B1445" s="368" t="s">
        <v>169</v>
      </c>
      <c r="C1445" s="368" t="s">
        <v>33</v>
      </c>
      <c r="D1445" s="368" t="s">
        <v>3192</v>
      </c>
      <c r="E1445" s="368">
        <v>8</v>
      </c>
      <c r="F1445" s="368">
        <v>1</v>
      </c>
      <c r="G1445" s="368">
        <v>13</v>
      </c>
    </row>
    <row r="1446" spans="1:7">
      <c r="A1446" s="368" t="s">
        <v>2907</v>
      </c>
      <c r="B1446" s="368" t="s">
        <v>169</v>
      </c>
      <c r="C1446" s="368" t="s">
        <v>59</v>
      </c>
      <c r="D1446" s="368" t="s">
        <v>3175</v>
      </c>
      <c r="E1446" s="368">
        <v>2</v>
      </c>
      <c r="F1446" s="368" t="s">
        <v>3175</v>
      </c>
      <c r="G1446" s="368">
        <v>0</v>
      </c>
    </row>
    <row r="1447" spans="1:7">
      <c r="A1447" s="368" t="s">
        <v>5209</v>
      </c>
      <c r="B1447" s="368" t="s">
        <v>169</v>
      </c>
      <c r="C1447" s="368" t="s">
        <v>214</v>
      </c>
      <c r="D1447" s="368" t="s">
        <v>3422</v>
      </c>
      <c r="E1447" s="368">
        <v>12</v>
      </c>
      <c r="F1447" s="368">
        <v>1</v>
      </c>
      <c r="G1447" s="368">
        <v>8</v>
      </c>
    </row>
    <row r="1448" spans="1:7">
      <c r="A1448" s="368" t="s">
        <v>6825</v>
      </c>
      <c r="B1448" s="368" t="s">
        <v>169</v>
      </c>
      <c r="C1448" s="368" t="s">
        <v>215</v>
      </c>
      <c r="D1448" s="368" t="s">
        <v>3210</v>
      </c>
      <c r="E1448" s="368">
        <v>6</v>
      </c>
      <c r="F1448" s="368">
        <v>1</v>
      </c>
      <c r="G1448" s="368">
        <v>17</v>
      </c>
    </row>
    <row r="1449" spans="1:7">
      <c r="A1449" s="368" t="s">
        <v>6826</v>
      </c>
      <c r="B1449" s="368" t="s">
        <v>169</v>
      </c>
      <c r="C1449" s="368" t="s">
        <v>215</v>
      </c>
      <c r="D1449" s="368" t="s">
        <v>3198</v>
      </c>
      <c r="E1449" s="368">
        <v>6</v>
      </c>
      <c r="F1449" s="368">
        <v>1</v>
      </c>
      <c r="G1449" s="368">
        <v>17</v>
      </c>
    </row>
    <row r="1450" spans="1:7">
      <c r="A1450" s="368" t="s">
        <v>6827</v>
      </c>
      <c r="B1450" s="368" t="s">
        <v>169</v>
      </c>
      <c r="C1450" s="368" t="s">
        <v>215</v>
      </c>
      <c r="D1450" s="368" t="s">
        <v>3184</v>
      </c>
      <c r="E1450" s="368">
        <v>6</v>
      </c>
      <c r="F1450" s="368">
        <v>1</v>
      </c>
      <c r="G1450" s="368">
        <v>17</v>
      </c>
    </row>
    <row r="1451" spans="1:7">
      <c r="A1451" s="368" t="s">
        <v>5210</v>
      </c>
      <c r="B1451" s="368" t="s">
        <v>169</v>
      </c>
      <c r="C1451" s="368" t="s">
        <v>187</v>
      </c>
      <c r="D1451" s="368" t="s">
        <v>3441</v>
      </c>
      <c r="E1451" s="368">
        <v>1</v>
      </c>
      <c r="F1451" s="368">
        <v>1</v>
      </c>
      <c r="G1451" s="368">
        <v>100</v>
      </c>
    </row>
    <row r="1452" spans="1:7">
      <c r="A1452" s="368" t="s">
        <v>5774</v>
      </c>
      <c r="B1452" s="368" t="s">
        <v>169</v>
      </c>
      <c r="C1452" s="368" t="s">
        <v>216</v>
      </c>
      <c r="D1452" s="368" t="s">
        <v>3220</v>
      </c>
      <c r="E1452" s="368">
        <v>8</v>
      </c>
      <c r="F1452" s="368">
        <v>1</v>
      </c>
      <c r="G1452" s="368">
        <v>13</v>
      </c>
    </row>
    <row r="1453" spans="1:7">
      <c r="A1453" s="368" t="s">
        <v>5374</v>
      </c>
      <c r="B1453" s="368" t="s">
        <v>169</v>
      </c>
      <c r="C1453" s="368" t="s">
        <v>216</v>
      </c>
      <c r="D1453" s="368" t="s">
        <v>3184</v>
      </c>
      <c r="E1453" s="368">
        <v>8</v>
      </c>
      <c r="F1453" s="368">
        <v>1</v>
      </c>
      <c r="G1453" s="368">
        <v>13</v>
      </c>
    </row>
    <row r="1454" spans="1:7">
      <c r="A1454" s="368" t="s">
        <v>4909</v>
      </c>
      <c r="B1454" s="368" t="s">
        <v>169</v>
      </c>
      <c r="C1454" s="368" t="s">
        <v>206</v>
      </c>
      <c r="D1454" s="368" t="s">
        <v>3212</v>
      </c>
      <c r="E1454" s="368">
        <v>5</v>
      </c>
      <c r="F1454" s="368" t="s">
        <v>3175</v>
      </c>
      <c r="G1454" s="368">
        <v>0</v>
      </c>
    </row>
    <row r="1455" spans="1:7">
      <c r="A1455" s="368" t="s">
        <v>5305</v>
      </c>
      <c r="B1455" s="368" t="s">
        <v>169</v>
      </c>
      <c r="C1455" s="368" t="s">
        <v>90</v>
      </c>
      <c r="D1455" s="368" t="s">
        <v>3210</v>
      </c>
      <c r="E1455" s="368">
        <v>4</v>
      </c>
      <c r="F1455" s="368">
        <v>1</v>
      </c>
      <c r="G1455" s="368">
        <v>25</v>
      </c>
    </row>
    <row r="1456" spans="1:7">
      <c r="A1456" s="368" t="s">
        <v>5306</v>
      </c>
      <c r="B1456" s="368" t="s">
        <v>169</v>
      </c>
      <c r="C1456" s="368" t="s">
        <v>217</v>
      </c>
      <c r="D1456" s="368" t="s">
        <v>3207</v>
      </c>
      <c r="E1456" s="368">
        <v>27</v>
      </c>
      <c r="F1456" s="368">
        <v>1</v>
      </c>
      <c r="G1456" s="368">
        <v>4</v>
      </c>
    </row>
    <row r="1457" spans="1:7">
      <c r="A1457" s="368" t="s">
        <v>2655</v>
      </c>
      <c r="B1457" s="368" t="s">
        <v>169</v>
      </c>
      <c r="C1457" s="368" t="s">
        <v>218</v>
      </c>
      <c r="D1457" s="368" t="s">
        <v>3175</v>
      </c>
      <c r="E1457" s="368">
        <v>4</v>
      </c>
      <c r="F1457" s="368" t="s">
        <v>3175</v>
      </c>
      <c r="G1457" s="368">
        <v>0</v>
      </c>
    </row>
    <row r="1458" spans="1:7">
      <c r="A1458" s="368" t="s">
        <v>4910</v>
      </c>
      <c r="B1458" s="368" t="s">
        <v>169</v>
      </c>
      <c r="C1458" s="368" t="s">
        <v>19</v>
      </c>
      <c r="D1458" s="368" t="s">
        <v>3212</v>
      </c>
      <c r="E1458" s="368">
        <v>2</v>
      </c>
      <c r="F1458" s="368">
        <v>1</v>
      </c>
      <c r="G1458" s="368">
        <v>50</v>
      </c>
    </row>
    <row r="1459" spans="1:7">
      <c r="A1459" s="368" t="s">
        <v>5308</v>
      </c>
      <c r="B1459" s="368" t="s">
        <v>169</v>
      </c>
      <c r="C1459" s="368" t="s">
        <v>19</v>
      </c>
      <c r="D1459" s="368" t="s">
        <v>3203</v>
      </c>
      <c r="E1459" s="368">
        <v>2</v>
      </c>
      <c r="F1459" s="368">
        <v>1</v>
      </c>
      <c r="G1459" s="368">
        <v>50</v>
      </c>
    </row>
    <row r="1460" spans="1:7">
      <c r="A1460" s="368" t="s">
        <v>4912</v>
      </c>
      <c r="B1460" s="368" t="s">
        <v>169</v>
      </c>
      <c r="C1460" s="368" t="s">
        <v>149</v>
      </c>
      <c r="D1460" s="368" t="s">
        <v>3212</v>
      </c>
      <c r="E1460" s="368">
        <v>10</v>
      </c>
      <c r="F1460" s="368" t="s">
        <v>3175</v>
      </c>
      <c r="G1460" s="368">
        <v>0</v>
      </c>
    </row>
    <row r="1461" spans="1:7">
      <c r="A1461" s="368" t="s">
        <v>5309</v>
      </c>
      <c r="B1461" s="368" t="s">
        <v>169</v>
      </c>
      <c r="C1461" s="368" t="s">
        <v>219</v>
      </c>
      <c r="D1461" s="368" t="s">
        <v>3212</v>
      </c>
      <c r="E1461" s="368">
        <v>5</v>
      </c>
      <c r="F1461" s="368">
        <v>1</v>
      </c>
      <c r="G1461" s="368">
        <v>20</v>
      </c>
    </row>
    <row r="1462" spans="1:7">
      <c r="A1462" s="368" t="s">
        <v>4913</v>
      </c>
      <c r="B1462" s="368" t="s">
        <v>169</v>
      </c>
      <c r="C1462" s="368" t="s">
        <v>219</v>
      </c>
      <c r="D1462" s="368" t="s">
        <v>3192</v>
      </c>
      <c r="E1462" s="368">
        <v>5</v>
      </c>
      <c r="F1462" s="368">
        <v>1</v>
      </c>
      <c r="G1462" s="368">
        <v>20</v>
      </c>
    </row>
    <row r="1463" spans="1:7">
      <c r="A1463" s="368" t="s">
        <v>5403</v>
      </c>
      <c r="B1463" s="368" t="s">
        <v>169</v>
      </c>
      <c r="C1463" s="368" t="s">
        <v>150</v>
      </c>
      <c r="D1463" s="368" t="s">
        <v>3212</v>
      </c>
      <c r="E1463" s="368">
        <v>3</v>
      </c>
      <c r="F1463" s="368">
        <v>1</v>
      </c>
      <c r="G1463" s="368">
        <v>33</v>
      </c>
    </row>
    <row r="1464" spans="1:7">
      <c r="A1464" s="368" t="s">
        <v>4915</v>
      </c>
      <c r="B1464" s="368" t="s">
        <v>169</v>
      </c>
      <c r="C1464" s="368" t="s">
        <v>150</v>
      </c>
      <c r="D1464" s="368" t="s">
        <v>3236</v>
      </c>
      <c r="E1464" s="368">
        <v>3</v>
      </c>
      <c r="F1464" s="368">
        <v>1</v>
      </c>
      <c r="G1464" s="368">
        <v>33</v>
      </c>
    </row>
    <row r="1465" spans="1:7">
      <c r="A1465" s="368" t="s">
        <v>5407</v>
      </c>
      <c r="B1465" s="368" t="s">
        <v>169</v>
      </c>
      <c r="C1465" s="368" t="s">
        <v>221</v>
      </c>
      <c r="D1465" s="368" t="s">
        <v>3192</v>
      </c>
      <c r="E1465" s="368">
        <v>11</v>
      </c>
      <c r="F1465" s="368">
        <v>1</v>
      </c>
      <c r="G1465" s="368">
        <v>9</v>
      </c>
    </row>
    <row r="1466" spans="1:7">
      <c r="A1466" s="368" t="s">
        <v>5408</v>
      </c>
      <c r="B1466" s="368" t="s">
        <v>169</v>
      </c>
      <c r="C1466" s="368" t="s">
        <v>191</v>
      </c>
      <c r="D1466" s="368" t="s">
        <v>3212</v>
      </c>
      <c r="E1466" s="368">
        <v>15</v>
      </c>
      <c r="F1466" s="368">
        <v>2</v>
      </c>
      <c r="G1466" s="368">
        <v>13</v>
      </c>
    </row>
    <row r="1467" spans="1:7">
      <c r="A1467" s="368" t="s">
        <v>5311</v>
      </c>
      <c r="B1467" s="368" t="s">
        <v>169</v>
      </c>
      <c r="C1467" s="368" t="s">
        <v>191</v>
      </c>
      <c r="D1467" s="368" t="s">
        <v>3240</v>
      </c>
      <c r="E1467" s="368">
        <v>15</v>
      </c>
      <c r="F1467" s="368">
        <v>2</v>
      </c>
      <c r="G1467" s="368">
        <v>13</v>
      </c>
    </row>
    <row r="1468" spans="1:7">
      <c r="A1468" s="368" t="s">
        <v>5409</v>
      </c>
      <c r="B1468" s="368" t="s">
        <v>169</v>
      </c>
      <c r="C1468" s="368" t="s">
        <v>191</v>
      </c>
      <c r="D1468" s="368" t="s">
        <v>3203</v>
      </c>
      <c r="E1468" s="368">
        <v>15</v>
      </c>
      <c r="F1468" s="368">
        <v>1</v>
      </c>
      <c r="G1468" s="368">
        <v>7</v>
      </c>
    </row>
    <row r="1469" spans="1:7">
      <c r="A1469" s="368" t="s">
        <v>5411</v>
      </c>
      <c r="B1469" s="368" t="s">
        <v>169</v>
      </c>
      <c r="C1469" s="368" t="s">
        <v>191</v>
      </c>
      <c r="D1469" s="368" t="s">
        <v>3256</v>
      </c>
      <c r="E1469" s="368">
        <v>15</v>
      </c>
      <c r="F1469" s="368">
        <v>1</v>
      </c>
      <c r="G1469" s="368">
        <v>7</v>
      </c>
    </row>
    <row r="1470" spans="1:7">
      <c r="A1470" s="368" t="s">
        <v>5413</v>
      </c>
      <c r="B1470" s="368" t="s">
        <v>169</v>
      </c>
      <c r="C1470" s="368" t="s">
        <v>222</v>
      </c>
      <c r="D1470" s="368" t="s">
        <v>3220</v>
      </c>
      <c r="E1470" s="368">
        <v>5</v>
      </c>
      <c r="F1470" s="368">
        <v>1</v>
      </c>
      <c r="G1470" s="368">
        <v>20</v>
      </c>
    </row>
    <row r="1471" spans="1:7">
      <c r="A1471" s="368" t="s">
        <v>5414</v>
      </c>
      <c r="B1471" s="368" t="s">
        <v>169</v>
      </c>
      <c r="C1471" s="368" t="s">
        <v>222</v>
      </c>
      <c r="D1471" s="368" t="s">
        <v>3207</v>
      </c>
      <c r="E1471" s="368">
        <v>5</v>
      </c>
      <c r="F1471" s="368">
        <v>1</v>
      </c>
      <c r="G1471" s="368">
        <v>20</v>
      </c>
    </row>
    <row r="1472" spans="1:7">
      <c r="A1472" s="368" t="s">
        <v>4968</v>
      </c>
      <c r="B1472" s="368" t="s">
        <v>169</v>
      </c>
      <c r="C1472" s="368" t="s">
        <v>39</v>
      </c>
      <c r="D1472" s="368" t="s">
        <v>3210</v>
      </c>
      <c r="E1472" s="368">
        <v>7</v>
      </c>
      <c r="F1472" s="368">
        <v>1</v>
      </c>
      <c r="G1472" s="368">
        <v>14</v>
      </c>
    </row>
    <row r="1473" spans="1:7">
      <c r="A1473" s="368" t="s">
        <v>4969</v>
      </c>
      <c r="B1473" s="368" t="s">
        <v>169</v>
      </c>
      <c r="C1473" s="368" t="s">
        <v>39</v>
      </c>
      <c r="D1473" s="368" t="s">
        <v>3256</v>
      </c>
      <c r="E1473" s="368">
        <v>7</v>
      </c>
      <c r="F1473" s="368">
        <v>1</v>
      </c>
      <c r="G1473" s="368">
        <v>14</v>
      </c>
    </row>
    <row r="1474" spans="1:7">
      <c r="A1474" s="368" t="s">
        <v>4670</v>
      </c>
      <c r="B1474" s="368" t="s">
        <v>169</v>
      </c>
      <c r="C1474" s="368" t="s">
        <v>39</v>
      </c>
      <c r="D1474" s="368" t="s">
        <v>3230</v>
      </c>
      <c r="E1474" s="368">
        <v>7</v>
      </c>
      <c r="F1474" s="368">
        <v>1</v>
      </c>
      <c r="G1474" s="368">
        <v>14</v>
      </c>
    </row>
    <row r="1475" spans="1:7">
      <c r="A1475" s="368" t="s">
        <v>4970</v>
      </c>
      <c r="B1475" s="368" t="s">
        <v>169</v>
      </c>
      <c r="C1475" s="368" t="s">
        <v>61</v>
      </c>
      <c r="D1475" s="368" t="s">
        <v>3192</v>
      </c>
      <c r="E1475" s="368">
        <v>4</v>
      </c>
      <c r="F1475" s="368">
        <v>1</v>
      </c>
      <c r="G1475" s="368">
        <v>25</v>
      </c>
    </row>
    <row r="1476" spans="1:7">
      <c r="A1476" s="368" t="s">
        <v>4802</v>
      </c>
      <c r="B1476" s="368" t="s">
        <v>169</v>
      </c>
      <c r="C1476" s="368" t="s">
        <v>152</v>
      </c>
      <c r="D1476" s="368" t="s">
        <v>3205</v>
      </c>
      <c r="E1476" s="368">
        <v>8</v>
      </c>
      <c r="F1476" s="368">
        <v>2</v>
      </c>
      <c r="G1476" s="368">
        <v>25</v>
      </c>
    </row>
    <row r="1477" spans="1:7">
      <c r="A1477" s="368" t="s">
        <v>2728</v>
      </c>
      <c r="B1477" s="368" t="s">
        <v>169</v>
      </c>
      <c r="C1477" s="368" t="s">
        <v>40</v>
      </c>
      <c r="D1477" s="368" t="s">
        <v>3175</v>
      </c>
      <c r="E1477" s="368">
        <v>2</v>
      </c>
      <c r="F1477" s="368" t="s">
        <v>3175</v>
      </c>
      <c r="G1477" s="368">
        <v>0</v>
      </c>
    </row>
    <row r="1478" spans="1:7">
      <c r="A1478" s="368" t="s">
        <v>4971</v>
      </c>
      <c r="B1478" s="368" t="s">
        <v>169</v>
      </c>
      <c r="C1478" s="368" t="s">
        <v>190</v>
      </c>
      <c r="D1478" s="368" t="s">
        <v>3220</v>
      </c>
      <c r="E1478" s="368">
        <v>4</v>
      </c>
      <c r="F1478" s="368">
        <v>2</v>
      </c>
      <c r="G1478" s="368">
        <v>50</v>
      </c>
    </row>
    <row r="1479" spans="1:7">
      <c r="A1479" s="368" t="s">
        <v>4972</v>
      </c>
      <c r="B1479" s="368" t="s">
        <v>169</v>
      </c>
      <c r="C1479" s="368" t="s">
        <v>190</v>
      </c>
      <c r="D1479" s="368" t="s">
        <v>3203</v>
      </c>
      <c r="E1479" s="368">
        <v>4</v>
      </c>
      <c r="F1479" s="368">
        <v>2</v>
      </c>
      <c r="G1479" s="368">
        <v>50</v>
      </c>
    </row>
    <row r="1480" spans="1:7">
      <c r="A1480" s="368" t="s">
        <v>4974</v>
      </c>
      <c r="B1480" s="368" t="s">
        <v>169</v>
      </c>
      <c r="C1480" s="368" t="s">
        <v>41</v>
      </c>
      <c r="D1480" s="368" t="s">
        <v>3203</v>
      </c>
      <c r="E1480" s="368">
        <v>6</v>
      </c>
      <c r="F1480" s="368">
        <v>1</v>
      </c>
      <c r="G1480" s="368">
        <v>17</v>
      </c>
    </row>
    <row r="1481" spans="1:7">
      <c r="A1481" s="368" t="s">
        <v>4674</v>
      </c>
      <c r="B1481" s="368" t="s">
        <v>169</v>
      </c>
      <c r="C1481" s="368" t="s">
        <v>209</v>
      </c>
      <c r="D1481" s="368" t="s">
        <v>3212</v>
      </c>
      <c r="E1481" s="368">
        <v>12</v>
      </c>
      <c r="F1481" s="368">
        <v>1</v>
      </c>
      <c r="G1481" s="368">
        <v>8</v>
      </c>
    </row>
    <row r="1482" spans="1:7">
      <c r="A1482" s="368" t="s">
        <v>4675</v>
      </c>
      <c r="B1482" s="368" t="s">
        <v>169</v>
      </c>
      <c r="C1482" s="368" t="s">
        <v>209</v>
      </c>
      <c r="D1482" s="368" t="s">
        <v>3184</v>
      </c>
      <c r="E1482" s="368">
        <v>12</v>
      </c>
      <c r="F1482" s="368">
        <v>1</v>
      </c>
      <c r="G1482" s="368">
        <v>8</v>
      </c>
    </row>
    <row r="1483" spans="1:7">
      <c r="A1483" s="368" t="s">
        <v>4676</v>
      </c>
      <c r="B1483" s="368" t="s">
        <v>169</v>
      </c>
      <c r="C1483" s="368" t="s">
        <v>193</v>
      </c>
      <c r="D1483" s="368" t="s">
        <v>3212</v>
      </c>
      <c r="E1483" s="368">
        <v>4</v>
      </c>
      <c r="F1483" s="368">
        <v>1</v>
      </c>
      <c r="G1483" s="368">
        <v>25</v>
      </c>
    </row>
    <row r="1484" spans="1:7">
      <c r="A1484" s="368" t="s">
        <v>4677</v>
      </c>
      <c r="B1484" s="368" t="s">
        <v>169</v>
      </c>
      <c r="C1484" s="368" t="s">
        <v>193</v>
      </c>
      <c r="D1484" s="368" t="s">
        <v>3240</v>
      </c>
      <c r="E1484" s="368">
        <v>4</v>
      </c>
      <c r="F1484" s="368">
        <v>1</v>
      </c>
      <c r="G1484" s="368">
        <v>25</v>
      </c>
    </row>
    <row r="1485" spans="1:7">
      <c r="A1485" s="368" t="s">
        <v>4978</v>
      </c>
      <c r="B1485" s="368" t="s">
        <v>169</v>
      </c>
      <c r="C1485" s="368" t="s">
        <v>222</v>
      </c>
      <c r="D1485" s="368" t="s">
        <v>3203</v>
      </c>
      <c r="E1485" s="368">
        <v>5</v>
      </c>
      <c r="F1485" s="368">
        <v>1</v>
      </c>
      <c r="G1485" s="368">
        <v>20</v>
      </c>
    </row>
    <row r="1486" spans="1:7">
      <c r="A1486" s="368" t="s">
        <v>4294</v>
      </c>
      <c r="B1486" s="368" t="s">
        <v>139</v>
      </c>
      <c r="C1486" s="368" t="s">
        <v>63</v>
      </c>
      <c r="D1486" s="368" t="s">
        <v>3741</v>
      </c>
      <c r="E1486" s="368">
        <v>1486</v>
      </c>
      <c r="F1486" s="368">
        <v>2</v>
      </c>
      <c r="G1486" s="368">
        <v>0</v>
      </c>
    </row>
    <row r="1487" spans="1:7">
      <c r="A1487" s="368" t="s">
        <v>4681</v>
      </c>
      <c r="B1487" s="368" t="s">
        <v>139</v>
      </c>
      <c r="C1487" s="368" t="s">
        <v>93</v>
      </c>
      <c r="D1487" s="368" t="s">
        <v>3212</v>
      </c>
      <c r="E1487" s="368">
        <v>4</v>
      </c>
      <c r="F1487" s="368">
        <v>1</v>
      </c>
      <c r="G1487" s="368">
        <v>25</v>
      </c>
    </row>
    <row r="1488" spans="1:7">
      <c r="A1488" s="368" t="s">
        <v>4979</v>
      </c>
      <c r="B1488" s="368" t="s">
        <v>139</v>
      </c>
      <c r="C1488" s="368" t="s">
        <v>224</v>
      </c>
      <c r="D1488" s="368" t="s">
        <v>3181</v>
      </c>
      <c r="E1488" s="368">
        <v>11</v>
      </c>
      <c r="F1488" s="368">
        <v>1</v>
      </c>
      <c r="G1488" s="368">
        <v>9</v>
      </c>
    </row>
    <row r="1489" spans="1:7">
      <c r="A1489" s="368" t="s">
        <v>4808</v>
      </c>
      <c r="B1489" s="368" t="s">
        <v>139</v>
      </c>
      <c r="C1489" s="368" t="s">
        <v>194</v>
      </c>
      <c r="D1489" s="368" t="s">
        <v>3210</v>
      </c>
      <c r="E1489" s="368">
        <v>5</v>
      </c>
      <c r="F1489" s="368">
        <v>1</v>
      </c>
      <c r="G1489" s="368">
        <v>20</v>
      </c>
    </row>
    <row r="1490" spans="1:7">
      <c r="A1490" s="368" t="s">
        <v>4684</v>
      </c>
      <c r="B1490" s="368" t="s">
        <v>139</v>
      </c>
      <c r="C1490" s="368" t="s">
        <v>95</v>
      </c>
      <c r="D1490" s="368" t="s">
        <v>3212</v>
      </c>
      <c r="E1490" s="368">
        <v>7</v>
      </c>
      <c r="F1490" s="368">
        <v>2</v>
      </c>
      <c r="G1490" s="368">
        <v>29</v>
      </c>
    </row>
    <row r="1491" spans="1:7">
      <c r="A1491" s="368" t="s">
        <v>4685</v>
      </c>
      <c r="B1491" s="368" t="s">
        <v>139</v>
      </c>
      <c r="C1491" s="368" t="s">
        <v>210</v>
      </c>
      <c r="D1491" s="368" t="s">
        <v>3212</v>
      </c>
      <c r="E1491" s="368">
        <v>14</v>
      </c>
      <c r="F1491" s="368">
        <v>4</v>
      </c>
      <c r="G1491" s="368">
        <v>29</v>
      </c>
    </row>
    <row r="1492" spans="1:7">
      <c r="A1492" s="368" t="s">
        <v>4686</v>
      </c>
      <c r="B1492" s="368" t="s">
        <v>139</v>
      </c>
      <c r="C1492" s="368" t="s">
        <v>210</v>
      </c>
      <c r="D1492" s="368" t="s">
        <v>3227</v>
      </c>
      <c r="E1492" s="368">
        <v>14</v>
      </c>
      <c r="F1492" s="368">
        <v>1</v>
      </c>
      <c r="G1492" s="368">
        <v>7</v>
      </c>
    </row>
    <row r="1493" spans="1:7">
      <c r="A1493" s="368" t="s">
        <v>4981</v>
      </c>
      <c r="B1493" s="368" t="s">
        <v>139</v>
      </c>
      <c r="C1493" s="368" t="s">
        <v>210</v>
      </c>
      <c r="D1493" s="368" t="s">
        <v>3190</v>
      </c>
      <c r="E1493" s="368">
        <v>14</v>
      </c>
      <c r="F1493" s="368">
        <v>1</v>
      </c>
      <c r="G1493" s="368">
        <v>7</v>
      </c>
    </row>
    <row r="1494" spans="1:7">
      <c r="A1494" s="368" t="s">
        <v>4687</v>
      </c>
      <c r="B1494" s="368" t="s">
        <v>139</v>
      </c>
      <c r="C1494" s="368" t="s">
        <v>225</v>
      </c>
      <c r="D1494" s="368" t="s">
        <v>3192</v>
      </c>
      <c r="E1494" s="368">
        <v>20</v>
      </c>
      <c r="F1494" s="368">
        <v>1</v>
      </c>
      <c r="G1494" s="368">
        <v>5</v>
      </c>
    </row>
    <row r="1495" spans="1:7">
      <c r="A1495" s="368" t="s">
        <v>4812</v>
      </c>
      <c r="B1495" s="368" t="s">
        <v>139</v>
      </c>
      <c r="C1495" s="368" t="s">
        <v>225</v>
      </c>
      <c r="D1495" s="368" t="s">
        <v>3240</v>
      </c>
      <c r="E1495" s="368">
        <v>20</v>
      </c>
      <c r="F1495" s="368">
        <v>1</v>
      </c>
      <c r="G1495" s="368">
        <v>5</v>
      </c>
    </row>
    <row r="1496" spans="1:7">
      <c r="A1496" s="368" t="s">
        <v>4688</v>
      </c>
      <c r="B1496" s="368" t="s">
        <v>139</v>
      </c>
      <c r="C1496" s="368" t="s">
        <v>225</v>
      </c>
      <c r="D1496" s="368" t="s">
        <v>3203</v>
      </c>
      <c r="E1496" s="368">
        <v>20</v>
      </c>
      <c r="F1496" s="368">
        <v>1</v>
      </c>
      <c r="G1496" s="368">
        <v>5</v>
      </c>
    </row>
    <row r="1497" spans="1:7">
      <c r="A1497" s="368" t="s">
        <v>4690</v>
      </c>
      <c r="B1497" s="368" t="s">
        <v>139</v>
      </c>
      <c r="C1497" s="368" t="s">
        <v>96</v>
      </c>
      <c r="D1497" s="368" t="s">
        <v>3220</v>
      </c>
      <c r="E1497" s="368">
        <v>3</v>
      </c>
      <c r="F1497" s="368">
        <v>1</v>
      </c>
      <c r="G1497" s="368">
        <v>33</v>
      </c>
    </row>
    <row r="1498" spans="1:7">
      <c r="A1498" s="368" t="s">
        <v>4813</v>
      </c>
      <c r="B1498" s="368" t="s">
        <v>139</v>
      </c>
      <c r="C1498" s="368" t="s">
        <v>196</v>
      </c>
      <c r="D1498" s="368" t="s">
        <v>3192</v>
      </c>
      <c r="E1498" s="368">
        <v>16</v>
      </c>
      <c r="F1498" s="368">
        <v>1</v>
      </c>
      <c r="G1498" s="368">
        <v>6</v>
      </c>
    </row>
    <row r="1499" spans="1:7">
      <c r="A1499" s="368" t="s">
        <v>5321</v>
      </c>
      <c r="B1499" s="368" t="s">
        <v>139</v>
      </c>
      <c r="C1499" s="368" t="s">
        <v>177</v>
      </c>
      <c r="D1499" s="368" t="s">
        <v>3201</v>
      </c>
      <c r="E1499" s="368">
        <v>25</v>
      </c>
      <c r="F1499" s="368">
        <v>1</v>
      </c>
      <c r="G1499" s="368">
        <v>4</v>
      </c>
    </row>
    <row r="1500" spans="1:7">
      <c r="A1500" s="368" t="s">
        <v>4692</v>
      </c>
      <c r="B1500" s="368" t="s">
        <v>139</v>
      </c>
      <c r="C1500" s="368" t="s">
        <v>23</v>
      </c>
      <c r="D1500" s="368" t="s">
        <v>3236</v>
      </c>
      <c r="E1500" s="368">
        <v>6</v>
      </c>
      <c r="F1500" s="368">
        <v>1</v>
      </c>
      <c r="G1500" s="368">
        <v>17</v>
      </c>
    </row>
    <row r="1501" spans="1:7">
      <c r="A1501" s="368" t="s">
        <v>4815</v>
      </c>
      <c r="B1501" s="368" t="s">
        <v>139</v>
      </c>
      <c r="C1501" s="368" t="s">
        <v>226</v>
      </c>
      <c r="D1501" s="368" t="s">
        <v>3212</v>
      </c>
      <c r="E1501" s="368">
        <v>6</v>
      </c>
      <c r="F1501" s="368">
        <v>1</v>
      </c>
      <c r="G1501" s="368">
        <v>17</v>
      </c>
    </row>
    <row r="1502" spans="1:7">
      <c r="A1502" s="368" t="s">
        <v>4985</v>
      </c>
      <c r="B1502" s="368" t="s">
        <v>139</v>
      </c>
      <c r="C1502" s="368" t="s">
        <v>83</v>
      </c>
      <c r="D1502" s="368" t="s">
        <v>3210</v>
      </c>
      <c r="E1502" s="368">
        <v>41</v>
      </c>
      <c r="F1502" s="368">
        <v>1</v>
      </c>
      <c r="G1502" s="368">
        <v>2</v>
      </c>
    </row>
    <row r="1503" spans="1:7">
      <c r="A1503" s="368" t="s">
        <v>4817</v>
      </c>
      <c r="B1503" s="368" t="s">
        <v>139</v>
      </c>
      <c r="C1503" s="368" t="s">
        <v>84</v>
      </c>
      <c r="D1503" s="368" t="s">
        <v>3212</v>
      </c>
      <c r="E1503" s="368">
        <v>12</v>
      </c>
      <c r="F1503" s="368">
        <v>2</v>
      </c>
      <c r="G1503" s="368">
        <v>17</v>
      </c>
    </row>
    <row r="1504" spans="1:7">
      <c r="A1504" s="368" t="s">
        <v>4818</v>
      </c>
      <c r="B1504" s="368" t="s">
        <v>139</v>
      </c>
      <c r="C1504" s="368" t="s">
        <v>24</v>
      </c>
      <c r="D1504" s="368" t="s">
        <v>3220</v>
      </c>
      <c r="E1504" s="368">
        <v>12</v>
      </c>
      <c r="F1504" s="368">
        <v>1</v>
      </c>
      <c r="G1504" s="368">
        <v>8</v>
      </c>
    </row>
    <row r="1505" spans="1:7">
      <c r="A1505" s="368" t="s">
        <v>4987</v>
      </c>
      <c r="B1505" s="368" t="s">
        <v>139</v>
      </c>
      <c r="C1505" s="368" t="s">
        <v>197</v>
      </c>
      <c r="D1505" s="368" t="s">
        <v>3306</v>
      </c>
      <c r="E1505" s="368">
        <v>6</v>
      </c>
      <c r="F1505" s="368">
        <v>1</v>
      </c>
      <c r="G1505" s="368">
        <v>17</v>
      </c>
    </row>
    <row r="1506" spans="1:7">
      <c r="A1506" s="368" t="s">
        <v>4820</v>
      </c>
      <c r="B1506" s="368" t="s">
        <v>139</v>
      </c>
      <c r="C1506" s="368" t="s">
        <v>211</v>
      </c>
      <c r="D1506" s="368" t="s">
        <v>3192</v>
      </c>
      <c r="E1506" s="368">
        <v>24</v>
      </c>
      <c r="F1506" s="368">
        <v>1</v>
      </c>
      <c r="G1506" s="368">
        <v>4</v>
      </c>
    </row>
    <row r="1507" spans="1:7">
      <c r="A1507" s="368" t="s">
        <v>4988</v>
      </c>
      <c r="B1507" s="368" t="s">
        <v>139</v>
      </c>
      <c r="C1507" s="368" t="s">
        <v>100</v>
      </c>
      <c r="D1507" s="368" t="s">
        <v>3198</v>
      </c>
      <c r="E1507" s="368">
        <v>4</v>
      </c>
      <c r="F1507" s="368">
        <v>1</v>
      </c>
      <c r="G1507" s="368">
        <v>25</v>
      </c>
    </row>
    <row r="1508" spans="1:7">
      <c r="A1508" s="368" t="s">
        <v>4873</v>
      </c>
      <c r="B1508" s="368" t="s">
        <v>169</v>
      </c>
      <c r="C1508" s="368" t="s">
        <v>177</v>
      </c>
      <c r="D1508" s="368" t="s">
        <v>3252</v>
      </c>
      <c r="E1508" s="368">
        <v>14</v>
      </c>
      <c r="F1508" s="368">
        <v>1</v>
      </c>
      <c r="G1508" s="368">
        <v>7</v>
      </c>
    </row>
    <row r="1509" spans="1:7">
      <c r="A1509" s="368" t="s">
        <v>4875</v>
      </c>
      <c r="B1509" s="368" t="s">
        <v>169</v>
      </c>
      <c r="C1509" s="368" t="s">
        <v>23</v>
      </c>
      <c r="D1509" s="368" t="s">
        <v>3233</v>
      </c>
      <c r="E1509" s="368">
        <v>4</v>
      </c>
      <c r="F1509" s="368">
        <v>1</v>
      </c>
      <c r="G1509" s="368">
        <v>25</v>
      </c>
    </row>
    <row r="1510" spans="1:7">
      <c r="A1510" s="368" t="s">
        <v>5123</v>
      </c>
      <c r="B1510" s="368" t="s">
        <v>169</v>
      </c>
      <c r="C1510" s="368" t="s">
        <v>23</v>
      </c>
      <c r="D1510" s="368" t="s">
        <v>3184</v>
      </c>
      <c r="E1510" s="368">
        <v>4</v>
      </c>
      <c r="F1510" s="368">
        <v>1</v>
      </c>
      <c r="G1510" s="368">
        <v>25</v>
      </c>
    </row>
    <row r="1511" spans="1:7">
      <c r="A1511" s="368" t="s">
        <v>5124</v>
      </c>
      <c r="B1511" s="368" t="s">
        <v>169</v>
      </c>
      <c r="C1511" s="368" t="s">
        <v>226</v>
      </c>
      <c r="D1511" s="368" t="s">
        <v>3201</v>
      </c>
      <c r="E1511" s="368">
        <v>7</v>
      </c>
      <c r="F1511" s="368">
        <v>1</v>
      </c>
      <c r="G1511" s="368">
        <v>14</v>
      </c>
    </row>
    <row r="1512" spans="1:7">
      <c r="A1512" s="368" t="s">
        <v>5125</v>
      </c>
      <c r="B1512" s="368" t="s">
        <v>169</v>
      </c>
      <c r="C1512" s="368" t="s">
        <v>226</v>
      </c>
      <c r="D1512" s="368" t="s">
        <v>3203</v>
      </c>
      <c r="E1512" s="368">
        <v>7</v>
      </c>
      <c r="F1512" s="368">
        <v>1</v>
      </c>
      <c r="G1512" s="368">
        <v>14</v>
      </c>
    </row>
    <row r="1513" spans="1:7">
      <c r="A1513" s="368" t="s">
        <v>5126</v>
      </c>
      <c r="B1513" s="368" t="s">
        <v>169</v>
      </c>
      <c r="C1513" s="368" t="s">
        <v>226</v>
      </c>
      <c r="D1513" s="368" t="s">
        <v>3225</v>
      </c>
      <c r="E1513" s="368">
        <v>7</v>
      </c>
      <c r="F1513" s="368">
        <v>1</v>
      </c>
      <c r="G1513" s="368">
        <v>14</v>
      </c>
    </row>
    <row r="1514" spans="1:7">
      <c r="A1514" s="368" t="s">
        <v>5127</v>
      </c>
      <c r="B1514" s="368" t="s">
        <v>169</v>
      </c>
      <c r="C1514" s="368" t="s">
        <v>83</v>
      </c>
      <c r="D1514" s="368" t="s">
        <v>3212</v>
      </c>
      <c r="E1514" s="368">
        <v>17</v>
      </c>
      <c r="F1514" s="368">
        <v>6</v>
      </c>
      <c r="G1514" s="368">
        <v>35</v>
      </c>
    </row>
    <row r="1515" spans="1:7">
      <c r="A1515" s="368" t="s">
        <v>4502</v>
      </c>
      <c r="B1515" s="368" t="s">
        <v>169</v>
      </c>
      <c r="C1515" s="368" t="s">
        <v>83</v>
      </c>
      <c r="D1515" s="368" t="s">
        <v>3207</v>
      </c>
      <c r="E1515" s="368">
        <v>17</v>
      </c>
      <c r="F1515" s="368">
        <v>2</v>
      </c>
      <c r="G1515" s="368">
        <v>12</v>
      </c>
    </row>
    <row r="1516" spans="1:7">
      <c r="A1516" s="368" t="s">
        <v>4877</v>
      </c>
      <c r="B1516" s="368" t="s">
        <v>169</v>
      </c>
      <c r="C1516" s="368" t="s">
        <v>98</v>
      </c>
      <c r="D1516" s="368" t="s">
        <v>3236</v>
      </c>
      <c r="E1516" s="368">
        <v>4</v>
      </c>
      <c r="F1516" s="368">
        <v>1</v>
      </c>
      <c r="G1516" s="368">
        <v>25</v>
      </c>
    </row>
    <row r="1517" spans="1:7">
      <c r="A1517" s="368" t="s">
        <v>2823</v>
      </c>
      <c r="B1517" s="368" t="s">
        <v>169</v>
      </c>
      <c r="C1517" s="368" t="s">
        <v>84</v>
      </c>
      <c r="D1517" s="368" t="s">
        <v>3175</v>
      </c>
      <c r="E1517" s="368">
        <v>7</v>
      </c>
      <c r="F1517" s="368" t="s">
        <v>3175</v>
      </c>
      <c r="G1517" s="368">
        <v>0</v>
      </c>
    </row>
    <row r="1518" spans="1:7">
      <c r="A1518" s="368" t="s">
        <v>4878</v>
      </c>
      <c r="B1518" s="368" t="s">
        <v>169</v>
      </c>
      <c r="C1518" s="368" t="s">
        <v>24</v>
      </c>
      <c r="D1518" s="368" t="s">
        <v>3212</v>
      </c>
      <c r="E1518" s="368">
        <v>14</v>
      </c>
      <c r="F1518" s="368">
        <v>1</v>
      </c>
      <c r="G1518" s="368">
        <v>7</v>
      </c>
    </row>
    <row r="1519" spans="1:7">
      <c r="A1519" s="368" t="s">
        <v>5128</v>
      </c>
      <c r="B1519" s="368" t="s">
        <v>169</v>
      </c>
      <c r="C1519" s="368" t="s">
        <v>24</v>
      </c>
      <c r="D1519" s="368" t="s">
        <v>3252</v>
      </c>
      <c r="E1519" s="368">
        <v>14</v>
      </c>
      <c r="F1519" s="368">
        <v>1</v>
      </c>
      <c r="G1519" s="368">
        <v>7</v>
      </c>
    </row>
    <row r="1520" spans="1:7">
      <c r="A1520" s="368" t="s">
        <v>5129</v>
      </c>
      <c r="B1520" s="368" t="s">
        <v>169</v>
      </c>
      <c r="C1520" s="368" t="s">
        <v>197</v>
      </c>
      <c r="D1520" s="368" t="s">
        <v>3203</v>
      </c>
      <c r="E1520" s="368">
        <v>6</v>
      </c>
      <c r="F1520" s="368">
        <v>2</v>
      </c>
      <c r="G1520" s="368">
        <v>33</v>
      </c>
    </row>
    <row r="1521" spans="1:7">
      <c r="A1521" s="368" t="s">
        <v>5130</v>
      </c>
      <c r="B1521" s="368" t="s">
        <v>169</v>
      </c>
      <c r="C1521" s="368" t="s">
        <v>100</v>
      </c>
      <c r="D1521" s="368" t="s">
        <v>3252</v>
      </c>
      <c r="E1521" s="368">
        <v>9</v>
      </c>
      <c r="F1521" s="368">
        <v>1</v>
      </c>
      <c r="G1521" s="368">
        <v>11</v>
      </c>
    </row>
    <row r="1522" spans="1:7">
      <c r="A1522" s="368" t="s">
        <v>4880</v>
      </c>
      <c r="B1522" s="368" t="s">
        <v>169</v>
      </c>
      <c r="C1522" s="368" t="s">
        <v>26</v>
      </c>
      <c r="D1522" s="368" t="s">
        <v>3212</v>
      </c>
      <c r="E1522" s="368">
        <v>6</v>
      </c>
      <c r="F1522" s="368">
        <v>3</v>
      </c>
      <c r="G1522" s="368">
        <v>50</v>
      </c>
    </row>
    <row r="1523" spans="1:7">
      <c r="A1523" s="368" t="s">
        <v>4884</v>
      </c>
      <c r="B1523" s="368" t="s">
        <v>169</v>
      </c>
      <c r="C1523" s="368" t="s">
        <v>198</v>
      </c>
      <c r="D1523" s="368" t="s">
        <v>3227</v>
      </c>
      <c r="E1523" s="368">
        <v>14</v>
      </c>
      <c r="F1523" s="368">
        <v>1</v>
      </c>
      <c r="G1523" s="368">
        <v>7</v>
      </c>
    </row>
    <row r="1524" spans="1:7">
      <c r="A1524" s="368" t="s">
        <v>5357</v>
      </c>
      <c r="B1524" s="368" t="s">
        <v>169</v>
      </c>
      <c r="C1524" s="368" t="s">
        <v>212</v>
      </c>
      <c r="D1524" s="368" t="s">
        <v>3212</v>
      </c>
      <c r="E1524" s="368">
        <v>6</v>
      </c>
      <c r="F1524" s="368">
        <v>3</v>
      </c>
      <c r="G1524" s="368">
        <v>50</v>
      </c>
    </row>
    <row r="1525" spans="1:7">
      <c r="A1525" s="368" t="s">
        <v>5134</v>
      </c>
      <c r="B1525" s="368" t="s">
        <v>169</v>
      </c>
      <c r="C1525" s="368" t="s">
        <v>155</v>
      </c>
      <c r="D1525" s="368" t="s">
        <v>3264</v>
      </c>
      <c r="E1525" s="368">
        <v>7</v>
      </c>
      <c r="F1525" s="368">
        <v>1</v>
      </c>
      <c r="G1525" s="368">
        <v>14</v>
      </c>
    </row>
    <row r="1526" spans="1:7">
      <c r="A1526" s="368" t="s">
        <v>5136</v>
      </c>
      <c r="B1526" s="368" t="s">
        <v>169</v>
      </c>
      <c r="C1526" s="368" t="s">
        <v>178</v>
      </c>
      <c r="D1526" s="368" t="s">
        <v>3212</v>
      </c>
      <c r="E1526" s="368">
        <v>7</v>
      </c>
      <c r="F1526" s="368">
        <v>2</v>
      </c>
      <c r="G1526" s="368">
        <v>29</v>
      </c>
    </row>
    <row r="1527" spans="1:7">
      <c r="A1527" s="368" t="s">
        <v>5137</v>
      </c>
      <c r="B1527" s="368" t="s">
        <v>169</v>
      </c>
      <c r="C1527" s="368" t="s">
        <v>102</v>
      </c>
      <c r="D1527" s="368" t="s">
        <v>3220</v>
      </c>
      <c r="E1527" s="368">
        <v>6</v>
      </c>
      <c r="F1527" s="368">
        <v>1</v>
      </c>
      <c r="G1527" s="368">
        <v>17</v>
      </c>
    </row>
    <row r="1528" spans="1:7">
      <c r="A1528" s="368" t="s">
        <v>5358</v>
      </c>
      <c r="B1528" s="368" t="s">
        <v>169</v>
      </c>
      <c r="C1528" s="368" t="s">
        <v>102</v>
      </c>
      <c r="D1528" s="368" t="s">
        <v>3177</v>
      </c>
      <c r="E1528" s="368">
        <v>6</v>
      </c>
      <c r="F1528" s="368">
        <v>1</v>
      </c>
      <c r="G1528" s="368">
        <v>17</v>
      </c>
    </row>
    <row r="1529" spans="1:7">
      <c r="A1529" s="368" t="s">
        <v>5505</v>
      </c>
      <c r="B1529" s="368" t="s">
        <v>169</v>
      </c>
      <c r="C1529" s="368" t="s">
        <v>85</v>
      </c>
      <c r="D1529" s="368" t="s">
        <v>3192</v>
      </c>
      <c r="E1529" s="368">
        <v>34</v>
      </c>
      <c r="F1529" s="368">
        <v>3</v>
      </c>
      <c r="G1529" s="368">
        <v>9</v>
      </c>
    </row>
    <row r="1530" spans="1:7">
      <c r="A1530" s="368" t="s">
        <v>4887</v>
      </c>
      <c r="B1530" s="368" t="s">
        <v>169</v>
      </c>
      <c r="C1530" s="368" t="s">
        <v>85</v>
      </c>
      <c r="D1530" s="368" t="s">
        <v>3210</v>
      </c>
      <c r="E1530" s="368">
        <v>34</v>
      </c>
      <c r="F1530" s="368">
        <v>1</v>
      </c>
      <c r="G1530" s="368">
        <v>3</v>
      </c>
    </row>
    <row r="1531" spans="1:7">
      <c r="A1531" s="368" t="s">
        <v>2609</v>
      </c>
      <c r="B1531" s="368" t="s">
        <v>169</v>
      </c>
      <c r="C1531" s="368" t="s">
        <v>156</v>
      </c>
      <c r="D1531" s="368" t="s">
        <v>3175</v>
      </c>
      <c r="E1531" s="368">
        <v>2</v>
      </c>
      <c r="F1531" s="368" t="s">
        <v>3175</v>
      </c>
      <c r="G1531" s="368">
        <v>0</v>
      </c>
    </row>
    <row r="1532" spans="1:7">
      <c r="A1532" s="368" t="s">
        <v>5139</v>
      </c>
      <c r="B1532" s="368" t="s">
        <v>169</v>
      </c>
      <c r="C1532" s="368" t="s">
        <v>200</v>
      </c>
      <c r="D1532" s="368" t="s">
        <v>3190</v>
      </c>
      <c r="E1532" s="368">
        <v>15</v>
      </c>
      <c r="F1532" s="368">
        <v>1</v>
      </c>
      <c r="G1532" s="368">
        <v>7</v>
      </c>
    </row>
    <row r="1533" spans="1:7">
      <c r="A1533" s="368" t="s">
        <v>5140</v>
      </c>
      <c r="B1533" s="368" t="s">
        <v>169</v>
      </c>
      <c r="C1533" s="368" t="s">
        <v>103</v>
      </c>
      <c r="D1533" s="368" t="s">
        <v>3210</v>
      </c>
      <c r="E1533" s="368">
        <v>3</v>
      </c>
      <c r="F1533" s="368">
        <v>1</v>
      </c>
      <c r="G1533" s="368">
        <v>33</v>
      </c>
    </row>
    <row r="1534" spans="1:7">
      <c r="A1534" s="368" t="s">
        <v>2824</v>
      </c>
      <c r="B1534" s="368" t="s">
        <v>169</v>
      </c>
      <c r="C1534" s="368" t="s">
        <v>27</v>
      </c>
      <c r="D1534" s="368" t="s">
        <v>3175</v>
      </c>
      <c r="E1534" s="368">
        <v>3</v>
      </c>
      <c r="F1534" s="368" t="s">
        <v>3175</v>
      </c>
      <c r="G1534" s="368">
        <v>0</v>
      </c>
    </row>
    <row r="1535" spans="1:7">
      <c r="A1535" s="368" t="s">
        <v>5141</v>
      </c>
      <c r="B1535" s="368" t="s">
        <v>169</v>
      </c>
      <c r="C1535" s="368" t="s">
        <v>179</v>
      </c>
      <c r="D1535" s="368" t="s">
        <v>3212</v>
      </c>
      <c r="E1535" s="368">
        <v>23</v>
      </c>
      <c r="F1535" s="368">
        <v>8</v>
      </c>
      <c r="G1535" s="368">
        <v>35</v>
      </c>
    </row>
    <row r="1536" spans="1:7">
      <c r="A1536" s="368" t="s">
        <v>5142</v>
      </c>
      <c r="B1536" s="368" t="s">
        <v>169</v>
      </c>
      <c r="C1536" s="368" t="s">
        <v>179</v>
      </c>
      <c r="D1536" s="368" t="s">
        <v>3203</v>
      </c>
      <c r="E1536" s="368">
        <v>23</v>
      </c>
      <c r="F1536" s="368">
        <v>3</v>
      </c>
      <c r="G1536" s="368">
        <v>13</v>
      </c>
    </row>
    <row r="1537" spans="1:7">
      <c r="A1537" s="368" t="s">
        <v>5143</v>
      </c>
      <c r="B1537" s="368" t="s">
        <v>169</v>
      </c>
      <c r="C1537" s="368" t="s">
        <v>179</v>
      </c>
      <c r="D1537" s="368" t="s">
        <v>3256</v>
      </c>
      <c r="E1537" s="368">
        <v>23</v>
      </c>
      <c r="F1537" s="368">
        <v>1</v>
      </c>
      <c r="G1537" s="368">
        <v>4</v>
      </c>
    </row>
    <row r="1538" spans="1:7">
      <c r="A1538" s="368" t="s">
        <v>5146</v>
      </c>
      <c r="B1538" s="368" t="s">
        <v>169</v>
      </c>
      <c r="C1538" s="368" t="s">
        <v>106</v>
      </c>
      <c r="D1538" s="368" t="s">
        <v>3212</v>
      </c>
      <c r="E1538" s="368">
        <v>4</v>
      </c>
      <c r="F1538" s="368">
        <v>2</v>
      </c>
      <c r="G1538" s="368">
        <v>50</v>
      </c>
    </row>
    <row r="1539" spans="1:7">
      <c r="A1539" s="368" t="s">
        <v>4104</v>
      </c>
      <c r="B1539" s="368" t="s">
        <v>166</v>
      </c>
      <c r="C1539" s="368" t="s">
        <v>76</v>
      </c>
      <c r="D1539" s="368" t="s">
        <v>3203</v>
      </c>
      <c r="E1539" s="368">
        <v>40</v>
      </c>
      <c r="F1539" s="368">
        <v>4</v>
      </c>
      <c r="G1539" s="368">
        <v>10</v>
      </c>
    </row>
    <row r="1540" spans="1:7">
      <c r="A1540" s="368" t="s">
        <v>4105</v>
      </c>
      <c r="B1540" s="368" t="s">
        <v>166</v>
      </c>
      <c r="C1540" s="368" t="s">
        <v>75</v>
      </c>
      <c r="D1540" s="368" t="s">
        <v>3441</v>
      </c>
      <c r="E1540" s="368">
        <v>8</v>
      </c>
      <c r="F1540" s="368">
        <v>1</v>
      </c>
      <c r="G1540" s="368">
        <v>13</v>
      </c>
    </row>
    <row r="1541" spans="1:7">
      <c r="A1541" s="368" t="s">
        <v>3985</v>
      </c>
      <c r="B1541" s="368" t="s">
        <v>166</v>
      </c>
      <c r="C1541" s="368" t="s">
        <v>75</v>
      </c>
      <c r="D1541" s="368" t="s">
        <v>3225</v>
      </c>
      <c r="E1541" s="368">
        <v>8</v>
      </c>
      <c r="F1541" s="368">
        <v>1</v>
      </c>
      <c r="G1541" s="368">
        <v>13</v>
      </c>
    </row>
    <row r="1542" spans="1:7">
      <c r="A1542" s="368" t="s">
        <v>3986</v>
      </c>
      <c r="B1542" s="368" t="s">
        <v>166</v>
      </c>
      <c r="C1542" s="368" t="s">
        <v>143</v>
      </c>
      <c r="D1542" s="368" t="s">
        <v>3192</v>
      </c>
      <c r="E1542" s="368">
        <v>11</v>
      </c>
      <c r="F1542" s="368">
        <v>3</v>
      </c>
      <c r="G1542" s="368">
        <v>27</v>
      </c>
    </row>
    <row r="1543" spans="1:7">
      <c r="A1543" s="368" t="s">
        <v>4106</v>
      </c>
      <c r="B1543" s="368" t="s">
        <v>166</v>
      </c>
      <c r="C1543" s="368" t="s">
        <v>77</v>
      </c>
      <c r="D1543" s="368" t="s">
        <v>3192</v>
      </c>
      <c r="E1543" s="368">
        <v>38</v>
      </c>
      <c r="F1543" s="368">
        <v>1</v>
      </c>
      <c r="G1543" s="368">
        <v>3</v>
      </c>
    </row>
    <row r="1544" spans="1:7">
      <c r="A1544" s="368" t="s">
        <v>4578</v>
      </c>
      <c r="B1544" s="368" t="s">
        <v>166</v>
      </c>
      <c r="C1544" s="368" t="s">
        <v>77</v>
      </c>
      <c r="D1544" s="368" t="s">
        <v>3188</v>
      </c>
      <c r="E1544" s="368">
        <v>38</v>
      </c>
      <c r="F1544" s="368">
        <v>1</v>
      </c>
      <c r="G1544" s="368">
        <v>3</v>
      </c>
    </row>
    <row r="1545" spans="1:7">
      <c r="A1545" s="368" t="s">
        <v>3988</v>
      </c>
      <c r="B1545" s="368" t="s">
        <v>166</v>
      </c>
      <c r="C1545" s="368" t="s">
        <v>77</v>
      </c>
      <c r="D1545" s="368" t="s">
        <v>3230</v>
      </c>
      <c r="E1545" s="368">
        <v>38</v>
      </c>
      <c r="F1545" s="368">
        <v>2</v>
      </c>
      <c r="G1545" s="368">
        <v>5</v>
      </c>
    </row>
    <row r="1546" spans="1:7">
      <c r="A1546" s="368" t="s">
        <v>4107</v>
      </c>
      <c r="B1546" s="368" t="s">
        <v>166</v>
      </c>
      <c r="C1546" s="368" t="s">
        <v>30</v>
      </c>
      <c r="D1546" s="368" t="s">
        <v>3225</v>
      </c>
      <c r="E1546" s="368">
        <v>32</v>
      </c>
      <c r="F1546" s="368">
        <v>1</v>
      </c>
      <c r="G1546" s="368">
        <v>3</v>
      </c>
    </row>
    <row r="1547" spans="1:7">
      <c r="A1547" s="368" t="s">
        <v>3755</v>
      </c>
      <c r="B1547" s="368" t="s">
        <v>166</v>
      </c>
      <c r="C1547" s="368" t="s">
        <v>173</v>
      </c>
      <c r="D1547" s="368" t="s">
        <v>3212</v>
      </c>
      <c r="E1547" s="368">
        <v>6</v>
      </c>
      <c r="F1547" s="368">
        <v>1</v>
      </c>
      <c r="G1547" s="368">
        <v>17</v>
      </c>
    </row>
    <row r="1548" spans="1:7">
      <c r="A1548" s="368" t="s">
        <v>6828</v>
      </c>
      <c r="B1548" s="368" t="s">
        <v>166</v>
      </c>
      <c r="C1548" s="368" t="s">
        <v>173</v>
      </c>
      <c r="D1548" s="368" t="s">
        <v>3230</v>
      </c>
      <c r="E1548" s="368">
        <v>6</v>
      </c>
      <c r="F1548" s="368">
        <v>1</v>
      </c>
      <c r="G1548" s="368">
        <v>17</v>
      </c>
    </row>
    <row r="1549" spans="1:7">
      <c r="A1549" s="368" t="s">
        <v>4579</v>
      </c>
      <c r="B1549" s="368" t="s">
        <v>166</v>
      </c>
      <c r="C1549" s="368" t="s">
        <v>31</v>
      </c>
      <c r="D1549" s="368" t="s">
        <v>3192</v>
      </c>
      <c r="E1549" s="368">
        <v>34</v>
      </c>
      <c r="F1549" s="368">
        <v>2</v>
      </c>
      <c r="G1549" s="368">
        <v>6</v>
      </c>
    </row>
    <row r="1550" spans="1:7">
      <c r="A1550" s="368" t="s">
        <v>4108</v>
      </c>
      <c r="B1550" s="368" t="s">
        <v>166</v>
      </c>
      <c r="C1550" s="368" t="s">
        <v>31</v>
      </c>
      <c r="D1550" s="368" t="s">
        <v>3441</v>
      </c>
      <c r="E1550" s="368">
        <v>34</v>
      </c>
      <c r="F1550" s="368">
        <v>1</v>
      </c>
      <c r="G1550" s="368">
        <v>3</v>
      </c>
    </row>
    <row r="1551" spans="1:7">
      <c r="A1551" s="368" t="s">
        <v>3991</v>
      </c>
      <c r="B1551" s="368" t="s">
        <v>166</v>
      </c>
      <c r="C1551" s="368" t="s">
        <v>182</v>
      </c>
      <c r="D1551" s="368" t="s">
        <v>3190</v>
      </c>
      <c r="E1551" s="368">
        <v>8</v>
      </c>
      <c r="F1551" s="368">
        <v>1</v>
      </c>
      <c r="G1551" s="368">
        <v>13</v>
      </c>
    </row>
    <row r="1552" spans="1:7">
      <c r="A1552" s="368" t="s">
        <v>4110</v>
      </c>
      <c r="B1552" s="368" t="s">
        <v>166</v>
      </c>
      <c r="C1552" s="368" t="s">
        <v>145</v>
      </c>
      <c r="D1552" s="368" t="s">
        <v>3319</v>
      </c>
      <c r="E1552" s="368">
        <v>8</v>
      </c>
      <c r="F1552" s="368">
        <v>1</v>
      </c>
      <c r="G1552" s="368">
        <v>13</v>
      </c>
    </row>
    <row r="1553" spans="1:7">
      <c r="A1553" s="368" t="s">
        <v>4112</v>
      </c>
      <c r="B1553" s="368" t="s">
        <v>166</v>
      </c>
      <c r="C1553" s="368" t="s">
        <v>56</v>
      </c>
      <c r="D1553" s="368" t="s">
        <v>3225</v>
      </c>
      <c r="E1553" s="368">
        <v>3</v>
      </c>
      <c r="F1553" s="368">
        <v>1</v>
      </c>
      <c r="G1553" s="368">
        <v>33</v>
      </c>
    </row>
    <row r="1554" spans="1:7">
      <c r="A1554" s="368" t="s">
        <v>4113</v>
      </c>
      <c r="B1554" s="368" t="s">
        <v>166</v>
      </c>
      <c r="C1554" s="368" t="s">
        <v>202</v>
      </c>
      <c r="D1554" s="368" t="s">
        <v>3192</v>
      </c>
      <c r="E1554" s="368">
        <v>9</v>
      </c>
      <c r="F1554" s="368">
        <v>1</v>
      </c>
      <c r="G1554" s="368">
        <v>11</v>
      </c>
    </row>
    <row r="1555" spans="1:7">
      <c r="A1555" s="368" t="s">
        <v>4114</v>
      </c>
      <c r="B1555" s="368" t="s">
        <v>166</v>
      </c>
      <c r="C1555" s="368" t="s">
        <v>202</v>
      </c>
      <c r="D1555" s="368" t="s">
        <v>3220</v>
      </c>
      <c r="E1555" s="368">
        <v>9</v>
      </c>
      <c r="F1555" s="368">
        <v>1</v>
      </c>
      <c r="G1555" s="368">
        <v>11</v>
      </c>
    </row>
    <row r="1556" spans="1:7">
      <c r="A1556" s="368" t="s">
        <v>4115</v>
      </c>
      <c r="B1556" s="368" t="s">
        <v>166</v>
      </c>
      <c r="C1556" s="368" t="s">
        <v>58</v>
      </c>
      <c r="D1556" s="368" t="s">
        <v>3264</v>
      </c>
      <c r="E1556" s="368">
        <v>35</v>
      </c>
      <c r="F1556" s="368">
        <v>1</v>
      </c>
      <c r="G1556" s="368">
        <v>3</v>
      </c>
    </row>
    <row r="1557" spans="1:7">
      <c r="A1557" s="368" t="s">
        <v>4116</v>
      </c>
      <c r="B1557" s="368" t="s">
        <v>166</v>
      </c>
      <c r="C1557" s="368" t="s">
        <v>58</v>
      </c>
      <c r="D1557" s="368" t="s">
        <v>3203</v>
      </c>
      <c r="E1557" s="368">
        <v>35</v>
      </c>
      <c r="F1557" s="368">
        <v>1</v>
      </c>
      <c r="G1557" s="368">
        <v>3</v>
      </c>
    </row>
    <row r="1558" spans="1:7">
      <c r="A1558" s="368" t="s">
        <v>3995</v>
      </c>
      <c r="B1558" s="368" t="s">
        <v>166</v>
      </c>
      <c r="C1558" s="368" t="s">
        <v>78</v>
      </c>
      <c r="D1558" s="368" t="s">
        <v>3227</v>
      </c>
      <c r="E1558" s="368">
        <v>46</v>
      </c>
      <c r="F1558" s="368">
        <v>1</v>
      </c>
      <c r="G1558" s="368">
        <v>2</v>
      </c>
    </row>
    <row r="1559" spans="1:7">
      <c r="A1559" s="368" t="s">
        <v>3996</v>
      </c>
      <c r="B1559" s="368" t="s">
        <v>166</v>
      </c>
      <c r="C1559" s="368" t="s">
        <v>78</v>
      </c>
      <c r="D1559" s="368" t="s">
        <v>3230</v>
      </c>
      <c r="E1559" s="368">
        <v>46</v>
      </c>
      <c r="F1559" s="368">
        <v>1</v>
      </c>
      <c r="G1559" s="368">
        <v>2</v>
      </c>
    </row>
    <row r="1560" spans="1:7">
      <c r="A1560" s="368" t="s">
        <v>3997</v>
      </c>
      <c r="B1560" s="368" t="s">
        <v>166</v>
      </c>
      <c r="C1560" s="368" t="s">
        <v>161</v>
      </c>
      <c r="D1560" s="368" t="s">
        <v>3212</v>
      </c>
      <c r="E1560" s="368">
        <v>7</v>
      </c>
      <c r="F1560" s="368">
        <v>1</v>
      </c>
      <c r="G1560" s="368">
        <v>14</v>
      </c>
    </row>
    <row r="1561" spans="1:7">
      <c r="A1561" s="368" t="s">
        <v>4118</v>
      </c>
      <c r="B1561" s="368" t="s">
        <v>166</v>
      </c>
      <c r="C1561" s="368" t="s">
        <v>80</v>
      </c>
      <c r="D1561" s="368" t="s">
        <v>3220</v>
      </c>
      <c r="E1561" s="368">
        <v>37</v>
      </c>
      <c r="F1561" s="368">
        <v>3</v>
      </c>
      <c r="G1561" s="368">
        <v>8</v>
      </c>
    </row>
    <row r="1562" spans="1:7">
      <c r="A1562" s="368" t="s">
        <v>3999</v>
      </c>
      <c r="B1562" s="368" t="s">
        <v>166</v>
      </c>
      <c r="C1562" s="368" t="s">
        <v>80</v>
      </c>
      <c r="D1562" s="368" t="s">
        <v>3230</v>
      </c>
      <c r="E1562" s="368">
        <v>37</v>
      </c>
      <c r="F1562" s="368">
        <v>1</v>
      </c>
      <c r="G1562" s="368">
        <v>3</v>
      </c>
    </row>
    <row r="1563" spans="1:7">
      <c r="A1563" s="368" t="s">
        <v>4000</v>
      </c>
      <c r="B1563" s="368" t="s">
        <v>166</v>
      </c>
      <c r="C1563" s="368" t="s">
        <v>32</v>
      </c>
      <c r="D1563" s="368" t="s">
        <v>3236</v>
      </c>
      <c r="E1563" s="368">
        <v>14</v>
      </c>
      <c r="F1563" s="368">
        <v>1</v>
      </c>
      <c r="G1563" s="368">
        <v>7</v>
      </c>
    </row>
    <row r="1564" spans="1:7">
      <c r="A1564" s="368" t="s">
        <v>4001</v>
      </c>
      <c r="B1564" s="368" t="s">
        <v>166</v>
      </c>
      <c r="C1564" s="368" t="s">
        <v>32</v>
      </c>
      <c r="D1564" s="368" t="s">
        <v>3240</v>
      </c>
      <c r="E1564" s="368">
        <v>14</v>
      </c>
      <c r="F1564" s="368">
        <v>1</v>
      </c>
      <c r="G1564" s="368">
        <v>7</v>
      </c>
    </row>
    <row r="1565" spans="1:7">
      <c r="A1565" s="368" t="s">
        <v>3862</v>
      </c>
      <c r="B1565" s="368" t="s">
        <v>166</v>
      </c>
      <c r="C1565" s="368" t="s">
        <v>184</v>
      </c>
      <c r="D1565" s="368" t="s">
        <v>3192</v>
      </c>
      <c r="E1565" s="368">
        <v>51</v>
      </c>
      <c r="F1565" s="368">
        <v>6</v>
      </c>
      <c r="G1565" s="368">
        <v>12</v>
      </c>
    </row>
    <row r="1566" spans="1:7">
      <c r="A1566" s="368" t="s">
        <v>4585</v>
      </c>
      <c r="B1566" s="368" t="s">
        <v>166</v>
      </c>
      <c r="C1566" s="368" t="s">
        <v>184</v>
      </c>
      <c r="D1566" s="368" t="s">
        <v>3201</v>
      </c>
      <c r="E1566" s="368">
        <v>51</v>
      </c>
      <c r="F1566" s="368">
        <v>1</v>
      </c>
      <c r="G1566" s="368">
        <v>2</v>
      </c>
    </row>
    <row r="1567" spans="1:7">
      <c r="A1567" s="368" t="s">
        <v>4586</v>
      </c>
      <c r="B1567" s="368" t="s">
        <v>166</v>
      </c>
      <c r="C1567" s="368" t="s">
        <v>184</v>
      </c>
      <c r="D1567" s="368" t="s">
        <v>3236</v>
      </c>
      <c r="E1567" s="368">
        <v>51</v>
      </c>
      <c r="F1567" s="368">
        <v>1</v>
      </c>
      <c r="G1567" s="368">
        <v>2</v>
      </c>
    </row>
    <row r="1568" spans="1:7">
      <c r="A1568" s="368" t="s">
        <v>4119</v>
      </c>
      <c r="B1568" s="368" t="s">
        <v>166</v>
      </c>
      <c r="C1568" s="368" t="s">
        <v>184</v>
      </c>
      <c r="D1568" s="368" t="s">
        <v>3264</v>
      </c>
      <c r="E1568" s="368">
        <v>51</v>
      </c>
      <c r="F1568" s="368">
        <v>2</v>
      </c>
      <c r="G1568" s="368">
        <v>4</v>
      </c>
    </row>
    <row r="1569" spans="1:7">
      <c r="A1569" s="368" t="s">
        <v>3863</v>
      </c>
      <c r="B1569" s="368" t="s">
        <v>166</v>
      </c>
      <c r="C1569" s="368" t="s">
        <v>184</v>
      </c>
      <c r="D1569" s="368" t="s">
        <v>3188</v>
      </c>
      <c r="E1569" s="368">
        <v>51</v>
      </c>
      <c r="F1569" s="368">
        <v>2</v>
      </c>
      <c r="G1569" s="368">
        <v>4</v>
      </c>
    </row>
    <row r="1570" spans="1:7">
      <c r="A1570" s="368" t="s">
        <v>4587</v>
      </c>
      <c r="B1570" s="368" t="s">
        <v>166</v>
      </c>
      <c r="C1570" s="368" t="s">
        <v>184</v>
      </c>
      <c r="D1570" s="368" t="s">
        <v>3184</v>
      </c>
      <c r="E1570" s="368">
        <v>51</v>
      </c>
      <c r="F1570" s="368">
        <v>2</v>
      </c>
      <c r="G1570" s="368">
        <v>4</v>
      </c>
    </row>
    <row r="1571" spans="1:7">
      <c r="A1571" s="368" t="s">
        <v>4122</v>
      </c>
      <c r="B1571" s="368" t="s">
        <v>166</v>
      </c>
      <c r="C1571" s="368" t="s">
        <v>185</v>
      </c>
      <c r="D1571" s="368" t="s">
        <v>3212</v>
      </c>
      <c r="E1571" s="368">
        <v>5</v>
      </c>
      <c r="F1571" s="368">
        <v>1</v>
      </c>
      <c r="G1571" s="368">
        <v>20</v>
      </c>
    </row>
    <row r="1572" spans="1:7">
      <c r="A1572" s="368" t="s">
        <v>4588</v>
      </c>
      <c r="B1572" s="368" t="s">
        <v>166</v>
      </c>
      <c r="C1572" s="368" t="s">
        <v>147</v>
      </c>
      <c r="D1572" s="368" t="s">
        <v>3210</v>
      </c>
      <c r="E1572" s="368">
        <v>10</v>
      </c>
      <c r="F1572" s="368">
        <v>1</v>
      </c>
      <c r="G1572" s="368">
        <v>10</v>
      </c>
    </row>
    <row r="1573" spans="1:7">
      <c r="A1573" s="368" t="s">
        <v>4003</v>
      </c>
      <c r="B1573" s="368" t="s">
        <v>166</v>
      </c>
      <c r="C1573" s="368" t="s">
        <v>33</v>
      </c>
      <c r="D1573" s="368" t="s">
        <v>3212</v>
      </c>
      <c r="E1573" s="368">
        <v>23</v>
      </c>
      <c r="F1573" s="368">
        <v>6</v>
      </c>
      <c r="G1573" s="368">
        <v>26</v>
      </c>
    </row>
    <row r="1574" spans="1:7">
      <c r="A1574" s="368" t="s">
        <v>4005</v>
      </c>
      <c r="B1574" s="368" t="s">
        <v>166</v>
      </c>
      <c r="C1574" s="368" t="s">
        <v>33</v>
      </c>
      <c r="D1574" s="368" t="s">
        <v>3181</v>
      </c>
      <c r="E1574" s="368">
        <v>23</v>
      </c>
      <c r="F1574" s="368">
        <v>1</v>
      </c>
      <c r="G1574" s="368">
        <v>4</v>
      </c>
    </row>
    <row r="1575" spans="1:7">
      <c r="A1575" s="368" t="s">
        <v>3813</v>
      </c>
      <c r="B1575" s="368" t="s">
        <v>166</v>
      </c>
      <c r="C1575" s="368" t="s">
        <v>34</v>
      </c>
      <c r="D1575" s="368" t="s">
        <v>3212</v>
      </c>
      <c r="E1575" s="368">
        <v>19</v>
      </c>
      <c r="F1575" s="368">
        <v>5</v>
      </c>
      <c r="G1575" s="368">
        <v>26</v>
      </c>
    </row>
    <row r="1576" spans="1:7">
      <c r="A1576" s="368" t="s">
        <v>3771</v>
      </c>
      <c r="B1576" s="368" t="s">
        <v>166</v>
      </c>
      <c r="C1576" s="368" t="s">
        <v>34</v>
      </c>
      <c r="D1576" s="368" t="s">
        <v>3203</v>
      </c>
      <c r="E1576" s="368">
        <v>19</v>
      </c>
      <c r="F1576" s="368">
        <v>2</v>
      </c>
      <c r="G1576" s="368">
        <v>11</v>
      </c>
    </row>
    <row r="1577" spans="1:7">
      <c r="A1577" s="368" t="s">
        <v>5777</v>
      </c>
      <c r="B1577" s="368" t="s">
        <v>169</v>
      </c>
      <c r="C1577" s="368" t="s">
        <v>37</v>
      </c>
      <c r="D1577" s="368" t="s">
        <v>3256</v>
      </c>
      <c r="E1577" s="368">
        <v>9</v>
      </c>
      <c r="F1577" s="368">
        <v>1</v>
      </c>
      <c r="G1577" s="368">
        <v>11</v>
      </c>
    </row>
    <row r="1578" spans="1:7">
      <c r="A1578" s="368" t="s">
        <v>4932</v>
      </c>
      <c r="B1578" s="368" t="s">
        <v>169</v>
      </c>
      <c r="C1578" s="368" t="s">
        <v>91</v>
      </c>
      <c r="D1578" s="368" t="s">
        <v>3190</v>
      </c>
      <c r="E1578" s="368">
        <v>14</v>
      </c>
      <c r="F1578" s="368">
        <v>1</v>
      </c>
      <c r="G1578" s="368">
        <v>7</v>
      </c>
    </row>
    <row r="1579" spans="1:7">
      <c r="A1579" s="368" t="s">
        <v>4933</v>
      </c>
      <c r="B1579" s="368" t="s">
        <v>169</v>
      </c>
      <c r="C1579" s="368" t="s">
        <v>91</v>
      </c>
      <c r="D1579" s="368" t="s">
        <v>3230</v>
      </c>
      <c r="E1579" s="368">
        <v>14</v>
      </c>
      <c r="F1579" s="368">
        <v>2</v>
      </c>
      <c r="G1579" s="368">
        <v>14</v>
      </c>
    </row>
    <row r="1580" spans="1:7">
      <c r="A1580" s="368" t="s">
        <v>4281</v>
      </c>
      <c r="B1580" s="368" t="s">
        <v>169</v>
      </c>
      <c r="C1580" s="368" t="s">
        <v>189</v>
      </c>
      <c r="D1580" s="368" t="s">
        <v>3741</v>
      </c>
      <c r="E1580" s="368">
        <v>19</v>
      </c>
      <c r="F1580" s="368">
        <v>1</v>
      </c>
      <c r="G1580" s="368">
        <v>5</v>
      </c>
    </row>
    <row r="1581" spans="1:7">
      <c r="A1581" s="368" t="s">
        <v>5780</v>
      </c>
      <c r="B1581" s="368" t="s">
        <v>169</v>
      </c>
      <c r="C1581" s="368" t="s">
        <v>189</v>
      </c>
      <c r="D1581" s="368" t="s">
        <v>3246</v>
      </c>
      <c r="E1581" s="368">
        <v>19</v>
      </c>
      <c r="F1581" s="368">
        <v>1</v>
      </c>
      <c r="G1581" s="368">
        <v>5</v>
      </c>
    </row>
    <row r="1582" spans="1:7">
      <c r="A1582" s="368" t="s">
        <v>4935</v>
      </c>
      <c r="B1582" s="368" t="s">
        <v>169</v>
      </c>
      <c r="C1582" s="368" t="s">
        <v>207</v>
      </c>
      <c r="D1582" s="368" t="s">
        <v>3177</v>
      </c>
      <c r="E1582" s="368">
        <v>2</v>
      </c>
      <c r="F1582" s="368">
        <v>1</v>
      </c>
      <c r="G1582" s="368">
        <v>50</v>
      </c>
    </row>
    <row r="1583" spans="1:7">
      <c r="A1583" s="368" t="s">
        <v>4282</v>
      </c>
      <c r="B1583" s="368" t="s">
        <v>169</v>
      </c>
      <c r="C1583" s="368" t="s">
        <v>38</v>
      </c>
      <c r="D1583" s="368" t="s">
        <v>3220</v>
      </c>
      <c r="E1583" s="368">
        <v>4</v>
      </c>
      <c r="F1583" s="368">
        <v>1</v>
      </c>
      <c r="G1583" s="368">
        <v>25</v>
      </c>
    </row>
    <row r="1584" spans="1:7">
      <c r="A1584" s="368" t="s">
        <v>4283</v>
      </c>
      <c r="B1584" s="368" t="s">
        <v>169</v>
      </c>
      <c r="C1584" s="368" t="s">
        <v>38</v>
      </c>
      <c r="D1584" s="368" t="s">
        <v>3246</v>
      </c>
      <c r="E1584" s="368">
        <v>4</v>
      </c>
      <c r="F1584" s="368">
        <v>1</v>
      </c>
      <c r="G1584" s="368">
        <v>25</v>
      </c>
    </row>
    <row r="1585" spans="1:7">
      <c r="A1585" s="368" t="s">
        <v>4936</v>
      </c>
      <c r="B1585" s="368" t="s">
        <v>169</v>
      </c>
      <c r="C1585" s="368" t="s">
        <v>39</v>
      </c>
      <c r="D1585" s="368" t="s">
        <v>3190</v>
      </c>
      <c r="E1585" s="368">
        <v>7</v>
      </c>
      <c r="F1585" s="368">
        <v>1</v>
      </c>
      <c r="G1585" s="368">
        <v>14</v>
      </c>
    </row>
    <row r="1586" spans="1:7">
      <c r="A1586" s="368" t="s">
        <v>5782</v>
      </c>
      <c r="B1586" s="368" t="s">
        <v>169</v>
      </c>
      <c r="C1586" s="368" t="s">
        <v>221</v>
      </c>
      <c r="D1586" s="368" t="s">
        <v>3230</v>
      </c>
      <c r="E1586" s="368">
        <v>11</v>
      </c>
      <c r="F1586" s="368">
        <v>1</v>
      </c>
      <c r="G1586" s="368">
        <v>9</v>
      </c>
    </row>
    <row r="1587" spans="1:7">
      <c r="A1587" s="368" t="s">
        <v>5783</v>
      </c>
      <c r="B1587" s="368" t="s">
        <v>169</v>
      </c>
      <c r="C1587" s="368" t="s">
        <v>190</v>
      </c>
      <c r="D1587" s="368" t="s">
        <v>3225</v>
      </c>
      <c r="E1587" s="368">
        <v>4</v>
      </c>
      <c r="F1587" s="368">
        <v>1</v>
      </c>
      <c r="G1587" s="368">
        <v>25</v>
      </c>
    </row>
    <row r="1588" spans="1:7">
      <c r="A1588" s="368" t="s">
        <v>4937</v>
      </c>
      <c r="B1588" s="368" t="s">
        <v>169</v>
      </c>
      <c r="C1588" s="368" t="s">
        <v>190</v>
      </c>
      <c r="D1588" s="368" t="s">
        <v>3246</v>
      </c>
      <c r="E1588" s="368">
        <v>4</v>
      </c>
      <c r="F1588" s="368">
        <v>1</v>
      </c>
      <c r="G1588" s="368">
        <v>25</v>
      </c>
    </row>
    <row r="1589" spans="1:7">
      <c r="A1589" s="368" t="s">
        <v>4288</v>
      </c>
      <c r="B1589" s="368" t="s">
        <v>169</v>
      </c>
      <c r="C1589" s="368" t="s">
        <v>191</v>
      </c>
      <c r="D1589" s="368" t="s">
        <v>3184</v>
      </c>
      <c r="E1589" s="368">
        <v>15</v>
      </c>
      <c r="F1589" s="368">
        <v>1</v>
      </c>
      <c r="G1589" s="368">
        <v>7</v>
      </c>
    </row>
    <row r="1590" spans="1:7">
      <c r="A1590" s="368" t="s">
        <v>5785</v>
      </c>
      <c r="B1590" s="368" t="s">
        <v>169</v>
      </c>
      <c r="C1590" s="368" t="s">
        <v>191</v>
      </c>
      <c r="D1590" s="368" t="s">
        <v>3181</v>
      </c>
      <c r="E1590" s="368">
        <v>15</v>
      </c>
      <c r="F1590" s="368">
        <v>1</v>
      </c>
      <c r="G1590" s="368">
        <v>7</v>
      </c>
    </row>
    <row r="1591" spans="1:7">
      <c r="A1591" s="368" t="s">
        <v>4289</v>
      </c>
      <c r="B1591" s="368" t="s">
        <v>169</v>
      </c>
      <c r="C1591" s="368" t="s">
        <v>41</v>
      </c>
      <c r="D1591" s="368" t="s">
        <v>3220</v>
      </c>
      <c r="E1591" s="368">
        <v>6</v>
      </c>
      <c r="F1591" s="368">
        <v>1</v>
      </c>
      <c r="G1591" s="368">
        <v>17</v>
      </c>
    </row>
    <row r="1592" spans="1:7">
      <c r="A1592" s="368" t="s">
        <v>5786</v>
      </c>
      <c r="B1592" s="368" t="s">
        <v>169</v>
      </c>
      <c r="C1592" s="368" t="s">
        <v>174</v>
      </c>
      <c r="D1592" s="368" t="s">
        <v>3212</v>
      </c>
      <c r="E1592" s="368">
        <v>4</v>
      </c>
      <c r="F1592" s="368" t="s">
        <v>3175</v>
      </c>
      <c r="G1592" s="368">
        <v>0</v>
      </c>
    </row>
    <row r="1593" spans="1:7">
      <c r="A1593" s="368" t="s">
        <v>5787</v>
      </c>
      <c r="B1593" s="368" t="s">
        <v>169</v>
      </c>
      <c r="C1593" s="368" t="s">
        <v>222</v>
      </c>
      <c r="D1593" s="368" t="s">
        <v>3256</v>
      </c>
      <c r="E1593" s="368">
        <v>5</v>
      </c>
      <c r="F1593" s="368">
        <v>1</v>
      </c>
      <c r="G1593" s="368">
        <v>20</v>
      </c>
    </row>
    <row r="1594" spans="1:7">
      <c r="A1594" s="368" t="s">
        <v>4938</v>
      </c>
      <c r="B1594" s="368" t="s">
        <v>169</v>
      </c>
      <c r="C1594" s="368" t="s">
        <v>223</v>
      </c>
      <c r="D1594" s="368" t="s">
        <v>3212</v>
      </c>
      <c r="E1594" s="368">
        <v>11</v>
      </c>
      <c r="F1594" s="368">
        <v>2</v>
      </c>
      <c r="G1594" s="368">
        <v>18</v>
      </c>
    </row>
    <row r="1595" spans="1:7">
      <c r="A1595" s="368" t="s">
        <v>4290</v>
      </c>
      <c r="B1595" s="368" t="s">
        <v>169</v>
      </c>
      <c r="C1595" s="368" t="s">
        <v>223</v>
      </c>
      <c r="D1595" s="368" t="s">
        <v>3441</v>
      </c>
      <c r="E1595" s="368">
        <v>11</v>
      </c>
      <c r="F1595" s="368">
        <v>1</v>
      </c>
      <c r="G1595" s="368">
        <v>9</v>
      </c>
    </row>
    <row r="1596" spans="1:7">
      <c r="A1596" s="368" t="s">
        <v>5789</v>
      </c>
      <c r="B1596" s="368" t="s">
        <v>169</v>
      </c>
      <c r="C1596" s="368" t="s">
        <v>62</v>
      </c>
      <c r="D1596" s="368" t="s">
        <v>3212</v>
      </c>
      <c r="E1596" s="368">
        <v>2</v>
      </c>
      <c r="F1596" s="368" t="s">
        <v>3175</v>
      </c>
      <c r="G1596" s="368">
        <v>0</v>
      </c>
    </row>
    <row r="1597" spans="1:7">
      <c r="A1597" s="368" t="s">
        <v>4291</v>
      </c>
      <c r="B1597" s="368" t="s">
        <v>139</v>
      </c>
      <c r="C1597" s="368" t="s">
        <v>63</v>
      </c>
      <c r="D1597" s="368" t="s">
        <v>3192</v>
      </c>
      <c r="E1597" s="368">
        <v>1486</v>
      </c>
      <c r="F1597" s="368">
        <v>104</v>
      </c>
      <c r="G1597" s="368">
        <v>7</v>
      </c>
    </row>
    <row r="1598" spans="1:7">
      <c r="A1598" s="368" t="s">
        <v>4923</v>
      </c>
      <c r="B1598" s="368" t="s">
        <v>139</v>
      </c>
      <c r="C1598" s="368" t="s">
        <v>63</v>
      </c>
      <c r="D1598" s="368" t="s">
        <v>3319</v>
      </c>
      <c r="E1598" s="368">
        <v>1486</v>
      </c>
      <c r="F1598" s="368">
        <v>7</v>
      </c>
      <c r="G1598" s="368">
        <v>0</v>
      </c>
    </row>
    <row r="1599" spans="1:7">
      <c r="A1599" s="368" t="s">
        <v>4939</v>
      </c>
      <c r="B1599" s="368" t="s">
        <v>139</v>
      </c>
      <c r="C1599" s="368" t="s">
        <v>93</v>
      </c>
      <c r="D1599" s="368" t="s">
        <v>3220</v>
      </c>
      <c r="E1599" s="368">
        <v>4</v>
      </c>
      <c r="F1599" s="368">
        <v>1</v>
      </c>
      <c r="G1599" s="368">
        <v>25</v>
      </c>
    </row>
    <row r="1600" spans="1:7">
      <c r="A1600" s="368" t="s">
        <v>4298</v>
      </c>
      <c r="B1600" s="368" t="s">
        <v>139</v>
      </c>
      <c r="C1600" s="368" t="s">
        <v>224</v>
      </c>
      <c r="D1600" s="368" t="s">
        <v>3212</v>
      </c>
      <c r="E1600" s="368">
        <v>11</v>
      </c>
      <c r="F1600" s="368">
        <v>2</v>
      </c>
      <c r="G1600" s="368">
        <v>18</v>
      </c>
    </row>
    <row r="1601" spans="1:7">
      <c r="A1601" s="368" t="s">
        <v>4299</v>
      </c>
      <c r="B1601" s="368" t="s">
        <v>139</v>
      </c>
      <c r="C1601" s="368" t="s">
        <v>224</v>
      </c>
      <c r="D1601" s="368" t="s">
        <v>3198</v>
      </c>
      <c r="E1601" s="368">
        <v>11</v>
      </c>
      <c r="F1601" s="368">
        <v>1</v>
      </c>
      <c r="G1601" s="368">
        <v>9</v>
      </c>
    </row>
    <row r="1602" spans="1:7">
      <c r="A1602" s="368" t="s">
        <v>4435</v>
      </c>
      <c r="B1602" s="368" t="s">
        <v>139</v>
      </c>
      <c r="C1602" s="368" t="s">
        <v>224</v>
      </c>
      <c r="D1602" s="368" t="s">
        <v>3203</v>
      </c>
      <c r="E1602" s="368">
        <v>11</v>
      </c>
      <c r="F1602" s="368">
        <v>1</v>
      </c>
      <c r="G1602" s="368">
        <v>9</v>
      </c>
    </row>
    <row r="1603" spans="1:7">
      <c r="A1603" s="368" t="s">
        <v>4436</v>
      </c>
      <c r="B1603" s="368" t="s">
        <v>139</v>
      </c>
      <c r="C1603" s="368" t="s">
        <v>194</v>
      </c>
      <c r="D1603" s="368" t="s">
        <v>3236</v>
      </c>
      <c r="E1603" s="368">
        <v>5</v>
      </c>
      <c r="F1603" s="368">
        <v>1</v>
      </c>
      <c r="G1603" s="368">
        <v>20</v>
      </c>
    </row>
    <row r="1604" spans="1:7">
      <c r="A1604" s="368" t="s">
        <v>4437</v>
      </c>
      <c r="B1604" s="368" t="s">
        <v>139</v>
      </c>
      <c r="C1604" s="368" t="s">
        <v>95</v>
      </c>
      <c r="D1604" s="368" t="s">
        <v>3186</v>
      </c>
      <c r="E1604" s="368">
        <v>7</v>
      </c>
      <c r="F1604" s="368">
        <v>1</v>
      </c>
      <c r="G1604" s="368">
        <v>14</v>
      </c>
    </row>
    <row r="1605" spans="1:7">
      <c r="A1605" s="368" t="s">
        <v>5791</v>
      </c>
      <c r="B1605" s="368" t="s">
        <v>139</v>
      </c>
      <c r="C1605" s="368" t="s">
        <v>20</v>
      </c>
      <c r="D1605" s="368" t="s">
        <v>3212</v>
      </c>
      <c r="E1605" s="368">
        <v>7</v>
      </c>
      <c r="F1605" s="368">
        <v>1</v>
      </c>
      <c r="G1605" s="368">
        <v>14</v>
      </c>
    </row>
    <row r="1606" spans="1:7">
      <c r="A1606" s="368" t="s">
        <v>4942</v>
      </c>
      <c r="B1606" s="368" t="s">
        <v>139</v>
      </c>
      <c r="C1606" s="368" t="s">
        <v>175</v>
      </c>
      <c r="D1606" s="368" t="s">
        <v>3212</v>
      </c>
      <c r="E1606" s="368">
        <v>4</v>
      </c>
      <c r="F1606" s="368" t="s">
        <v>3175</v>
      </c>
      <c r="G1606" s="368">
        <v>0</v>
      </c>
    </row>
    <row r="1607" spans="1:7">
      <c r="A1607" s="368" t="s">
        <v>4440</v>
      </c>
      <c r="B1607" s="368" t="s">
        <v>139</v>
      </c>
      <c r="C1607" s="368" t="s">
        <v>225</v>
      </c>
      <c r="D1607" s="368" t="s">
        <v>3190</v>
      </c>
      <c r="E1607" s="368">
        <v>20</v>
      </c>
      <c r="F1607" s="368">
        <v>1</v>
      </c>
      <c r="G1607" s="368">
        <v>5</v>
      </c>
    </row>
    <row r="1608" spans="1:7">
      <c r="A1608" s="368" t="s">
        <v>5795</v>
      </c>
      <c r="B1608" s="368" t="s">
        <v>139</v>
      </c>
      <c r="C1608" s="368" t="s">
        <v>177</v>
      </c>
      <c r="D1608" s="368" t="s">
        <v>3220</v>
      </c>
      <c r="E1608" s="368">
        <v>25</v>
      </c>
      <c r="F1608" s="368">
        <v>2</v>
      </c>
      <c r="G1608" s="368">
        <v>8</v>
      </c>
    </row>
    <row r="1609" spans="1:7">
      <c r="A1609" s="368" t="s">
        <v>4983</v>
      </c>
      <c r="B1609" s="368" t="s">
        <v>139</v>
      </c>
      <c r="C1609" s="368" t="s">
        <v>177</v>
      </c>
      <c r="D1609" s="368" t="s">
        <v>3225</v>
      </c>
      <c r="E1609" s="368">
        <v>25</v>
      </c>
      <c r="F1609" s="368">
        <v>2</v>
      </c>
      <c r="G1609" s="368">
        <v>8</v>
      </c>
    </row>
    <row r="1610" spans="1:7">
      <c r="A1610" s="368" t="s">
        <v>4898</v>
      </c>
      <c r="B1610" s="368" t="s">
        <v>169</v>
      </c>
      <c r="C1610" s="368" t="s">
        <v>184</v>
      </c>
      <c r="D1610" s="368" t="s">
        <v>3220</v>
      </c>
      <c r="E1610" s="368">
        <v>18</v>
      </c>
      <c r="F1610" s="368">
        <v>2</v>
      </c>
      <c r="G1610" s="368">
        <v>11</v>
      </c>
    </row>
    <row r="1611" spans="1:7">
      <c r="A1611" s="368" t="s">
        <v>4793</v>
      </c>
      <c r="B1611" s="368" t="s">
        <v>169</v>
      </c>
      <c r="C1611" s="368" t="s">
        <v>184</v>
      </c>
      <c r="D1611" s="368" t="s">
        <v>3188</v>
      </c>
      <c r="E1611" s="368">
        <v>18</v>
      </c>
      <c r="F1611" s="368">
        <v>1</v>
      </c>
      <c r="G1611" s="368">
        <v>6</v>
      </c>
    </row>
    <row r="1612" spans="1:7">
      <c r="A1612" s="368" t="s">
        <v>5529</v>
      </c>
      <c r="B1612" s="368" t="s">
        <v>169</v>
      </c>
      <c r="C1612" s="368" t="s">
        <v>184</v>
      </c>
      <c r="D1612" s="368" t="s">
        <v>3230</v>
      </c>
      <c r="E1612" s="368">
        <v>18</v>
      </c>
      <c r="F1612" s="368">
        <v>1</v>
      </c>
      <c r="G1612" s="368">
        <v>6</v>
      </c>
    </row>
    <row r="1613" spans="1:7">
      <c r="A1613" s="368" t="s">
        <v>4419</v>
      </c>
      <c r="B1613" s="368" t="s">
        <v>169</v>
      </c>
      <c r="C1613" s="368" t="s">
        <v>89</v>
      </c>
      <c r="D1613" s="368" t="s">
        <v>3220</v>
      </c>
      <c r="E1613" s="368">
        <v>7</v>
      </c>
      <c r="F1613" s="368">
        <v>2</v>
      </c>
      <c r="G1613" s="368">
        <v>29</v>
      </c>
    </row>
    <row r="1614" spans="1:7">
      <c r="A1614" s="368" t="s">
        <v>4796</v>
      </c>
      <c r="B1614" s="368" t="s">
        <v>169</v>
      </c>
      <c r="C1614" s="368" t="s">
        <v>34</v>
      </c>
      <c r="D1614" s="368" t="s">
        <v>3203</v>
      </c>
      <c r="E1614" s="368">
        <v>7</v>
      </c>
      <c r="F1614" s="368">
        <v>2</v>
      </c>
      <c r="G1614" s="368">
        <v>29</v>
      </c>
    </row>
    <row r="1615" spans="1:7">
      <c r="A1615" s="368" t="s">
        <v>4423</v>
      </c>
      <c r="B1615" s="368" t="s">
        <v>169</v>
      </c>
      <c r="C1615" s="368" t="s">
        <v>214</v>
      </c>
      <c r="D1615" s="368" t="s">
        <v>3210</v>
      </c>
      <c r="E1615" s="368">
        <v>12</v>
      </c>
      <c r="F1615" s="368">
        <v>2</v>
      </c>
      <c r="G1615" s="368">
        <v>17</v>
      </c>
    </row>
    <row r="1616" spans="1:7">
      <c r="A1616" s="368" t="s">
        <v>4424</v>
      </c>
      <c r="B1616" s="368" t="s">
        <v>169</v>
      </c>
      <c r="C1616" s="368" t="s">
        <v>60</v>
      </c>
      <c r="D1616" s="368" t="s">
        <v>3212</v>
      </c>
      <c r="E1616" s="368">
        <v>7</v>
      </c>
      <c r="F1616" s="368">
        <v>3</v>
      </c>
      <c r="G1616" s="368">
        <v>43</v>
      </c>
    </row>
    <row r="1617" spans="1:7">
      <c r="A1617" s="368" t="s">
        <v>4907</v>
      </c>
      <c r="B1617" s="368" t="s">
        <v>169</v>
      </c>
      <c r="C1617" s="368" t="s">
        <v>60</v>
      </c>
      <c r="D1617" s="368" t="s">
        <v>3240</v>
      </c>
      <c r="E1617" s="368">
        <v>7</v>
      </c>
      <c r="F1617" s="368">
        <v>1</v>
      </c>
      <c r="G1617" s="368">
        <v>14</v>
      </c>
    </row>
    <row r="1618" spans="1:7">
      <c r="A1618" s="368" t="s">
        <v>6829</v>
      </c>
      <c r="B1618" s="368" t="s">
        <v>169</v>
      </c>
      <c r="C1618" s="368" t="s">
        <v>215</v>
      </c>
      <c r="D1618" s="368" t="s">
        <v>3225</v>
      </c>
      <c r="E1618" s="368">
        <v>6</v>
      </c>
      <c r="F1618" s="368">
        <v>1</v>
      </c>
      <c r="G1618" s="368">
        <v>17</v>
      </c>
    </row>
    <row r="1619" spans="1:7">
      <c r="A1619" s="368" t="s">
        <v>4558</v>
      </c>
      <c r="B1619" s="368" t="s">
        <v>169</v>
      </c>
      <c r="C1619" s="368" t="s">
        <v>187</v>
      </c>
      <c r="D1619" s="368" t="s">
        <v>3212</v>
      </c>
      <c r="E1619" s="368">
        <v>1</v>
      </c>
      <c r="F1619" s="368">
        <v>1</v>
      </c>
      <c r="G1619" s="368">
        <v>100</v>
      </c>
    </row>
    <row r="1620" spans="1:7">
      <c r="A1620" s="368" t="s">
        <v>4425</v>
      </c>
      <c r="B1620" s="368" t="s">
        <v>169</v>
      </c>
      <c r="C1620" s="368" t="s">
        <v>187</v>
      </c>
      <c r="D1620" s="368" t="s">
        <v>3220</v>
      </c>
      <c r="E1620" s="368">
        <v>1</v>
      </c>
      <c r="F1620" s="368">
        <v>1</v>
      </c>
      <c r="G1620" s="368">
        <v>100</v>
      </c>
    </row>
    <row r="1621" spans="1:7">
      <c r="A1621" s="368" t="s">
        <v>4735</v>
      </c>
      <c r="B1621" s="368" t="s">
        <v>169</v>
      </c>
      <c r="C1621" s="368" t="s">
        <v>187</v>
      </c>
      <c r="D1621" s="368" t="s">
        <v>3230</v>
      </c>
      <c r="E1621" s="368">
        <v>1</v>
      </c>
      <c r="F1621" s="368">
        <v>1</v>
      </c>
      <c r="G1621" s="368">
        <v>100</v>
      </c>
    </row>
    <row r="1622" spans="1:7">
      <c r="A1622" s="368" t="s">
        <v>4736</v>
      </c>
      <c r="B1622" s="368" t="s">
        <v>169</v>
      </c>
      <c r="C1622" s="368" t="s">
        <v>205</v>
      </c>
      <c r="D1622" s="368" t="s">
        <v>3210</v>
      </c>
      <c r="E1622" s="368">
        <v>9</v>
      </c>
      <c r="F1622" s="368">
        <v>1</v>
      </c>
      <c r="G1622" s="368">
        <v>11</v>
      </c>
    </row>
    <row r="1623" spans="1:7">
      <c r="A1623" s="368" t="s">
        <v>4559</v>
      </c>
      <c r="B1623" s="368" t="s">
        <v>169</v>
      </c>
      <c r="C1623" s="368" t="s">
        <v>148</v>
      </c>
      <c r="D1623" s="368" t="s">
        <v>3212</v>
      </c>
      <c r="E1623" s="368">
        <v>8</v>
      </c>
      <c r="F1623" s="368">
        <v>4</v>
      </c>
      <c r="G1623" s="368">
        <v>50</v>
      </c>
    </row>
    <row r="1624" spans="1:7">
      <c r="A1624" s="368" t="s">
        <v>4560</v>
      </c>
      <c r="B1624" s="368" t="s">
        <v>169</v>
      </c>
      <c r="C1624" s="368" t="s">
        <v>148</v>
      </c>
      <c r="D1624" s="368" t="s">
        <v>3210</v>
      </c>
      <c r="E1624" s="368">
        <v>8</v>
      </c>
      <c r="F1624" s="368">
        <v>1</v>
      </c>
      <c r="G1624" s="368">
        <v>13</v>
      </c>
    </row>
    <row r="1625" spans="1:7">
      <c r="A1625" s="368" t="s">
        <v>4429</v>
      </c>
      <c r="B1625" s="368" t="s">
        <v>169</v>
      </c>
      <c r="C1625" s="368" t="s">
        <v>217</v>
      </c>
      <c r="D1625" s="368" t="s">
        <v>3192</v>
      </c>
      <c r="E1625" s="368">
        <v>27</v>
      </c>
      <c r="F1625" s="368">
        <v>3</v>
      </c>
      <c r="G1625" s="368">
        <v>11</v>
      </c>
    </row>
    <row r="1626" spans="1:7">
      <c r="A1626" s="368" t="s">
        <v>4963</v>
      </c>
      <c r="B1626" s="368" t="s">
        <v>169</v>
      </c>
      <c r="C1626" s="368" t="s">
        <v>217</v>
      </c>
      <c r="D1626" s="368" t="s">
        <v>3220</v>
      </c>
      <c r="E1626" s="368">
        <v>27</v>
      </c>
      <c r="F1626" s="368">
        <v>2</v>
      </c>
      <c r="G1626" s="368">
        <v>7</v>
      </c>
    </row>
    <row r="1627" spans="1:7">
      <c r="A1627" s="368" t="s">
        <v>4430</v>
      </c>
      <c r="B1627" s="368" t="s">
        <v>169</v>
      </c>
      <c r="C1627" s="368" t="s">
        <v>217</v>
      </c>
      <c r="D1627" s="368" t="s">
        <v>3210</v>
      </c>
      <c r="E1627" s="368">
        <v>27</v>
      </c>
      <c r="F1627" s="368">
        <v>2</v>
      </c>
      <c r="G1627" s="368">
        <v>7</v>
      </c>
    </row>
    <row r="1628" spans="1:7">
      <c r="A1628" s="368" t="s">
        <v>4964</v>
      </c>
      <c r="B1628" s="368" t="s">
        <v>169</v>
      </c>
      <c r="C1628" s="368" t="s">
        <v>37</v>
      </c>
      <c r="D1628" s="368" t="s">
        <v>3195</v>
      </c>
      <c r="E1628" s="368">
        <v>9</v>
      </c>
      <c r="F1628" s="368">
        <v>1</v>
      </c>
      <c r="G1628" s="368">
        <v>11</v>
      </c>
    </row>
    <row r="1629" spans="1:7">
      <c r="A1629" s="368" t="s">
        <v>4432</v>
      </c>
      <c r="B1629" s="368" t="s">
        <v>169</v>
      </c>
      <c r="C1629" s="368" t="s">
        <v>91</v>
      </c>
      <c r="D1629" s="368" t="s">
        <v>3220</v>
      </c>
      <c r="E1629" s="368">
        <v>14</v>
      </c>
      <c r="F1629" s="368">
        <v>3</v>
      </c>
      <c r="G1629" s="368">
        <v>21</v>
      </c>
    </row>
    <row r="1630" spans="1:7">
      <c r="A1630" s="368" t="s">
        <v>4562</v>
      </c>
      <c r="B1630" s="368" t="s">
        <v>169</v>
      </c>
      <c r="C1630" s="368" t="s">
        <v>91</v>
      </c>
      <c r="D1630" s="368" t="s">
        <v>3203</v>
      </c>
      <c r="E1630" s="368">
        <v>14</v>
      </c>
      <c r="F1630" s="368">
        <v>5</v>
      </c>
      <c r="G1630" s="368">
        <v>36</v>
      </c>
    </row>
    <row r="1631" spans="1:7">
      <c r="A1631" s="368" t="s">
        <v>4965</v>
      </c>
      <c r="B1631" s="368" t="s">
        <v>169</v>
      </c>
      <c r="C1631" s="368" t="s">
        <v>189</v>
      </c>
      <c r="D1631" s="368" t="s">
        <v>3192</v>
      </c>
      <c r="E1631" s="368">
        <v>19</v>
      </c>
      <c r="F1631" s="368">
        <v>1</v>
      </c>
      <c r="G1631" s="368">
        <v>5</v>
      </c>
    </row>
    <row r="1632" spans="1:7">
      <c r="A1632" s="368" t="s">
        <v>4966</v>
      </c>
      <c r="B1632" s="368" t="s">
        <v>169</v>
      </c>
      <c r="C1632" s="368" t="s">
        <v>189</v>
      </c>
      <c r="D1632" s="368" t="s">
        <v>3210</v>
      </c>
      <c r="E1632" s="368">
        <v>19</v>
      </c>
      <c r="F1632" s="368">
        <v>2</v>
      </c>
      <c r="G1632" s="368">
        <v>11</v>
      </c>
    </row>
    <row r="1633" spans="1:7">
      <c r="A1633" s="368" t="s">
        <v>4564</v>
      </c>
      <c r="B1633" s="368" t="s">
        <v>169</v>
      </c>
      <c r="C1633" s="368" t="s">
        <v>38</v>
      </c>
      <c r="D1633" s="368" t="s">
        <v>3212</v>
      </c>
      <c r="E1633" s="368">
        <v>4</v>
      </c>
      <c r="F1633" s="368">
        <v>2</v>
      </c>
      <c r="G1633" s="368">
        <v>50</v>
      </c>
    </row>
    <row r="1634" spans="1:7">
      <c r="A1634" s="368" t="s">
        <v>4798</v>
      </c>
      <c r="B1634" s="368" t="s">
        <v>169</v>
      </c>
      <c r="C1634" s="368" t="s">
        <v>38</v>
      </c>
      <c r="D1634" s="368" t="s">
        <v>3240</v>
      </c>
      <c r="E1634" s="368">
        <v>4</v>
      </c>
      <c r="F1634" s="368">
        <v>1</v>
      </c>
      <c r="G1634" s="368">
        <v>25</v>
      </c>
    </row>
    <row r="1635" spans="1:7">
      <c r="A1635" s="368" t="s">
        <v>4967</v>
      </c>
      <c r="B1635" s="368" t="s">
        <v>169</v>
      </c>
      <c r="C1635" s="368" t="s">
        <v>150</v>
      </c>
      <c r="D1635" s="368" t="s">
        <v>3198</v>
      </c>
      <c r="E1635" s="368">
        <v>3</v>
      </c>
      <c r="F1635" s="368">
        <v>1</v>
      </c>
      <c r="G1635" s="368">
        <v>33</v>
      </c>
    </row>
    <row r="1636" spans="1:7">
      <c r="A1636" s="368" t="s">
        <v>4800</v>
      </c>
      <c r="B1636" s="368" t="s">
        <v>169</v>
      </c>
      <c r="C1636" s="368" t="s">
        <v>61</v>
      </c>
      <c r="D1636" s="368" t="s">
        <v>3212</v>
      </c>
      <c r="E1636" s="368">
        <v>4</v>
      </c>
      <c r="F1636" s="368">
        <v>1</v>
      </c>
      <c r="G1636" s="368">
        <v>25</v>
      </c>
    </row>
    <row r="1637" spans="1:7">
      <c r="A1637" s="368" t="s">
        <v>4801</v>
      </c>
      <c r="B1637" s="368" t="s">
        <v>169</v>
      </c>
      <c r="C1637" s="368" t="s">
        <v>220</v>
      </c>
      <c r="D1637" s="368" t="s">
        <v>3210</v>
      </c>
      <c r="E1637" s="368">
        <v>5</v>
      </c>
      <c r="F1637" s="368">
        <v>1</v>
      </c>
      <c r="G1637" s="368">
        <v>20</v>
      </c>
    </row>
    <row r="1638" spans="1:7">
      <c r="A1638" s="368" t="s">
        <v>4671</v>
      </c>
      <c r="B1638" s="368" t="s">
        <v>169</v>
      </c>
      <c r="C1638" s="368" t="s">
        <v>152</v>
      </c>
      <c r="D1638" s="368" t="s">
        <v>3212</v>
      </c>
      <c r="E1638" s="368">
        <v>8</v>
      </c>
      <c r="F1638" s="368">
        <v>3</v>
      </c>
      <c r="G1638" s="368">
        <v>38</v>
      </c>
    </row>
    <row r="1639" spans="1:7">
      <c r="A1639" s="368" t="s">
        <v>4672</v>
      </c>
      <c r="B1639" s="368" t="s">
        <v>169</v>
      </c>
      <c r="C1639" s="368" t="s">
        <v>221</v>
      </c>
      <c r="D1639" s="368" t="s">
        <v>3233</v>
      </c>
      <c r="E1639" s="368">
        <v>11</v>
      </c>
      <c r="F1639" s="368">
        <v>1</v>
      </c>
      <c r="G1639" s="368">
        <v>9</v>
      </c>
    </row>
    <row r="1640" spans="1:7">
      <c r="A1640" s="368" t="s">
        <v>4803</v>
      </c>
      <c r="B1640" s="368" t="s">
        <v>169</v>
      </c>
      <c r="C1640" s="368" t="s">
        <v>190</v>
      </c>
      <c r="D1640" s="368" t="s">
        <v>3212</v>
      </c>
      <c r="E1640" s="368">
        <v>4</v>
      </c>
      <c r="F1640" s="368">
        <v>2</v>
      </c>
      <c r="G1640" s="368">
        <v>50</v>
      </c>
    </row>
    <row r="1641" spans="1:7">
      <c r="A1641" s="368" t="s">
        <v>3724</v>
      </c>
      <c r="B1641" s="368" t="s">
        <v>166</v>
      </c>
      <c r="C1641" s="368" t="s">
        <v>150</v>
      </c>
      <c r="D1641" s="368" t="s">
        <v>3195</v>
      </c>
      <c r="E1641" s="368">
        <v>4</v>
      </c>
      <c r="F1641" s="368">
        <v>2</v>
      </c>
      <c r="G1641" s="368">
        <v>50</v>
      </c>
    </row>
    <row r="1642" spans="1:7">
      <c r="A1642" s="368" t="s">
        <v>3725</v>
      </c>
      <c r="B1642" s="368" t="s">
        <v>166</v>
      </c>
      <c r="C1642" s="368" t="s">
        <v>39</v>
      </c>
      <c r="D1642" s="368" t="s">
        <v>3212</v>
      </c>
      <c r="E1642" s="368">
        <v>18</v>
      </c>
      <c r="F1642" s="368">
        <v>4</v>
      </c>
      <c r="G1642" s="368">
        <v>22</v>
      </c>
    </row>
    <row r="1643" spans="1:7">
      <c r="A1643" s="368" t="s">
        <v>4476</v>
      </c>
      <c r="B1643" s="368" t="s">
        <v>166</v>
      </c>
      <c r="C1643" s="368" t="s">
        <v>39</v>
      </c>
      <c r="D1643" s="368" t="s">
        <v>3203</v>
      </c>
      <c r="E1643" s="368">
        <v>18</v>
      </c>
      <c r="F1643" s="368">
        <v>2</v>
      </c>
      <c r="G1643" s="368">
        <v>11</v>
      </c>
    </row>
    <row r="1644" spans="1:7">
      <c r="A1644" s="368" t="s">
        <v>4477</v>
      </c>
      <c r="B1644" s="368" t="s">
        <v>166</v>
      </c>
      <c r="C1644" s="368" t="s">
        <v>39</v>
      </c>
      <c r="D1644" s="368" t="s">
        <v>3230</v>
      </c>
      <c r="E1644" s="368">
        <v>18</v>
      </c>
      <c r="F1644" s="368">
        <v>2</v>
      </c>
      <c r="G1644" s="368">
        <v>11</v>
      </c>
    </row>
    <row r="1645" spans="1:7">
      <c r="A1645" s="368" t="s">
        <v>5720</v>
      </c>
      <c r="B1645" s="368" t="s">
        <v>166</v>
      </c>
      <c r="C1645" s="368" t="s">
        <v>61</v>
      </c>
      <c r="D1645" s="368" t="s">
        <v>3181</v>
      </c>
      <c r="E1645" s="368">
        <v>13</v>
      </c>
      <c r="F1645" s="368">
        <v>2</v>
      </c>
      <c r="G1645" s="368">
        <v>15</v>
      </c>
    </row>
    <row r="1646" spans="1:7">
      <c r="A1646" s="368" t="s">
        <v>4478</v>
      </c>
      <c r="B1646" s="368" t="s">
        <v>166</v>
      </c>
      <c r="C1646" s="368" t="s">
        <v>152</v>
      </c>
      <c r="D1646" s="368" t="s">
        <v>3205</v>
      </c>
      <c r="E1646" s="368">
        <v>15</v>
      </c>
      <c r="F1646" s="368">
        <v>2</v>
      </c>
      <c r="G1646" s="368">
        <v>13</v>
      </c>
    </row>
    <row r="1647" spans="1:7">
      <c r="A1647" s="368" t="s">
        <v>4379</v>
      </c>
      <c r="B1647" s="368" t="s">
        <v>166</v>
      </c>
      <c r="C1647" s="368" t="s">
        <v>221</v>
      </c>
      <c r="D1647" s="368" t="s">
        <v>3210</v>
      </c>
      <c r="E1647" s="368">
        <v>27</v>
      </c>
      <c r="F1647" s="368">
        <v>2</v>
      </c>
      <c r="G1647" s="368">
        <v>7</v>
      </c>
    </row>
    <row r="1648" spans="1:7">
      <c r="A1648" s="368" t="s">
        <v>4253</v>
      </c>
      <c r="B1648" s="368" t="s">
        <v>166</v>
      </c>
      <c r="C1648" s="368" t="s">
        <v>221</v>
      </c>
      <c r="D1648" s="368" t="s">
        <v>3246</v>
      </c>
      <c r="E1648" s="368">
        <v>27</v>
      </c>
      <c r="F1648" s="368">
        <v>1</v>
      </c>
      <c r="G1648" s="368">
        <v>4</v>
      </c>
    </row>
    <row r="1649" spans="1:7">
      <c r="A1649" s="368" t="s">
        <v>3727</v>
      </c>
      <c r="B1649" s="368" t="s">
        <v>166</v>
      </c>
      <c r="C1649" s="368" t="s">
        <v>190</v>
      </c>
      <c r="D1649" s="368" t="s">
        <v>3212</v>
      </c>
      <c r="E1649" s="368">
        <v>9</v>
      </c>
      <c r="F1649" s="368">
        <v>3</v>
      </c>
      <c r="G1649" s="368">
        <v>33</v>
      </c>
    </row>
    <row r="1650" spans="1:7">
      <c r="A1650" s="368" t="s">
        <v>3728</v>
      </c>
      <c r="B1650" s="368" t="s">
        <v>166</v>
      </c>
      <c r="C1650" s="368" t="s">
        <v>190</v>
      </c>
      <c r="D1650" s="368" t="s">
        <v>3210</v>
      </c>
      <c r="E1650" s="368">
        <v>9</v>
      </c>
      <c r="F1650" s="368">
        <v>1</v>
      </c>
      <c r="G1650" s="368">
        <v>11</v>
      </c>
    </row>
    <row r="1651" spans="1:7">
      <c r="A1651" s="368" t="s">
        <v>5727</v>
      </c>
      <c r="B1651" s="368" t="s">
        <v>166</v>
      </c>
      <c r="C1651" s="368" t="s">
        <v>190</v>
      </c>
      <c r="D1651" s="368" t="s">
        <v>3225</v>
      </c>
      <c r="E1651" s="368">
        <v>9</v>
      </c>
      <c r="F1651" s="368">
        <v>1</v>
      </c>
      <c r="G1651" s="368">
        <v>11</v>
      </c>
    </row>
    <row r="1652" spans="1:7">
      <c r="A1652" s="368" t="s">
        <v>3729</v>
      </c>
      <c r="B1652" s="368" t="s">
        <v>166</v>
      </c>
      <c r="C1652" s="368" t="s">
        <v>190</v>
      </c>
      <c r="D1652" s="368" t="s">
        <v>3256</v>
      </c>
      <c r="E1652" s="368">
        <v>9</v>
      </c>
      <c r="F1652" s="368">
        <v>1</v>
      </c>
      <c r="G1652" s="368">
        <v>11</v>
      </c>
    </row>
    <row r="1653" spans="1:7">
      <c r="A1653" s="368" t="s">
        <v>3730</v>
      </c>
      <c r="B1653" s="368" t="s">
        <v>166</v>
      </c>
      <c r="C1653" s="368" t="s">
        <v>190</v>
      </c>
      <c r="D1653" s="368" t="s">
        <v>3205</v>
      </c>
      <c r="E1653" s="368">
        <v>9</v>
      </c>
      <c r="F1653" s="368">
        <v>1</v>
      </c>
      <c r="G1653" s="368">
        <v>11</v>
      </c>
    </row>
    <row r="1654" spans="1:7">
      <c r="A1654" s="368" t="s">
        <v>3732</v>
      </c>
      <c r="B1654" s="368" t="s">
        <v>166</v>
      </c>
      <c r="C1654" s="368" t="s">
        <v>191</v>
      </c>
      <c r="D1654" s="368" t="s">
        <v>3190</v>
      </c>
      <c r="E1654" s="368">
        <v>27</v>
      </c>
      <c r="F1654" s="368">
        <v>1</v>
      </c>
      <c r="G1654" s="368">
        <v>4</v>
      </c>
    </row>
    <row r="1655" spans="1:7">
      <c r="A1655" s="368" t="s">
        <v>4482</v>
      </c>
      <c r="B1655" s="368" t="s">
        <v>166</v>
      </c>
      <c r="C1655" s="368" t="s">
        <v>41</v>
      </c>
      <c r="D1655" s="368" t="s">
        <v>3240</v>
      </c>
      <c r="E1655" s="368">
        <v>14</v>
      </c>
      <c r="F1655" s="368">
        <v>1</v>
      </c>
      <c r="G1655" s="368">
        <v>7</v>
      </c>
    </row>
    <row r="1656" spans="1:7">
      <c r="A1656" s="368" t="s">
        <v>4483</v>
      </c>
      <c r="B1656" s="368" t="s">
        <v>166</v>
      </c>
      <c r="C1656" s="368" t="s">
        <v>41</v>
      </c>
      <c r="D1656" s="368" t="s">
        <v>3203</v>
      </c>
      <c r="E1656" s="368">
        <v>14</v>
      </c>
      <c r="F1656" s="368">
        <v>1</v>
      </c>
      <c r="G1656" s="368">
        <v>7</v>
      </c>
    </row>
    <row r="1657" spans="1:7">
      <c r="A1657" s="368" t="s">
        <v>5728</v>
      </c>
      <c r="B1657" s="368" t="s">
        <v>166</v>
      </c>
      <c r="C1657" s="368" t="s">
        <v>209</v>
      </c>
      <c r="D1657" s="368" t="s">
        <v>3246</v>
      </c>
      <c r="E1657" s="368">
        <v>25</v>
      </c>
      <c r="F1657" s="368">
        <v>1</v>
      </c>
      <c r="G1657" s="368">
        <v>4</v>
      </c>
    </row>
    <row r="1658" spans="1:7">
      <c r="A1658" s="368" t="s">
        <v>5729</v>
      </c>
      <c r="B1658" s="368" t="s">
        <v>166</v>
      </c>
      <c r="C1658" s="368" t="s">
        <v>222</v>
      </c>
      <c r="D1658" s="368" t="s">
        <v>3220</v>
      </c>
      <c r="E1658" s="368">
        <v>14</v>
      </c>
      <c r="F1658" s="368">
        <v>3</v>
      </c>
      <c r="G1658" s="368">
        <v>21</v>
      </c>
    </row>
    <row r="1659" spans="1:7">
      <c r="A1659" s="368" t="s">
        <v>3736</v>
      </c>
      <c r="B1659" s="368" t="s">
        <v>166</v>
      </c>
      <c r="C1659" s="368" t="s">
        <v>223</v>
      </c>
      <c r="D1659" s="368" t="s">
        <v>3240</v>
      </c>
      <c r="E1659" s="368">
        <v>27</v>
      </c>
      <c r="F1659" s="368">
        <v>1</v>
      </c>
      <c r="G1659" s="368">
        <v>4</v>
      </c>
    </row>
    <row r="1660" spans="1:7">
      <c r="A1660" s="368" t="s">
        <v>3738</v>
      </c>
      <c r="B1660" s="368" t="s">
        <v>168</v>
      </c>
      <c r="C1660" s="368" t="s">
        <v>103</v>
      </c>
      <c r="D1660" s="368" t="s">
        <v>3230</v>
      </c>
      <c r="E1660" s="368">
        <v>1</v>
      </c>
      <c r="F1660" s="368">
        <v>1</v>
      </c>
      <c r="G1660" s="368">
        <v>100</v>
      </c>
    </row>
    <row r="1661" spans="1:7">
      <c r="A1661" s="368" t="s">
        <v>4388</v>
      </c>
      <c r="B1661" s="368" t="s">
        <v>169</v>
      </c>
      <c r="C1661" s="368" t="s">
        <v>63</v>
      </c>
      <c r="D1661" s="368" t="s">
        <v>3441</v>
      </c>
      <c r="E1661" s="368">
        <v>1027</v>
      </c>
      <c r="F1661" s="368">
        <v>9</v>
      </c>
      <c r="G1661" s="368">
        <v>1</v>
      </c>
    </row>
    <row r="1662" spans="1:7">
      <c r="A1662" s="368" t="s">
        <v>4215</v>
      </c>
      <c r="B1662" s="368" t="s">
        <v>169</v>
      </c>
      <c r="C1662" s="368" t="s">
        <v>63</v>
      </c>
      <c r="D1662" s="368" t="s">
        <v>3252</v>
      </c>
      <c r="E1662" s="368">
        <v>1027</v>
      </c>
      <c r="F1662" s="368">
        <v>23</v>
      </c>
      <c r="G1662" s="368">
        <v>2</v>
      </c>
    </row>
    <row r="1663" spans="1:7">
      <c r="A1663" s="368" t="s">
        <v>3743</v>
      </c>
      <c r="B1663" s="368" t="s">
        <v>169</v>
      </c>
      <c r="C1663" s="368" t="s">
        <v>94</v>
      </c>
      <c r="D1663" s="368" t="s">
        <v>3212</v>
      </c>
      <c r="E1663" s="368">
        <v>3</v>
      </c>
      <c r="F1663" s="368">
        <v>1</v>
      </c>
      <c r="G1663" s="368">
        <v>33</v>
      </c>
    </row>
    <row r="1664" spans="1:7">
      <c r="A1664" s="368" t="s">
        <v>5731</v>
      </c>
      <c r="B1664" s="368" t="s">
        <v>169</v>
      </c>
      <c r="C1664" s="368" t="s">
        <v>194</v>
      </c>
      <c r="D1664" s="368" t="s">
        <v>3184</v>
      </c>
      <c r="E1664" s="368">
        <v>10</v>
      </c>
      <c r="F1664" s="368">
        <v>1</v>
      </c>
      <c r="G1664" s="368">
        <v>10</v>
      </c>
    </row>
    <row r="1665" spans="1:7">
      <c r="A1665" s="368" t="s">
        <v>3746</v>
      </c>
      <c r="B1665" s="368" t="s">
        <v>169</v>
      </c>
      <c r="C1665" s="368" t="s">
        <v>210</v>
      </c>
      <c r="D1665" s="368" t="s">
        <v>3246</v>
      </c>
      <c r="E1665" s="368">
        <v>19</v>
      </c>
      <c r="F1665" s="368">
        <v>3</v>
      </c>
      <c r="G1665" s="368">
        <v>16</v>
      </c>
    </row>
    <row r="1666" spans="1:7">
      <c r="A1666" s="368" t="s">
        <v>5732</v>
      </c>
      <c r="B1666" s="368" t="s">
        <v>169</v>
      </c>
      <c r="C1666" s="368" t="s">
        <v>20</v>
      </c>
      <c r="D1666" s="368" t="s">
        <v>3220</v>
      </c>
      <c r="E1666" s="368">
        <v>2</v>
      </c>
      <c r="F1666" s="368">
        <v>1</v>
      </c>
      <c r="G1666" s="368">
        <v>50</v>
      </c>
    </row>
    <row r="1667" spans="1:7">
      <c r="A1667" s="368" t="s">
        <v>4495</v>
      </c>
      <c r="B1667" s="368" t="s">
        <v>169</v>
      </c>
      <c r="C1667" s="368" t="s">
        <v>20</v>
      </c>
      <c r="D1667" s="368" t="s">
        <v>3177</v>
      </c>
      <c r="E1667" s="368">
        <v>2</v>
      </c>
      <c r="F1667" s="368">
        <v>1</v>
      </c>
      <c r="G1667" s="368">
        <v>50</v>
      </c>
    </row>
    <row r="1668" spans="1:7">
      <c r="A1668" s="368" t="s">
        <v>5734</v>
      </c>
      <c r="B1668" s="368" t="s">
        <v>169</v>
      </c>
      <c r="C1668" s="368" t="s">
        <v>225</v>
      </c>
      <c r="D1668" s="368" t="s">
        <v>3190</v>
      </c>
      <c r="E1668" s="368">
        <v>8</v>
      </c>
      <c r="F1668" s="368">
        <v>1</v>
      </c>
      <c r="G1668" s="368">
        <v>13</v>
      </c>
    </row>
    <row r="1669" spans="1:7">
      <c r="A1669" s="368" t="s">
        <v>4497</v>
      </c>
      <c r="B1669" s="368" t="s">
        <v>169</v>
      </c>
      <c r="C1669" s="368" t="s">
        <v>176</v>
      </c>
      <c r="D1669" s="368" t="s">
        <v>3210</v>
      </c>
      <c r="E1669" s="368">
        <v>3</v>
      </c>
      <c r="F1669" s="368">
        <v>1</v>
      </c>
      <c r="G1669" s="368">
        <v>33</v>
      </c>
    </row>
    <row r="1670" spans="1:7">
      <c r="A1670" s="368" t="s">
        <v>6830</v>
      </c>
      <c r="B1670" s="368" t="s">
        <v>169</v>
      </c>
      <c r="C1670" s="368" t="s">
        <v>97</v>
      </c>
      <c r="D1670" s="368" t="s">
        <v>3192</v>
      </c>
      <c r="E1670" s="368">
        <v>7</v>
      </c>
      <c r="F1670" s="368">
        <v>1</v>
      </c>
      <c r="G1670" s="368">
        <v>14</v>
      </c>
    </row>
    <row r="1671" spans="1:7">
      <c r="A1671" s="368" t="s">
        <v>5736</v>
      </c>
      <c r="B1671" s="368" t="s">
        <v>169</v>
      </c>
      <c r="C1671" s="368" t="s">
        <v>23</v>
      </c>
      <c r="D1671" s="368" t="s">
        <v>3264</v>
      </c>
      <c r="E1671" s="368">
        <v>4</v>
      </c>
      <c r="F1671" s="368">
        <v>1</v>
      </c>
      <c r="G1671" s="368">
        <v>25</v>
      </c>
    </row>
    <row r="1672" spans="1:7">
      <c r="A1672" s="368" t="s">
        <v>4500</v>
      </c>
      <c r="B1672" s="368" t="s">
        <v>169</v>
      </c>
      <c r="C1672" s="368" t="s">
        <v>226</v>
      </c>
      <c r="D1672" s="368" t="s">
        <v>3192</v>
      </c>
      <c r="E1672" s="368">
        <v>7</v>
      </c>
      <c r="F1672" s="368">
        <v>1</v>
      </c>
      <c r="G1672" s="368">
        <v>14</v>
      </c>
    </row>
    <row r="1673" spans="1:7">
      <c r="A1673" s="368" t="s">
        <v>4501</v>
      </c>
      <c r="B1673" s="368" t="s">
        <v>169</v>
      </c>
      <c r="C1673" s="368" t="s">
        <v>226</v>
      </c>
      <c r="D1673" s="368" t="s">
        <v>3207</v>
      </c>
      <c r="E1673" s="368">
        <v>7</v>
      </c>
      <c r="F1673" s="368">
        <v>1</v>
      </c>
      <c r="G1673" s="368">
        <v>14</v>
      </c>
    </row>
    <row r="1674" spans="1:7">
      <c r="A1674" s="368" t="s">
        <v>3900</v>
      </c>
      <c r="B1674" s="368" t="s">
        <v>169</v>
      </c>
      <c r="C1674" s="368" t="s">
        <v>226</v>
      </c>
      <c r="D1674" s="368" t="s">
        <v>3246</v>
      </c>
      <c r="E1674" s="368">
        <v>7</v>
      </c>
      <c r="F1674" s="368">
        <v>1</v>
      </c>
      <c r="G1674" s="368">
        <v>14</v>
      </c>
    </row>
    <row r="1675" spans="1:7">
      <c r="A1675" s="368" t="s">
        <v>5638</v>
      </c>
      <c r="B1675" s="368" t="s">
        <v>139</v>
      </c>
      <c r="C1675" s="368" t="s">
        <v>26</v>
      </c>
      <c r="D1675" s="368" t="s">
        <v>3212</v>
      </c>
      <c r="E1675" s="368">
        <v>11</v>
      </c>
      <c r="F1675" s="368">
        <v>1</v>
      </c>
      <c r="G1675" s="368">
        <v>9</v>
      </c>
    </row>
    <row r="1676" spans="1:7">
      <c r="A1676" s="368" t="s">
        <v>4989</v>
      </c>
      <c r="B1676" s="368" t="s">
        <v>139</v>
      </c>
      <c r="C1676" s="368" t="s">
        <v>73</v>
      </c>
      <c r="D1676" s="368" t="s">
        <v>3212</v>
      </c>
      <c r="E1676" s="368">
        <v>2</v>
      </c>
      <c r="F1676" s="368" t="s">
        <v>3175</v>
      </c>
      <c r="G1676" s="368">
        <v>0</v>
      </c>
    </row>
    <row r="1677" spans="1:7">
      <c r="A1677" s="368" t="s">
        <v>4699</v>
      </c>
      <c r="B1677" s="368" t="s">
        <v>139</v>
      </c>
      <c r="C1677" s="368" t="s">
        <v>74</v>
      </c>
      <c r="D1677" s="368" t="s">
        <v>3212</v>
      </c>
      <c r="E1677" s="368">
        <v>24</v>
      </c>
      <c r="F1677" s="368">
        <v>6</v>
      </c>
      <c r="G1677" s="368">
        <v>25</v>
      </c>
    </row>
    <row r="1678" spans="1:7">
      <c r="A1678" s="368" t="s">
        <v>4822</v>
      </c>
      <c r="B1678" s="368" t="s">
        <v>139</v>
      </c>
      <c r="C1678" s="368" t="s">
        <v>198</v>
      </c>
      <c r="D1678" s="368" t="s">
        <v>3210</v>
      </c>
      <c r="E1678" s="368">
        <v>36</v>
      </c>
      <c r="F1678" s="368">
        <v>3</v>
      </c>
      <c r="G1678" s="368">
        <v>8</v>
      </c>
    </row>
    <row r="1679" spans="1:7">
      <c r="A1679" s="368" t="s">
        <v>4990</v>
      </c>
      <c r="B1679" s="368" t="s">
        <v>139</v>
      </c>
      <c r="C1679" s="368" t="s">
        <v>198</v>
      </c>
      <c r="D1679" s="368" t="s">
        <v>3256</v>
      </c>
      <c r="E1679" s="368">
        <v>36</v>
      </c>
      <c r="F1679" s="368">
        <v>1</v>
      </c>
      <c r="G1679" s="368">
        <v>3</v>
      </c>
    </row>
    <row r="1680" spans="1:7">
      <c r="A1680" s="368" t="s">
        <v>4992</v>
      </c>
      <c r="B1680" s="368" t="s">
        <v>139</v>
      </c>
      <c r="C1680" s="368" t="s">
        <v>155</v>
      </c>
      <c r="D1680" s="368" t="s">
        <v>3220</v>
      </c>
      <c r="E1680" s="368">
        <v>7</v>
      </c>
      <c r="F1680" s="368">
        <v>1</v>
      </c>
      <c r="G1680" s="368">
        <v>14</v>
      </c>
    </row>
    <row r="1681" spans="1:7">
      <c r="A1681" s="368" t="s">
        <v>5088</v>
      </c>
      <c r="B1681" s="368" t="s">
        <v>139</v>
      </c>
      <c r="C1681" s="368" t="s">
        <v>178</v>
      </c>
      <c r="D1681" s="368" t="s">
        <v>3220</v>
      </c>
      <c r="E1681" s="368">
        <v>5</v>
      </c>
      <c r="F1681" s="368">
        <v>1</v>
      </c>
      <c r="G1681" s="368">
        <v>20</v>
      </c>
    </row>
    <row r="1682" spans="1:7">
      <c r="A1682" s="368" t="s">
        <v>4702</v>
      </c>
      <c r="B1682" s="368" t="s">
        <v>139</v>
      </c>
      <c r="C1682" s="368" t="s">
        <v>85</v>
      </c>
      <c r="D1682" s="368" t="s">
        <v>3220</v>
      </c>
      <c r="E1682" s="368">
        <v>28</v>
      </c>
      <c r="F1682" s="368">
        <v>2</v>
      </c>
      <c r="G1682" s="368">
        <v>7</v>
      </c>
    </row>
    <row r="1683" spans="1:7">
      <c r="A1683" s="368" t="s">
        <v>4703</v>
      </c>
      <c r="B1683" s="368" t="s">
        <v>139</v>
      </c>
      <c r="C1683" s="368" t="s">
        <v>85</v>
      </c>
      <c r="D1683" s="368" t="s">
        <v>3210</v>
      </c>
      <c r="E1683" s="368">
        <v>28</v>
      </c>
      <c r="F1683" s="368">
        <v>4</v>
      </c>
      <c r="G1683" s="368">
        <v>14</v>
      </c>
    </row>
    <row r="1684" spans="1:7">
      <c r="A1684" s="368" t="s">
        <v>4824</v>
      </c>
      <c r="B1684" s="368" t="s">
        <v>139</v>
      </c>
      <c r="C1684" s="368" t="s">
        <v>85</v>
      </c>
      <c r="D1684" s="368" t="s">
        <v>3203</v>
      </c>
      <c r="E1684" s="368">
        <v>28</v>
      </c>
      <c r="F1684" s="368">
        <v>2</v>
      </c>
      <c r="G1684" s="368">
        <v>7</v>
      </c>
    </row>
    <row r="1685" spans="1:7">
      <c r="A1685" s="368" t="s">
        <v>5089</v>
      </c>
      <c r="B1685" s="368" t="s">
        <v>139</v>
      </c>
      <c r="C1685" s="368" t="s">
        <v>156</v>
      </c>
      <c r="D1685" s="368" t="s">
        <v>3220</v>
      </c>
      <c r="E1685" s="368">
        <v>7</v>
      </c>
      <c r="F1685" s="368">
        <v>1</v>
      </c>
      <c r="G1685" s="368">
        <v>14</v>
      </c>
    </row>
    <row r="1686" spans="1:7">
      <c r="A1686" s="368" t="s">
        <v>5091</v>
      </c>
      <c r="B1686" s="368" t="s">
        <v>139</v>
      </c>
      <c r="C1686" s="368" t="s">
        <v>107</v>
      </c>
      <c r="D1686" s="368" t="s">
        <v>3230</v>
      </c>
      <c r="E1686" s="368">
        <v>4</v>
      </c>
      <c r="F1686" s="368">
        <v>1</v>
      </c>
      <c r="G1686" s="368">
        <v>25</v>
      </c>
    </row>
    <row r="1687" spans="1:7">
      <c r="A1687" s="368" t="s">
        <v>6619</v>
      </c>
      <c r="B1687" s="368" t="s">
        <v>139</v>
      </c>
      <c r="C1687" s="368" t="s">
        <v>86</v>
      </c>
      <c r="D1687" s="368" t="s">
        <v>3192</v>
      </c>
      <c r="E1687" s="368">
        <v>21</v>
      </c>
      <c r="F1687" s="368">
        <v>1</v>
      </c>
      <c r="G1687" s="368">
        <v>5</v>
      </c>
    </row>
    <row r="1688" spans="1:7">
      <c r="A1688" s="368" t="s">
        <v>5579</v>
      </c>
      <c r="B1688" s="368" t="s">
        <v>139</v>
      </c>
      <c r="C1688" s="368" t="s">
        <v>86</v>
      </c>
      <c r="D1688" s="368" t="s">
        <v>3207</v>
      </c>
      <c r="E1688" s="368">
        <v>21</v>
      </c>
      <c r="F1688" s="368">
        <v>1</v>
      </c>
      <c r="G1688" s="368">
        <v>5</v>
      </c>
    </row>
    <row r="1689" spans="1:7">
      <c r="A1689" s="368" t="s">
        <v>6831</v>
      </c>
      <c r="B1689" s="368" t="s">
        <v>139</v>
      </c>
      <c r="C1689" s="368" t="s">
        <v>86</v>
      </c>
      <c r="D1689" s="368" t="s">
        <v>3195</v>
      </c>
      <c r="E1689" s="368">
        <v>21</v>
      </c>
      <c r="F1689" s="368">
        <v>1</v>
      </c>
      <c r="G1689" s="368">
        <v>5</v>
      </c>
    </row>
    <row r="1690" spans="1:7">
      <c r="A1690" s="368" t="s">
        <v>5035</v>
      </c>
      <c r="B1690" s="368" t="s">
        <v>139</v>
      </c>
      <c r="C1690" s="368" t="s">
        <v>86</v>
      </c>
      <c r="D1690" s="368" t="s">
        <v>3203</v>
      </c>
      <c r="E1690" s="368">
        <v>21</v>
      </c>
      <c r="F1690" s="368">
        <v>1</v>
      </c>
      <c r="G1690" s="368">
        <v>5</v>
      </c>
    </row>
    <row r="1691" spans="1:7">
      <c r="A1691" s="368" t="s">
        <v>5660</v>
      </c>
      <c r="B1691" s="368" t="s">
        <v>139</v>
      </c>
      <c r="C1691" s="368" t="s">
        <v>86</v>
      </c>
      <c r="D1691" s="368" t="s">
        <v>3230</v>
      </c>
      <c r="E1691" s="368">
        <v>21</v>
      </c>
      <c r="F1691" s="368">
        <v>1</v>
      </c>
      <c r="G1691" s="368">
        <v>5</v>
      </c>
    </row>
    <row r="1692" spans="1:7">
      <c r="A1692" s="368" t="s">
        <v>5215</v>
      </c>
      <c r="B1692" s="368" t="s">
        <v>139</v>
      </c>
      <c r="C1692" s="368" t="s">
        <v>181</v>
      </c>
      <c r="D1692" s="368" t="s">
        <v>3319</v>
      </c>
      <c r="E1692" s="368">
        <v>29</v>
      </c>
      <c r="F1692" s="368">
        <v>1</v>
      </c>
      <c r="G1692" s="368">
        <v>3</v>
      </c>
    </row>
    <row r="1693" spans="1:7">
      <c r="A1693" s="368" t="s">
        <v>2584</v>
      </c>
      <c r="B1693" s="368" t="s">
        <v>139</v>
      </c>
      <c r="C1693" s="368" t="s">
        <v>141</v>
      </c>
      <c r="D1693" s="368" t="s">
        <v>3175</v>
      </c>
      <c r="E1693" s="368">
        <v>3</v>
      </c>
      <c r="F1693" s="368" t="s">
        <v>3175</v>
      </c>
      <c r="G1693" s="368">
        <v>0</v>
      </c>
    </row>
    <row r="1694" spans="1:7">
      <c r="A1694" s="368" t="s">
        <v>5217</v>
      </c>
      <c r="B1694" s="368" t="s">
        <v>139</v>
      </c>
      <c r="C1694" s="368" t="s">
        <v>28</v>
      </c>
      <c r="D1694" s="368" t="s">
        <v>3227</v>
      </c>
      <c r="E1694" s="368">
        <v>6</v>
      </c>
      <c r="F1694" s="368">
        <v>1</v>
      </c>
      <c r="G1694" s="368">
        <v>17</v>
      </c>
    </row>
    <row r="1695" spans="1:7">
      <c r="A1695" s="368" t="s">
        <v>5097</v>
      </c>
      <c r="B1695" s="368" t="s">
        <v>139</v>
      </c>
      <c r="C1695" s="368" t="s">
        <v>29</v>
      </c>
      <c r="D1695" s="368" t="s">
        <v>3210</v>
      </c>
      <c r="E1695" s="368">
        <v>53</v>
      </c>
      <c r="F1695" s="368">
        <v>3</v>
      </c>
      <c r="G1695" s="368">
        <v>6</v>
      </c>
    </row>
    <row r="1696" spans="1:7">
      <c r="A1696" s="368" t="s">
        <v>5221</v>
      </c>
      <c r="B1696" s="368" t="s">
        <v>139</v>
      </c>
      <c r="C1696" s="368" t="s">
        <v>115</v>
      </c>
      <c r="D1696" s="368" t="s">
        <v>3184</v>
      </c>
      <c r="E1696" s="368">
        <v>52</v>
      </c>
      <c r="F1696" s="368">
        <v>2</v>
      </c>
      <c r="G1696" s="368">
        <v>4</v>
      </c>
    </row>
    <row r="1697" spans="1:7">
      <c r="A1697" s="368" t="s">
        <v>4830</v>
      </c>
      <c r="B1697" s="368" t="s">
        <v>139</v>
      </c>
      <c r="C1697" s="368" t="s">
        <v>115</v>
      </c>
      <c r="D1697" s="368" t="s">
        <v>3230</v>
      </c>
      <c r="E1697" s="368">
        <v>52</v>
      </c>
      <c r="F1697" s="368">
        <v>4</v>
      </c>
      <c r="G1697" s="368">
        <v>8</v>
      </c>
    </row>
    <row r="1698" spans="1:7">
      <c r="A1698" s="368" t="s">
        <v>4831</v>
      </c>
      <c r="B1698" s="368" t="s">
        <v>139</v>
      </c>
      <c r="C1698" s="368" t="s">
        <v>76</v>
      </c>
      <c r="D1698" s="368" t="s">
        <v>3212</v>
      </c>
      <c r="E1698" s="368">
        <v>25</v>
      </c>
      <c r="F1698" s="368">
        <v>5</v>
      </c>
      <c r="G1698" s="368">
        <v>20</v>
      </c>
    </row>
    <row r="1699" spans="1:7">
      <c r="A1699" s="368" t="s">
        <v>4832</v>
      </c>
      <c r="B1699" s="368" t="s">
        <v>139</v>
      </c>
      <c r="C1699" s="368" t="s">
        <v>76</v>
      </c>
      <c r="D1699" s="368" t="s">
        <v>3198</v>
      </c>
      <c r="E1699" s="368">
        <v>25</v>
      </c>
      <c r="F1699" s="368">
        <v>2</v>
      </c>
      <c r="G1699" s="368">
        <v>8</v>
      </c>
    </row>
    <row r="1700" spans="1:7">
      <c r="A1700" s="368" t="s">
        <v>4833</v>
      </c>
      <c r="B1700" s="368" t="s">
        <v>139</v>
      </c>
      <c r="C1700" s="368" t="s">
        <v>75</v>
      </c>
      <c r="D1700" s="368" t="s">
        <v>3236</v>
      </c>
      <c r="E1700" s="368">
        <v>5</v>
      </c>
      <c r="F1700" s="368">
        <v>1</v>
      </c>
      <c r="G1700" s="368">
        <v>20</v>
      </c>
    </row>
    <row r="1701" spans="1:7">
      <c r="A1701" s="368" t="s">
        <v>4834</v>
      </c>
      <c r="B1701" s="368" t="s">
        <v>139</v>
      </c>
      <c r="C1701" s="368" t="s">
        <v>77</v>
      </c>
      <c r="D1701" s="368" t="s">
        <v>3212</v>
      </c>
      <c r="E1701" s="368">
        <v>22</v>
      </c>
      <c r="F1701" s="368">
        <v>5</v>
      </c>
      <c r="G1701" s="368">
        <v>23</v>
      </c>
    </row>
    <row r="1702" spans="1:7">
      <c r="A1702" s="368" t="s">
        <v>5100</v>
      </c>
      <c r="B1702" s="368" t="s">
        <v>139</v>
      </c>
      <c r="C1702" s="368" t="s">
        <v>77</v>
      </c>
      <c r="D1702" s="368" t="s">
        <v>3190</v>
      </c>
      <c r="E1702" s="368">
        <v>22</v>
      </c>
      <c r="F1702" s="368">
        <v>1</v>
      </c>
      <c r="G1702" s="368">
        <v>5</v>
      </c>
    </row>
    <row r="1703" spans="1:7">
      <c r="A1703" s="368" t="s">
        <v>5222</v>
      </c>
      <c r="B1703" s="368" t="s">
        <v>139</v>
      </c>
      <c r="C1703" s="368" t="s">
        <v>77</v>
      </c>
      <c r="D1703" s="368" t="s">
        <v>3230</v>
      </c>
      <c r="E1703" s="368">
        <v>22</v>
      </c>
      <c r="F1703" s="368">
        <v>2</v>
      </c>
      <c r="G1703" s="368">
        <v>9</v>
      </c>
    </row>
    <row r="1704" spans="1:7">
      <c r="A1704" s="368" t="s">
        <v>5225</v>
      </c>
      <c r="B1704" s="368" t="s">
        <v>139</v>
      </c>
      <c r="C1704" s="368" t="s">
        <v>158</v>
      </c>
      <c r="D1704" s="368" t="s">
        <v>3212</v>
      </c>
      <c r="E1704" s="368">
        <v>2</v>
      </c>
      <c r="F1704" s="368" t="s">
        <v>3175</v>
      </c>
      <c r="G1704" s="368">
        <v>0</v>
      </c>
    </row>
    <row r="1705" spans="1:7">
      <c r="A1705" s="368" t="s">
        <v>4835</v>
      </c>
      <c r="B1705" s="368" t="s">
        <v>139</v>
      </c>
      <c r="C1705" s="368" t="s">
        <v>159</v>
      </c>
      <c r="D1705" s="368" t="s">
        <v>3212</v>
      </c>
      <c r="E1705" s="368">
        <v>5</v>
      </c>
      <c r="F1705" s="368">
        <v>1</v>
      </c>
      <c r="G1705" s="368">
        <v>20</v>
      </c>
    </row>
    <row r="1706" spans="1:7">
      <c r="A1706" s="368" t="s">
        <v>5104</v>
      </c>
      <c r="B1706" s="368" t="s">
        <v>139</v>
      </c>
      <c r="C1706" s="368" t="s">
        <v>88</v>
      </c>
      <c r="D1706" s="368" t="s">
        <v>3198</v>
      </c>
      <c r="E1706" s="368">
        <v>14</v>
      </c>
      <c r="F1706" s="368">
        <v>1</v>
      </c>
      <c r="G1706" s="368">
        <v>7</v>
      </c>
    </row>
    <row r="1707" spans="1:7">
      <c r="A1707" s="368" t="s">
        <v>5105</v>
      </c>
      <c r="B1707" s="368" t="s">
        <v>139</v>
      </c>
      <c r="C1707" s="368" t="s">
        <v>88</v>
      </c>
      <c r="D1707" s="368" t="s">
        <v>3201</v>
      </c>
      <c r="E1707" s="368">
        <v>14</v>
      </c>
      <c r="F1707" s="368">
        <v>1</v>
      </c>
      <c r="G1707" s="368">
        <v>7</v>
      </c>
    </row>
    <row r="1708" spans="1:7">
      <c r="A1708" s="368" t="s">
        <v>5106</v>
      </c>
      <c r="B1708" s="368" t="s">
        <v>139</v>
      </c>
      <c r="C1708" s="368" t="s">
        <v>88</v>
      </c>
      <c r="D1708" s="368" t="s">
        <v>3227</v>
      </c>
      <c r="E1708" s="368">
        <v>14</v>
      </c>
      <c r="F1708" s="368">
        <v>1</v>
      </c>
      <c r="G1708" s="368">
        <v>7</v>
      </c>
    </row>
    <row r="1709" spans="1:7">
      <c r="A1709" s="368" t="s">
        <v>5226</v>
      </c>
      <c r="B1709" s="368" t="s">
        <v>139</v>
      </c>
      <c r="C1709" s="368" t="s">
        <v>57</v>
      </c>
      <c r="D1709" s="368" t="s">
        <v>3203</v>
      </c>
      <c r="E1709" s="368">
        <v>5</v>
      </c>
      <c r="F1709" s="368">
        <v>1</v>
      </c>
      <c r="G1709" s="368">
        <v>20</v>
      </c>
    </row>
    <row r="1710" spans="1:7">
      <c r="A1710" s="368" t="s">
        <v>5228</v>
      </c>
      <c r="B1710" s="368" t="s">
        <v>139</v>
      </c>
      <c r="C1710" s="368" t="s">
        <v>78</v>
      </c>
      <c r="D1710" s="368" t="s">
        <v>3192</v>
      </c>
      <c r="E1710" s="368">
        <v>33</v>
      </c>
      <c r="F1710" s="368">
        <v>1</v>
      </c>
      <c r="G1710" s="368">
        <v>3</v>
      </c>
    </row>
    <row r="1711" spans="1:7">
      <c r="A1711" s="368" t="s">
        <v>5230</v>
      </c>
      <c r="B1711" s="368" t="s">
        <v>139</v>
      </c>
      <c r="C1711" s="368" t="s">
        <v>161</v>
      </c>
      <c r="D1711" s="368" t="s">
        <v>3192</v>
      </c>
      <c r="E1711" s="368">
        <v>6</v>
      </c>
      <c r="F1711" s="368">
        <v>1</v>
      </c>
      <c r="G1711" s="368">
        <v>17</v>
      </c>
    </row>
    <row r="1712" spans="1:7">
      <c r="A1712" s="368" t="s">
        <v>5109</v>
      </c>
      <c r="B1712" s="368" t="s">
        <v>139</v>
      </c>
      <c r="C1712" s="368" t="s">
        <v>79</v>
      </c>
      <c r="D1712" s="368" t="s">
        <v>3210</v>
      </c>
      <c r="E1712" s="368">
        <v>6</v>
      </c>
      <c r="F1712" s="368">
        <v>1</v>
      </c>
      <c r="G1712" s="368">
        <v>17</v>
      </c>
    </row>
    <row r="1713" spans="1:7">
      <c r="A1713" s="368" t="s">
        <v>4997</v>
      </c>
      <c r="B1713" s="368" t="s">
        <v>139</v>
      </c>
      <c r="C1713" s="368" t="s">
        <v>79</v>
      </c>
      <c r="D1713" s="368" t="s">
        <v>3233</v>
      </c>
      <c r="E1713" s="368">
        <v>6</v>
      </c>
      <c r="F1713" s="368">
        <v>1</v>
      </c>
      <c r="G1713" s="368">
        <v>17</v>
      </c>
    </row>
    <row r="1714" spans="1:7">
      <c r="A1714" s="368" t="s">
        <v>5685</v>
      </c>
      <c r="B1714" s="368" t="s">
        <v>139</v>
      </c>
      <c r="C1714" s="368" t="s">
        <v>184</v>
      </c>
      <c r="D1714" s="368" t="s">
        <v>3207</v>
      </c>
      <c r="E1714" s="368">
        <v>33</v>
      </c>
      <c r="F1714" s="368">
        <v>1</v>
      </c>
      <c r="G1714" s="368">
        <v>3</v>
      </c>
    </row>
    <row r="1715" spans="1:7">
      <c r="A1715" s="368" t="s">
        <v>5597</v>
      </c>
      <c r="B1715" s="368" t="s">
        <v>139</v>
      </c>
      <c r="C1715" s="368" t="s">
        <v>184</v>
      </c>
      <c r="D1715" s="368" t="s">
        <v>3181</v>
      </c>
      <c r="E1715" s="368">
        <v>33</v>
      </c>
      <c r="F1715" s="368">
        <v>1</v>
      </c>
      <c r="G1715" s="368">
        <v>3</v>
      </c>
    </row>
    <row r="1716" spans="1:7">
      <c r="A1716" s="368" t="s">
        <v>4181</v>
      </c>
      <c r="B1716" s="368" t="s">
        <v>166</v>
      </c>
      <c r="C1716" s="368" t="s">
        <v>223</v>
      </c>
      <c r="D1716" s="368" t="s">
        <v>3177</v>
      </c>
      <c r="E1716" s="368">
        <v>27</v>
      </c>
      <c r="F1716" s="368">
        <v>1</v>
      </c>
      <c r="G1716" s="368">
        <v>4</v>
      </c>
    </row>
    <row r="1717" spans="1:7">
      <c r="A1717" s="368" t="s">
        <v>4854</v>
      </c>
      <c r="B1717" s="368" t="s">
        <v>166</v>
      </c>
      <c r="C1717" s="368" t="s">
        <v>223</v>
      </c>
      <c r="D1717" s="368" t="s">
        <v>3230</v>
      </c>
      <c r="E1717" s="368">
        <v>27</v>
      </c>
      <c r="F1717" s="368">
        <v>1</v>
      </c>
      <c r="G1717" s="368">
        <v>4</v>
      </c>
    </row>
    <row r="1718" spans="1:7">
      <c r="A1718" s="368" t="s">
        <v>4182</v>
      </c>
      <c r="B1718" s="368" t="s">
        <v>166</v>
      </c>
      <c r="C1718" s="368" t="s">
        <v>223</v>
      </c>
      <c r="D1718" s="368" t="s">
        <v>3181</v>
      </c>
      <c r="E1718" s="368">
        <v>27</v>
      </c>
      <c r="F1718" s="368">
        <v>1</v>
      </c>
      <c r="G1718" s="368">
        <v>4</v>
      </c>
    </row>
    <row r="1719" spans="1:7">
      <c r="A1719" s="368" t="s">
        <v>4366</v>
      </c>
      <c r="B1719" s="368" t="s">
        <v>169</v>
      </c>
      <c r="C1719" s="368" t="s">
        <v>63</v>
      </c>
      <c r="D1719" s="368" t="s">
        <v>3207</v>
      </c>
      <c r="E1719" s="368">
        <v>1027</v>
      </c>
      <c r="F1719" s="368">
        <v>34</v>
      </c>
      <c r="G1719" s="368">
        <v>3</v>
      </c>
    </row>
    <row r="1720" spans="1:7">
      <c r="A1720" s="368" t="s">
        <v>4625</v>
      </c>
      <c r="B1720" s="368" t="s">
        <v>169</v>
      </c>
      <c r="C1720" s="368" t="s">
        <v>63</v>
      </c>
      <c r="D1720" s="368" t="s">
        <v>3256</v>
      </c>
      <c r="E1720" s="368">
        <v>1027</v>
      </c>
      <c r="F1720" s="368">
        <v>31</v>
      </c>
      <c r="G1720" s="368">
        <v>3</v>
      </c>
    </row>
    <row r="1721" spans="1:7">
      <c r="A1721" s="368" t="s">
        <v>4371</v>
      </c>
      <c r="B1721" s="368" t="s">
        <v>169</v>
      </c>
      <c r="C1721" s="368" t="s">
        <v>63</v>
      </c>
      <c r="D1721" s="368" t="s">
        <v>3230</v>
      </c>
      <c r="E1721" s="368">
        <v>1027</v>
      </c>
      <c r="F1721" s="368">
        <v>32</v>
      </c>
      <c r="G1721" s="368">
        <v>3</v>
      </c>
    </row>
    <row r="1722" spans="1:7">
      <c r="A1722" s="368" t="s">
        <v>4188</v>
      </c>
      <c r="B1722" s="368" t="s">
        <v>169</v>
      </c>
      <c r="C1722" s="368" t="s">
        <v>194</v>
      </c>
      <c r="D1722" s="368" t="s">
        <v>3212</v>
      </c>
      <c r="E1722" s="368">
        <v>10</v>
      </c>
      <c r="F1722" s="368">
        <v>2</v>
      </c>
      <c r="G1722" s="368">
        <v>20</v>
      </c>
    </row>
    <row r="1723" spans="1:7">
      <c r="A1723" s="368" t="s">
        <v>4189</v>
      </c>
      <c r="B1723" s="368" t="s">
        <v>169</v>
      </c>
      <c r="C1723" s="368" t="s">
        <v>95</v>
      </c>
      <c r="D1723" s="368" t="s">
        <v>3212</v>
      </c>
      <c r="E1723" s="368">
        <v>1</v>
      </c>
      <c r="F1723" s="368">
        <v>1</v>
      </c>
      <c r="G1723" s="368">
        <v>100</v>
      </c>
    </row>
    <row r="1724" spans="1:7">
      <c r="A1724" s="368" t="s">
        <v>4857</v>
      </c>
      <c r="B1724" s="368" t="s">
        <v>169</v>
      </c>
      <c r="C1724" s="368" t="s">
        <v>95</v>
      </c>
      <c r="D1724" s="368" t="s">
        <v>3203</v>
      </c>
      <c r="E1724" s="368">
        <v>1</v>
      </c>
      <c r="F1724" s="368">
        <v>1</v>
      </c>
      <c r="G1724" s="368">
        <v>100</v>
      </c>
    </row>
    <row r="1725" spans="1:7">
      <c r="A1725" s="368" t="s">
        <v>4191</v>
      </c>
      <c r="B1725" s="368" t="s">
        <v>169</v>
      </c>
      <c r="C1725" s="368" t="s">
        <v>210</v>
      </c>
      <c r="D1725" s="368" t="s">
        <v>3252</v>
      </c>
      <c r="E1725" s="368">
        <v>19</v>
      </c>
      <c r="F1725" s="368">
        <v>1</v>
      </c>
      <c r="G1725" s="368">
        <v>5</v>
      </c>
    </row>
    <row r="1726" spans="1:7">
      <c r="A1726" s="368" t="s">
        <v>4859</v>
      </c>
      <c r="B1726" s="368" t="s">
        <v>169</v>
      </c>
      <c r="C1726" s="368" t="s">
        <v>210</v>
      </c>
      <c r="D1726" s="368" t="s">
        <v>3233</v>
      </c>
      <c r="E1726" s="368">
        <v>19</v>
      </c>
      <c r="F1726" s="368">
        <v>1</v>
      </c>
      <c r="G1726" s="368">
        <v>5</v>
      </c>
    </row>
    <row r="1727" spans="1:7">
      <c r="A1727" s="368" t="s">
        <v>4266</v>
      </c>
      <c r="B1727" s="368" t="s">
        <v>169</v>
      </c>
      <c r="C1727" s="368" t="s">
        <v>22</v>
      </c>
      <c r="D1727" s="368" t="s">
        <v>3441</v>
      </c>
      <c r="E1727" s="368">
        <v>10</v>
      </c>
      <c r="F1727" s="368">
        <v>1</v>
      </c>
      <c r="G1727" s="368">
        <v>10</v>
      </c>
    </row>
    <row r="1728" spans="1:7">
      <c r="A1728" s="368" t="s">
        <v>4267</v>
      </c>
      <c r="B1728" s="368" t="s">
        <v>169</v>
      </c>
      <c r="C1728" s="368" t="s">
        <v>175</v>
      </c>
      <c r="D1728" s="368" t="s">
        <v>3212</v>
      </c>
      <c r="E1728" s="368">
        <v>2</v>
      </c>
      <c r="F1728" s="368">
        <v>1</v>
      </c>
      <c r="G1728" s="368">
        <v>50</v>
      </c>
    </row>
    <row r="1729" spans="1:7">
      <c r="A1729" s="368" t="s">
        <v>3899</v>
      </c>
      <c r="B1729" s="368" t="s">
        <v>169</v>
      </c>
      <c r="C1729" s="368" t="s">
        <v>97</v>
      </c>
      <c r="D1729" s="368" t="s">
        <v>3198</v>
      </c>
      <c r="E1729" s="368">
        <v>7</v>
      </c>
      <c r="F1729" s="368">
        <v>1</v>
      </c>
      <c r="G1729" s="368">
        <v>14</v>
      </c>
    </row>
    <row r="1730" spans="1:7">
      <c r="A1730" s="368" t="s">
        <v>6832</v>
      </c>
      <c r="B1730" s="368" t="s">
        <v>169</v>
      </c>
      <c r="C1730" s="368" t="s">
        <v>97</v>
      </c>
      <c r="D1730" s="368" t="s">
        <v>3256</v>
      </c>
      <c r="E1730" s="368">
        <v>7</v>
      </c>
      <c r="F1730" s="368">
        <v>1</v>
      </c>
      <c r="G1730" s="368">
        <v>14</v>
      </c>
    </row>
    <row r="1731" spans="1:7">
      <c r="A1731" s="368" t="s">
        <v>6833</v>
      </c>
      <c r="B1731" s="368" t="s">
        <v>169</v>
      </c>
      <c r="C1731" s="368" t="s">
        <v>97</v>
      </c>
      <c r="D1731" s="368" t="s">
        <v>3306</v>
      </c>
      <c r="E1731" s="368">
        <v>7</v>
      </c>
      <c r="F1731" s="368">
        <v>1</v>
      </c>
      <c r="G1731" s="368">
        <v>14</v>
      </c>
    </row>
    <row r="1732" spans="1:7">
      <c r="A1732" s="368" t="s">
        <v>6834</v>
      </c>
      <c r="B1732" s="368" t="s">
        <v>169</v>
      </c>
      <c r="C1732" s="368" t="s">
        <v>97</v>
      </c>
      <c r="D1732" s="368" t="s">
        <v>3230</v>
      </c>
      <c r="E1732" s="368">
        <v>7</v>
      </c>
      <c r="F1732" s="368">
        <v>1</v>
      </c>
      <c r="G1732" s="368">
        <v>14</v>
      </c>
    </row>
    <row r="1733" spans="1:7">
      <c r="A1733" s="368" t="s">
        <v>4196</v>
      </c>
      <c r="B1733" s="368" t="s">
        <v>169</v>
      </c>
      <c r="C1733" s="368" t="s">
        <v>23</v>
      </c>
      <c r="D1733" s="368" t="s">
        <v>3203</v>
      </c>
      <c r="E1733" s="368">
        <v>4</v>
      </c>
      <c r="F1733" s="368">
        <v>1</v>
      </c>
      <c r="G1733" s="368">
        <v>25</v>
      </c>
    </row>
    <row r="1734" spans="1:7">
      <c r="A1734" s="368" t="s">
        <v>4197</v>
      </c>
      <c r="B1734" s="368" t="s">
        <v>169</v>
      </c>
      <c r="C1734" s="368" t="s">
        <v>226</v>
      </c>
      <c r="D1734" s="368" t="s">
        <v>3240</v>
      </c>
      <c r="E1734" s="368">
        <v>7</v>
      </c>
      <c r="F1734" s="368">
        <v>1</v>
      </c>
      <c r="G1734" s="368">
        <v>14</v>
      </c>
    </row>
    <row r="1735" spans="1:7">
      <c r="A1735" s="368" t="s">
        <v>4198</v>
      </c>
      <c r="B1735" s="368" t="s">
        <v>169</v>
      </c>
      <c r="C1735" s="368" t="s">
        <v>226</v>
      </c>
      <c r="D1735" s="368" t="s">
        <v>3252</v>
      </c>
      <c r="E1735" s="368">
        <v>7</v>
      </c>
      <c r="F1735" s="368">
        <v>1</v>
      </c>
      <c r="G1735" s="368">
        <v>14</v>
      </c>
    </row>
    <row r="1736" spans="1:7">
      <c r="A1736" s="368" t="s">
        <v>3902</v>
      </c>
      <c r="B1736" s="368" t="s">
        <v>169</v>
      </c>
      <c r="C1736" s="368" t="s">
        <v>83</v>
      </c>
      <c r="D1736" s="368" t="s">
        <v>3205</v>
      </c>
      <c r="E1736" s="368">
        <v>17</v>
      </c>
      <c r="F1736" s="368">
        <v>1</v>
      </c>
      <c r="G1736" s="368">
        <v>6</v>
      </c>
    </row>
    <row r="1737" spans="1:7">
      <c r="A1737" s="368" t="s">
        <v>4865</v>
      </c>
      <c r="B1737" s="368" t="s">
        <v>169</v>
      </c>
      <c r="C1737" s="368" t="s">
        <v>98</v>
      </c>
      <c r="D1737" s="368" t="s">
        <v>3212</v>
      </c>
      <c r="E1737" s="368">
        <v>4</v>
      </c>
      <c r="F1737" s="368">
        <v>1</v>
      </c>
      <c r="G1737" s="368">
        <v>25</v>
      </c>
    </row>
    <row r="1738" spans="1:7">
      <c r="A1738" s="368" t="s">
        <v>4866</v>
      </c>
      <c r="B1738" s="368" t="s">
        <v>169</v>
      </c>
      <c r="C1738" s="368" t="s">
        <v>25</v>
      </c>
      <c r="D1738" s="368" t="s">
        <v>3203</v>
      </c>
      <c r="E1738" s="368">
        <v>12</v>
      </c>
      <c r="F1738" s="368">
        <v>1</v>
      </c>
      <c r="G1738" s="368">
        <v>8</v>
      </c>
    </row>
    <row r="1739" spans="1:7">
      <c r="A1739" s="368" t="s">
        <v>4507</v>
      </c>
      <c r="B1739" s="368" t="s">
        <v>169</v>
      </c>
      <c r="C1739" s="368" t="s">
        <v>197</v>
      </c>
      <c r="D1739" s="368" t="s">
        <v>3212</v>
      </c>
      <c r="E1739" s="368">
        <v>6</v>
      </c>
      <c r="F1739" s="368">
        <v>4</v>
      </c>
      <c r="G1739" s="368">
        <v>67</v>
      </c>
    </row>
    <row r="1740" spans="1:7">
      <c r="A1740" s="368" t="s">
        <v>4642</v>
      </c>
      <c r="B1740" s="368" t="s">
        <v>169</v>
      </c>
      <c r="C1740" s="368" t="s">
        <v>197</v>
      </c>
      <c r="D1740" s="368" t="s">
        <v>3256</v>
      </c>
      <c r="E1740" s="368">
        <v>6</v>
      </c>
      <c r="F1740" s="368">
        <v>1</v>
      </c>
      <c r="G1740" s="368">
        <v>17</v>
      </c>
    </row>
    <row r="1741" spans="1:7">
      <c r="A1741" s="368" t="s">
        <v>4867</v>
      </c>
      <c r="B1741" s="368" t="s">
        <v>169</v>
      </c>
      <c r="C1741" s="368" t="s">
        <v>100</v>
      </c>
      <c r="D1741" s="368" t="s">
        <v>3203</v>
      </c>
      <c r="E1741" s="368">
        <v>9</v>
      </c>
      <c r="F1741" s="368">
        <v>2</v>
      </c>
      <c r="G1741" s="368">
        <v>22</v>
      </c>
    </row>
    <row r="1742" spans="1:7">
      <c r="A1742" s="368" t="s">
        <v>4868</v>
      </c>
      <c r="B1742" s="368" t="s">
        <v>169</v>
      </c>
      <c r="C1742" s="368" t="s">
        <v>100</v>
      </c>
      <c r="D1742" s="368" t="s">
        <v>3233</v>
      </c>
      <c r="E1742" s="368">
        <v>9</v>
      </c>
      <c r="F1742" s="368">
        <v>1</v>
      </c>
      <c r="G1742" s="368">
        <v>11</v>
      </c>
    </row>
    <row r="1743" spans="1:7">
      <c r="A1743" s="368" t="s">
        <v>4508</v>
      </c>
      <c r="B1743" s="368" t="s">
        <v>169</v>
      </c>
      <c r="C1743" s="368" t="s">
        <v>73</v>
      </c>
      <c r="D1743" s="368" t="s">
        <v>3212</v>
      </c>
      <c r="E1743" s="368">
        <v>12</v>
      </c>
      <c r="F1743" s="368">
        <v>7</v>
      </c>
      <c r="G1743" s="368">
        <v>58</v>
      </c>
    </row>
    <row r="1744" spans="1:7">
      <c r="A1744" s="368" t="s">
        <v>4509</v>
      </c>
      <c r="B1744" s="368" t="s">
        <v>169</v>
      </c>
      <c r="C1744" s="368" t="s">
        <v>73</v>
      </c>
      <c r="D1744" s="368" t="s">
        <v>3210</v>
      </c>
      <c r="E1744" s="368">
        <v>12</v>
      </c>
      <c r="F1744" s="368">
        <v>3</v>
      </c>
      <c r="G1744" s="368">
        <v>25</v>
      </c>
    </row>
    <row r="1745" spans="1:7">
      <c r="A1745" s="368" t="s">
        <v>4644</v>
      </c>
      <c r="B1745" s="368" t="s">
        <v>169</v>
      </c>
      <c r="C1745" s="368" t="s">
        <v>74</v>
      </c>
      <c r="D1745" s="368" t="s">
        <v>3230</v>
      </c>
      <c r="E1745" s="368">
        <v>18</v>
      </c>
      <c r="F1745" s="368">
        <v>1</v>
      </c>
      <c r="G1745" s="368">
        <v>6</v>
      </c>
    </row>
    <row r="1746" spans="1:7">
      <c r="A1746" s="368" t="s">
        <v>4510</v>
      </c>
      <c r="B1746" s="368" t="s">
        <v>169</v>
      </c>
      <c r="C1746" s="368" t="s">
        <v>73</v>
      </c>
      <c r="D1746" s="368" t="s">
        <v>3203</v>
      </c>
      <c r="E1746" s="368">
        <v>12</v>
      </c>
      <c r="F1746" s="368">
        <v>2</v>
      </c>
      <c r="G1746" s="368">
        <v>17</v>
      </c>
    </row>
    <row r="1747" spans="1:7">
      <c r="A1747" s="368" t="s">
        <v>5509</v>
      </c>
      <c r="B1747" s="368" t="s">
        <v>169</v>
      </c>
      <c r="C1747" s="368" t="s">
        <v>106</v>
      </c>
      <c r="D1747" s="368" t="s">
        <v>3198</v>
      </c>
      <c r="E1747" s="368">
        <v>4</v>
      </c>
      <c r="F1747" s="368">
        <v>1</v>
      </c>
      <c r="G1747" s="368">
        <v>25</v>
      </c>
    </row>
    <row r="1748" spans="1:7">
      <c r="A1748" s="368" t="s">
        <v>4893</v>
      </c>
      <c r="B1748" s="368" t="s">
        <v>169</v>
      </c>
      <c r="C1748" s="368" t="s">
        <v>213</v>
      </c>
      <c r="D1748" s="368" t="s">
        <v>3192</v>
      </c>
      <c r="E1748" s="368">
        <v>5</v>
      </c>
      <c r="F1748" s="368">
        <v>1</v>
      </c>
      <c r="G1748" s="368">
        <v>20</v>
      </c>
    </row>
    <row r="1749" spans="1:7">
      <c r="A1749" s="368" t="s">
        <v>4894</v>
      </c>
      <c r="B1749" s="368" t="s">
        <v>169</v>
      </c>
      <c r="C1749" s="368" t="s">
        <v>86</v>
      </c>
      <c r="D1749" s="368" t="s">
        <v>3203</v>
      </c>
      <c r="E1749" s="368">
        <v>25</v>
      </c>
      <c r="F1749" s="368">
        <v>2</v>
      </c>
      <c r="G1749" s="368">
        <v>8</v>
      </c>
    </row>
    <row r="1750" spans="1:7">
      <c r="A1750" s="368" t="s">
        <v>4895</v>
      </c>
      <c r="B1750" s="368" t="s">
        <v>169</v>
      </c>
      <c r="C1750" s="368" t="s">
        <v>86</v>
      </c>
      <c r="D1750" s="368" t="s">
        <v>3256</v>
      </c>
      <c r="E1750" s="368">
        <v>25</v>
      </c>
      <c r="F1750" s="368">
        <v>1</v>
      </c>
      <c r="G1750" s="368">
        <v>4</v>
      </c>
    </row>
    <row r="1751" spans="1:7">
      <c r="A1751" s="368" t="s">
        <v>4897</v>
      </c>
      <c r="B1751" s="368" t="s">
        <v>169</v>
      </c>
      <c r="C1751" s="368" t="s">
        <v>111</v>
      </c>
      <c r="D1751" s="368" t="s">
        <v>3212</v>
      </c>
      <c r="E1751" s="368">
        <v>2</v>
      </c>
      <c r="F1751" s="368">
        <v>2</v>
      </c>
      <c r="G1751" s="368">
        <v>100</v>
      </c>
    </row>
    <row r="1752" spans="1:7">
      <c r="A1752" s="368" t="s">
        <v>5148</v>
      </c>
      <c r="B1752" s="368" t="s">
        <v>169</v>
      </c>
      <c r="C1752" s="368" t="s">
        <v>181</v>
      </c>
      <c r="D1752" s="368" t="s">
        <v>3220</v>
      </c>
      <c r="E1752" s="368">
        <v>12</v>
      </c>
      <c r="F1752" s="368">
        <v>1</v>
      </c>
      <c r="G1752" s="368">
        <v>8</v>
      </c>
    </row>
    <row r="1753" spans="1:7">
      <c r="A1753" s="368" t="s">
        <v>5513</v>
      </c>
      <c r="B1753" s="368" t="s">
        <v>169</v>
      </c>
      <c r="C1753" s="368" t="s">
        <v>181</v>
      </c>
      <c r="D1753" s="368" t="s">
        <v>3225</v>
      </c>
      <c r="E1753" s="368">
        <v>12</v>
      </c>
      <c r="F1753" s="368">
        <v>1</v>
      </c>
      <c r="G1753" s="368">
        <v>8</v>
      </c>
    </row>
    <row r="1754" spans="1:7">
      <c r="A1754" s="368" t="s">
        <v>5061</v>
      </c>
      <c r="B1754" s="368" t="s">
        <v>169</v>
      </c>
      <c r="C1754" s="368" t="s">
        <v>229</v>
      </c>
      <c r="D1754" s="368" t="s">
        <v>3246</v>
      </c>
      <c r="E1754" s="368">
        <v>8</v>
      </c>
      <c r="F1754" s="368">
        <v>1</v>
      </c>
      <c r="G1754" s="368">
        <v>13</v>
      </c>
    </row>
    <row r="1755" spans="1:7">
      <c r="A1755" s="368" t="s">
        <v>5063</v>
      </c>
      <c r="B1755" s="368" t="s">
        <v>169</v>
      </c>
      <c r="C1755" s="368" t="s">
        <v>142</v>
      </c>
      <c r="D1755" s="368" t="s">
        <v>3220</v>
      </c>
      <c r="E1755" s="368">
        <v>5</v>
      </c>
      <c r="F1755" s="368">
        <v>1</v>
      </c>
      <c r="G1755" s="368">
        <v>20</v>
      </c>
    </row>
    <row r="1756" spans="1:7">
      <c r="A1756" s="368" t="s">
        <v>5515</v>
      </c>
      <c r="B1756" s="368" t="s">
        <v>169</v>
      </c>
      <c r="C1756" s="368" t="s">
        <v>29</v>
      </c>
      <c r="D1756" s="368" t="s">
        <v>3192</v>
      </c>
      <c r="E1756" s="368">
        <v>32</v>
      </c>
      <c r="F1756" s="368">
        <v>2</v>
      </c>
      <c r="G1756" s="368">
        <v>6</v>
      </c>
    </row>
    <row r="1757" spans="1:7">
      <c r="A1757" s="368" t="s">
        <v>5516</v>
      </c>
      <c r="B1757" s="368" t="s">
        <v>169</v>
      </c>
      <c r="C1757" s="368" t="s">
        <v>29</v>
      </c>
      <c r="D1757" s="368" t="s">
        <v>3220</v>
      </c>
      <c r="E1757" s="368">
        <v>32</v>
      </c>
      <c r="F1757" s="368">
        <v>2</v>
      </c>
      <c r="G1757" s="368">
        <v>6</v>
      </c>
    </row>
    <row r="1758" spans="1:7">
      <c r="A1758" s="368" t="s">
        <v>5517</v>
      </c>
      <c r="B1758" s="368" t="s">
        <v>169</v>
      </c>
      <c r="C1758" s="368" t="s">
        <v>29</v>
      </c>
      <c r="D1758" s="368" t="s">
        <v>3252</v>
      </c>
      <c r="E1758" s="368">
        <v>32</v>
      </c>
      <c r="F1758" s="368">
        <v>1</v>
      </c>
      <c r="G1758" s="368">
        <v>3</v>
      </c>
    </row>
    <row r="1759" spans="1:7">
      <c r="A1759" s="368" t="s">
        <v>5149</v>
      </c>
      <c r="B1759" s="368" t="s">
        <v>169</v>
      </c>
      <c r="C1759" s="368" t="s">
        <v>29</v>
      </c>
      <c r="D1759" s="368" t="s">
        <v>3230</v>
      </c>
      <c r="E1759" s="368">
        <v>32</v>
      </c>
      <c r="F1759" s="368">
        <v>1</v>
      </c>
      <c r="G1759" s="368">
        <v>3</v>
      </c>
    </row>
    <row r="1760" spans="1:7">
      <c r="A1760" s="368" t="s">
        <v>5519</v>
      </c>
      <c r="B1760" s="368" t="s">
        <v>169</v>
      </c>
      <c r="C1760" s="368" t="s">
        <v>115</v>
      </c>
      <c r="D1760" s="368" t="s">
        <v>3246</v>
      </c>
      <c r="E1760" s="368">
        <v>20</v>
      </c>
      <c r="F1760" s="368">
        <v>1</v>
      </c>
      <c r="G1760" s="368">
        <v>5</v>
      </c>
    </row>
    <row r="1761" spans="1:7">
      <c r="A1761" s="368" t="s">
        <v>5066</v>
      </c>
      <c r="B1761" s="368" t="s">
        <v>169</v>
      </c>
      <c r="C1761" s="368" t="s">
        <v>143</v>
      </c>
      <c r="D1761" s="368" t="s">
        <v>3192</v>
      </c>
      <c r="E1761" s="368">
        <v>7</v>
      </c>
      <c r="F1761" s="368">
        <v>2</v>
      </c>
      <c r="G1761" s="368">
        <v>29</v>
      </c>
    </row>
    <row r="1762" spans="1:7">
      <c r="A1762" s="368" t="s">
        <v>5068</v>
      </c>
      <c r="B1762" s="368" t="s">
        <v>169</v>
      </c>
      <c r="C1762" s="368" t="s">
        <v>30</v>
      </c>
      <c r="D1762" s="368" t="s">
        <v>3220</v>
      </c>
      <c r="E1762" s="368">
        <v>17</v>
      </c>
      <c r="F1762" s="368">
        <v>2</v>
      </c>
      <c r="G1762" s="368">
        <v>12</v>
      </c>
    </row>
    <row r="1763" spans="1:7">
      <c r="A1763" s="368" t="s">
        <v>5521</v>
      </c>
      <c r="B1763" s="368" t="s">
        <v>169</v>
      </c>
      <c r="C1763" s="368" t="s">
        <v>30</v>
      </c>
      <c r="D1763" s="368" t="s">
        <v>3203</v>
      </c>
      <c r="E1763" s="368">
        <v>17</v>
      </c>
      <c r="F1763" s="368">
        <v>1</v>
      </c>
      <c r="G1763" s="368">
        <v>6</v>
      </c>
    </row>
    <row r="1764" spans="1:7">
      <c r="A1764" s="368" t="s">
        <v>5367</v>
      </c>
      <c r="B1764" s="368" t="s">
        <v>169</v>
      </c>
      <c r="C1764" s="368" t="s">
        <v>31</v>
      </c>
      <c r="D1764" s="368" t="s">
        <v>3233</v>
      </c>
      <c r="E1764" s="368">
        <v>23</v>
      </c>
      <c r="F1764" s="368">
        <v>2</v>
      </c>
      <c r="G1764" s="368">
        <v>9</v>
      </c>
    </row>
    <row r="1765" spans="1:7">
      <c r="A1765" s="368" t="s">
        <v>5069</v>
      </c>
      <c r="B1765" s="368" t="s">
        <v>169</v>
      </c>
      <c r="C1765" s="368" t="s">
        <v>31</v>
      </c>
      <c r="D1765" s="368" t="s">
        <v>3205</v>
      </c>
      <c r="E1765" s="368">
        <v>23</v>
      </c>
      <c r="F1765" s="368">
        <v>1</v>
      </c>
      <c r="G1765" s="368">
        <v>4</v>
      </c>
    </row>
    <row r="1766" spans="1:7">
      <c r="A1766" s="368" t="s">
        <v>5522</v>
      </c>
      <c r="B1766" s="368" t="s">
        <v>169</v>
      </c>
      <c r="C1766" s="368" t="s">
        <v>182</v>
      </c>
      <c r="D1766" s="368" t="s">
        <v>3212</v>
      </c>
      <c r="E1766" s="368">
        <v>2</v>
      </c>
      <c r="F1766" s="368">
        <v>1</v>
      </c>
      <c r="G1766" s="368">
        <v>50</v>
      </c>
    </row>
    <row r="1767" spans="1:7">
      <c r="A1767" s="368" t="s">
        <v>5369</v>
      </c>
      <c r="B1767" s="368" t="s">
        <v>169</v>
      </c>
      <c r="C1767" s="368" t="s">
        <v>144</v>
      </c>
      <c r="D1767" s="368" t="s">
        <v>3192</v>
      </c>
      <c r="E1767" s="368">
        <v>4</v>
      </c>
      <c r="F1767" s="368">
        <v>1</v>
      </c>
      <c r="G1767" s="368">
        <v>25</v>
      </c>
    </row>
    <row r="1768" spans="1:7">
      <c r="A1768" s="368" t="s">
        <v>5370</v>
      </c>
      <c r="B1768" s="368" t="s">
        <v>169</v>
      </c>
      <c r="C1768" s="368" t="s">
        <v>202</v>
      </c>
      <c r="D1768" s="368" t="s">
        <v>3212</v>
      </c>
      <c r="E1768" s="368">
        <v>4</v>
      </c>
      <c r="F1768" s="368">
        <v>1</v>
      </c>
      <c r="G1768" s="368">
        <v>25</v>
      </c>
    </row>
    <row r="1769" spans="1:7">
      <c r="A1769" s="368" t="s">
        <v>5071</v>
      </c>
      <c r="B1769" s="368" t="s">
        <v>169</v>
      </c>
      <c r="C1769" s="368" t="s">
        <v>58</v>
      </c>
      <c r="D1769" s="368" t="s">
        <v>3203</v>
      </c>
      <c r="E1769" s="368">
        <v>12</v>
      </c>
      <c r="F1769" s="368">
        <v>1</v>
      </c>
      <c r="G1769" s="368">
        <v>8</v>
      </c>
    </row>
    <row r="1770" spans="1:7">
      <c r="A1770" s="368" t="s">
        <v>2905</v>
      </c>
      <c r="B1770" s="368" t="s">
        <v>169</v>
      </c>
      <c r="C1770" s="368" t="s">
        <v>161</v>
      </c>
      <c r="D1770" s="368" t="s">
        <v>3175</v>
      </c>
      <c r="E1770" s="368">
        <v>1</v>
      </c>
      <c r="F1770" s="368" t="s">
        <v>3175</v>
      </c>
      <c r="G1770" s="368">
        <v>0</v>
      </c>
    </row>
    <row r="1771" spans="1:7">
      <c r="A1771" s="368" t="s">
        <v>5524</v>
      </c>
      <c r="B1771" s="368" t="s">
        <v>169</v>
      </c>
      <c r="C1771" s="368" t="s">
        <v>80</v>
      </c>
      <c r="D1771" s="368" t="s">
        <v>3220</v>
      </c>
      <c r="E1771" s="368">
        <v>12</v>
      </c>
      <c r="F1771" s="368">
        <v>1</v>
      </c>
      <c r="G1771" s="368">
        <v>8</v>
      </c>
    </row>
    <row r="1772" spans="1:7">
      <c r="A1772" s="368" t="s">
        <v>5525</v>
      </c>
      <c r="B1772" s="368" t="s">
        <v>169</v>
      </c>
      <c r="C1772" s="368" t="s">
        <v>79</v>
      </c>
      <c r="D1772" s="368" t="s">
        <v>3252</v>
      </c>
      <c r="E1772" s="368">
        <v>2</v>
      </c>
      <c r="F1772" s="368">
        <v>1</v>
      </c>
      <c r="G1772" s="368">
        <v>50</v>
      </c>
    </row>
    <row r="1773" spans="1:7">
      <c r="A1773" s="368" t="s">
        <v>5073</v>
      </c>
      <c r="B1773" s="368" t="s">
        <v>169</v>
      </c>
      <c r="C1773" s="368" t="s">
        <v>32</v>
      </c>
      <c r="D1773" s="368" t="s">
        <v>3212</v>
      </c>
      <c r="E1773" s="368">
        <v>5</v>
      </c>
      <c r="F1773" s="368">
        <v>3</v>
      </c>
      <c r="G1773" s="368">
        <v>60</v>
      </c>
    </row>
    <row r="1774" spans="1:7">
      <c r="A1774" s="368" t="s">
        <v>5766</v>
      </c>
      <c r="B1774" s="368" t="s">
        <v>169</v>
      </c>
      <c r="C1774" s="368" t="s">
        <v>184</v>
      </c>
      <c r="D1774" s="368" t="s">
        <v>3210</v>
      </c>
      <c r="E1774" s="368">
        <v>18</v>
      </c>
      <c r="F1774" s="368">
        <v>1</v>
      </c>
      <c r="G1774" s="368">
        <v>6</v>
      </c>
    </row>
    <row r="1775" spans="1:7">
      <c r="A1775" s="368" t="s">
        <v>4794</v>
      </c>
      <c r="B1775" s="368" t="s">
        <v>169</v>
      </c>
      <c r="C1775" s="368" t="s">
        <v>184</v>
      </c>
      <c r="D1775" s="368" t="s">
        <v>3190</v>
      </c>
      <c r="E1775" s="368">
        <v>18</v>
      </c>
      <c r="F1775" s="368">
        <v>2</v>
      </c>
      <c r="G1775" s="368">
        <v>11</v>
      </c>
    </row>
    <row r="1776" spans="1:7">
      <c r="A1776" s="368" t="s">
        <v>5531</v>
      </c>
      <c r="B1776" s="368" t="s">
        <v>169</v>
      </c>
      <c r="C1776" s="368" t="s">
        <v>147</v>
      </c>
      <c r="D1776" s="368" t="s">
        <v>3210</v>
      </c>
      <c r="E1776" s="368">
        <v>2</v>
      </c>
      <c r="F1776" s="368">
        <v>1</v>
      </c>
      <c r="G1776" s="368">
        <v>50</v>
      </c>
    </row>
    <row r="1777" spans="1:7">
      <c r="A1777" s="368" t="s">
        <v>4275</v>
      </c>
      <c r="B1777" s="368" t="s">
        <v>169</v>
      </c>
      <c r="C1777" s="368" t="s">
        <v>34</v>
      </c>
      <c r="D1777" s="368" t="s">
        <v>3212</v>
      </c>
      <c r="E1777" s="368">
        <v>7</v>
      </c>
      <c r="F1777" s="368">
        <v>3</v>
      </c>
      <c r="G1777" s="368">
        <v>43</v>
      </c>
    </row>
    <row r="1778" spans="1:7">
      <c r="A1778" s="368" t="s">
        <v>5312</v>
      </c>
      <c r="B1778" s="368" t="s">
        <v>169</v>
      </c>
      <c r="C1778" s="368" t="s">
        <v>223</v>
      </c>
      <c r="D1778" s="368" t="s">
        <v>3203</v>
      </c>
      <c r="E1778" s="368">
        <v>11</v>
      </c>
      <c r="F1778" s="368">
        <v>1</v>
      </c>
      <c r="G1778" s="368">
        <v>9</v>
      </c>
    </row>
    <row r="1779" spans="1:7">
      <c r="A1779" s="368" t="s">
        <v>4807</v>
      </c>
      <c r="B1779" s="368" t="s">
        <v>139</v>
      </c>
      <c r="C1779" s="368" t="s">
        <v>63</v>
      </c>
      <c r="D1779" s="368" t="s">
        <v>3210</v>
      </c>
      <c r="E1779" s="368">
        <v>1486</v>
      </c>
      <c r="F1779" s="368">
        <v>146</v>
      </c>
      <c r="G1779" s="368">
        <v>10</v>
      </c>
    </row>
    <row r="1780" spans="1:7">
      <c r="A1780" s="368" t="s">
        <v>4922</v>
      </c>
      <c r="B1780" s="368" t="s">
        <v>139</v>
      </c>
      <c r="C1780" s="368" t="s">
        <v>63</v>
      </c>
      <c r="D1780" s="368" t="s">
        <v>3207</v>
      </c>
      <c r="E1780" s="368">
        <v>1486</v>
      </c>
      <c r="F1780" s="368">
        <v>43</v>
      </c>
      <c r="G1780" s="368">
        <v>3</v>
      </c>
    </row>
    <row r="1781" spans="1:7">
      <c r="A1781" s="368" t="s">
        <v>5315</v>
      </c>
      <c r="B1781" s="368" t="s">
        <v>139</v>
      </c>
      <c r="C1781" s="368" t="s">
        <v>63</v>
      </c>
      <c r="D1781" s="368" t="s">
        <v>3306</v>
      </c>
      <c r="E1781" s="368">
        <v>1486</v>
      </c>
      <c r="F1781" s="368">
        <v>7</v>
      </c>
      <c r="G1781" s="368">
        <v>0</v>
      </c>
    </row>
    <row r="1782" spans="1:7">
      <c r="A1782" s="368" t="s">
        <v>4296</v>
      </c>
      <c r="B1782" s="368" t="s">
        <v>139</v>
      </c>
      <c r="C1782" s="368" t="s">
        <v>63</v>
      </c>
      <c r="D1782" s="368" t="s">
        <v>3179</v>
      </c>
      <c r="E1782" s="368">
        <v>1486</v>
      </c>
      <c r="F1782" s="368">
        <v>3</v>
      </c>
      <c r="G1782" s="368">
        <v>0</v>
      </c>
    </row>
    <row r="1783" spans="1:7">
      <c r="A1783" s="368" t="s">
        <v>5020</v>
      </c>
      <c r="B1783" s="368" t="s">
        <v>139</v>
      </c>
      <c r="C1783" s="368" t="s">
        <v>82</v>
      </c>
      <c r="D1783" s="368" t="s">
        <v>3212</v>
      </c>
      <c r="E1783" s="368">
        <v>2</v>
      </c>
      <c r="F1783" s="368" t="s">
        <v>3175</v>
      </c>
      <c r="G1783" s="368">
        <v>0</v>
      </c>
    </row>
    <row r="1784" spans="1:7">
      <c r="A1784" s="368" t="s">
        <v>4809</v>
      </c>
      <c r="B1784" s="368" t="s">
        <v>139</v>
      </c>
      <c r="C1784" s="368" t="s">
        <v>195</v>
      </c>
      <c r="D1784" s="368" t="s">
        <v>3212</v>
      </c>
      <c r="E1784" s="368">
        <v>15</v>
      </c>
      <c r="F1784" s="368">
        <v>4</v>
      </c>
      <c r="G1784" s="368">
        <v>27</v>
      </c>
    </row>
    <row r="1785" spans="1:7">
      <c r="A1785" s="368" t="s">
        <v>4982</v>
      </c>
      <c r="B1785" s="368" t="s">
        <v>139</v>
      </c>
      <c r="C1785" s="368" t="s">
        <v>195</v>
      </c>
      <c r="D1785" s="368" t="s">
        <v>3177</v>
      </c>
      <c r="E1785" s="368">
        <v>15</v>
      </c>
      <c r="F1785" s="368">
        <v>1</v>
      </c>
      <c r="G1785" s="368">
        <v>7</v>
      </c>
    </row>
    <row r="1786" spans="1:7">
      <c r="A1786" s="368" t="s">
        <v>5422</v>
      </c>
      <c r="B1786" s="368" t="s">
        <v>139</v>
      </c>
      <c r="C1786" s="368" t="s">
        <v>225</v>
      </c>
      <c r="D1786" s="368" t="s">
        <v>3210</v>
      </c>
      <c r="E1786" s="368">
        <v>20</v>
      </c>
      <c r="F1786" s="368">
        <v>1</v>
      </c>
      <c r="G1786" s="368">
        <v>5</v>
      </c>
    </row>
    <row r="1787" spans="1:7">
      <c r="A1787" s="368" t="s">
        <v>5023</v>
      </c>
      <c r="B1787" s="368" t="s">
        <v>139</v>
      </c>
      <c r="C1787" s="368" t="s">
        <v>225</v>
      </c>
      <c r="D1787" s="368" t="s">
        <v>3230</v>
      </c>
      <c r="E1787" s="368">
        <v>20</v>
      </c>
      <c r="F1787" s="368">
        <v>2</v>
      </c>
      <c r="G1787" s="368">
        <v>10</v>
      </c>
    </row>
    <row r="1788" spans="1:7">
      <c r="A1788" s="368" t="s">
        <v>5266</v>
      </c>
      <c r="B1788" s="368" t="s">
        <v>139</v>
      </c>
      <c r="C1788" s="368" t="s">
        <v>177</v>
      </c>
      <c r="D1788" s="368" t="s">
        <v>3192</v>
      </c>
      <c r="E1788" s="368">
        <v>25</v>
      </c>
      <c r="F1788" s="368">
        <v>2</v>
      </c>
      <c r="G1788" s="368">
        <v>8</v>
      </c>
    </row>
    <row r="1789" spans="1:7">
      <c r="A1789" s="368" t="s">
        <v>4984</v>
      </c>
      <c r="B1789" s="368" t="s">
        <v>139</v>
      </c>
      <c r="C1789" s="368" t="s">
        <v>177</v>
      </c>
      <c r="D1789" s="368" t="s">
        <v>3181</v>
      </c>
      <c r="E1789" s="368">
        <v>25</v>
      </c>
      <c r="F1789" s="368">
        <v>1</v>
      </c>
      <c r="G1789" s="368">
        <v>4</v>
      </c>
    </row>
    <row r="1790" spans="1:7">
      <c r="A1790" s="368" t="s">
        <v>5426</v>
      </c>
      <c r="B1790" s="368" t="s">
        <v>139</v>
      </c>
      <c r="C1790" s="368" t="s">
        <v>23</v>
      </c>
      <c r="D1790" s="368" t="s">
        <v>3207</v>
      </c>
      <c r="E1790" s="368">
        <v>6</v>
      </c>
      <c r="F1790" s="368">
        <v>1</v>
      </c>
      <c r="G1790" s="368">
        <v>17</v>
      </c>
    </row>
    <row r="1791" spans="1:7">
      <c r="A1791" s="368" t="s">
        <v>5323</v>
      </c>
      <c r="B1791" s="368" t="s">
        <v>139</v>
      </c>
      <c r="C1791" s="368" t="s">
        <v>23</v>
      </c>
      <c r="D1791" s="368" t="s">
        <v>3225</v>
      </c>
      <c r="E1791" s="368">
        <v>6</v>
      </c>
      <c r="F1791" s="368">
        <v>1</v>
      </c>
      <c r="G1791" s="368">
        <v>17</v>
      </c>
    </row>
    <row r="1792" spans="1:7">
      <c r="A1792" s="368" t="s">
        <v>5326</v>
      </c>
      <c r="B1792" s="368" t="s">
        <v>139</v>
      </c>
      <c r="C1792" s="368" t="s">
        <v>83</v>
      </c>
      <c r="D1792" s="368" t="s">
        <v>3220</v>
      </c>
      <c r="E1792" s="368">
        <v>41</v>
      </c>
      <c r="F1792" s="368">
        <v>3</v>
      </c>
      <c r="G1792" s="368">
        <v>7</v>
      </c>
    </row>
    <row r="1793" spans="1:7">
      <c r="A1793" s="368" t="s">
        <v>5428</v>
      </c>
      <c r="B1793" s="368" t="s">
        <v>139</v>
      </c>
      <c r="C1793" s="368" t="s">
        <v>83</v>
      </c>
      <c r="D1793" s="368" t="s">
        <v>3203</v>
      </c>
      <c r="E1793" s="368">
        <v>41</v>
      </c>
      <c r="F1793" s="368">
        <v>1</v>
      </c>
      <c r="G1793" s="368">
        <v>2</v>
      </c>
    </row>
    <row r="1794" spans="1:7">
      <c r="A1794" s="368" t="s">
        <v>5429</v>
      </c>
      <c r="B1794" s="368" t="s">
        <v>139</v>
      </c>
      <c r="C1794" s="368" t="s">
        <v>98</v>
      </c>
      <c r="D1794" s="368" t="s">
        <v>3195</v>
      </c>
      <c r="E1794" s="368">
        <v>3</v>
      </c>
      <c r="F1794" s="368">
        <v>1</v>
      </c>
      <c r="G1794" s="368">
        <v>33</v>
      </c>
    </row>
    <row r="1795" spans="1:7">
      <c r="A1795" s="368" t="s">
        <v>5463</v>
      </c>
      <c r="B1795" s="368" t="s">
        <v>139</v>
      </c>
      <c r="C1795" s="368" t="s">
        <v>25</v>
      </c>
      <c r="D1795" s="368" t="s">
        <v>3210</v>
      </c>
      <c r="E1795" s="368">
        <v>10</v>
      </c>
      <c r="F1795" s="368">
        <v>1</v>
      </c>
      <c r="G1795" s="368">
        <v>10</v>
      </c>
    </row>
    <row r="1796" spans="1:7">
      <c r="A1796" s="368" t="s">
        <v>5027</v>
      </c>
      <c r="B1796" s="368" t="s">
        <v>139</v>
      </c>
      <c r="C1796" s="368" t="s">
        <v>197</v>
      </c>
      <c r="D1796" s="368" t="s">
        <v>3192</v>
      </c>
      <c r="E1796" s="368">
        <v>6</v>
      </c>
      <c r="F1796" s="368">
        <v>2</v>
      </c>
      <c r="G1796" s="368">
        <v>33</v>
      </c>
    </row>
    <row r="1797" spans="1:7">
      <c r="A1797" s="368" t="s">
        <v>5801</v>
      </c>
      <c r="B1797" s="368" t="s">
        <v>139</v>
      </c>
      <c r="C1797" s="368" t="s">
        <v>74</v>
      </c>
      <c r="D1797" s="368" t="s">
        <v>3230</v>
      </c>
      <c r="E1797" s="368">
        <v>24</v>
      </c>
      <c r="F1797" s="368">
        <v>3</v>
      </c>
      <c r="G1797" s="368">
        <v>13</v>
      </c>
    </row>
    <row r="1798" spans="1:7">
      <c r="A1798" s="368" t="s">
        <v>5568</v>
      </c>
      <c r="B1798" s="368" t="s">
        <v>139</v>
      </c>
      <c r="C1798" s="368" t="s">
        <v>198</v>
      </c>
      <c r="D1798" s="368" t="s">
        <v>3186</v>
      </c>
      <c r="E1798" s="368">
        <v>36</v>
      </c>
      <c r="F1798" s="368">
        <v>1</v>
      </c>
      <c r="G1798" s="368">
        <v>3</v>
      </c>
    </row>
    <row r="1799" spans="1:7">
      <c r="A1799" s="368" t="s">
        <v>5029</v>
      </c>
      <c r="B1799" s="368" t="s">
        <v>139</v>
      </c>
      <c r="C1799" s="368" t="s">
        <v>227</v>
      </c>
      <c r="D1799" s="368" t="s">
        <v>3212</v>
      </c>
      <c r="E1799" s="368">
        <v>13</v>
      </c>
      <c r="F1799" s="368">
        <v>4</v>
      </c>
      <c r="G1799" s="368">
        <v>31</v>
      </c>
    </row>
    <row r="1800" spans="1:7">
      <c r="A1800" s="368" t="s">
        <v>5569</v>
      </c>
      <c r="B1800" s="368" t="s">
        <v>139</v>
      </c>
      <c r="C1800" s="368" t="s">
        <v>227</v>
      </c>
      <c r="D1800" s="368" t="s">
        <v>3240</v>
      </c>
      <c r="E1800" s="368">
        <v>13</v>
      </c>
      <c r="F1800" s="368">
        <v>1</v>
      </c>
      <c r="G1800" s="368">
        <v>8</v>
      </c>
    </row>
    <row r="1801" spans="1:7">
      <c r="A1801" s="368" t="s">
        <v>5031</v>
      </c>
      <c r="B1801" s="368" t="s">
        <v>139</v>
      </c>
      <c r="C1801" s="368" t="s">
        <v>155</v>
      </c>
      <c r="D1801" s="368" t="s">
        <v>3212</v>
      </c>
      <c r="E1801" s="368">
        <v>7</v>
      </c>
      <c r="F1801" s="368">
        <v>4</v>
      </c>
      <c r="G1801" s="368">
        <v>57</v>
      </c>
    </row>
    <row r="1802" spans="1:7">
      <c r="A1802" s="368" t="s">
        <v>5032</v>
      </c>
      <c r="B1802" s="368" t="s">
        <v>139</v>
      </c>
      <c r="C1802" s="368" t="s">
        <v>178</v>
      </c>
      <c r="D1802" s="368" t="s">
        <v>3210</v>
      </c>
      <c r="E1802" s="368">
        <v>5</v>
      </c>
      <c r="F1802" s="368">
        <v>1</v>
      </c>
      <c r="G1802" s="368">
        <v>20</v>
      </c>
    </row>
    <row r="1803" spans="1:7">
      <c r="A1803" s="368" t="s">
        <v>5572</v>
      </c>
      <c r="B1803" s="368" t="s">
        <v>139</v>
      </c>
      <c r="C1803" s="368" t="s">
        <v>85</v>
      </c>
      <c r="D1803" s="368" t="s">
        <v>3212</v>
      </c>
      <c r="E1803" s="368">
        <v>28</v>
      </c>
      <c r="F1803" s="368">
        <v>6</v>
      </c>
      <c r="G1803" s="368">
        <v>21</v>
      </c>
    </row>
    <row r="1804" spans="1:7">
      <c r="A1804" s="368" t="s">
        <v>5573</v>
      </c>
      <c r="B1804" s="368" t="s">
        <v>139</v>
      </c>
      <c r="C1804" s="368" t="s">
        <v>85</v>
      </c>
      <c r="D1804" s="368" t="s">
        <v>3225</v>
      </c>
      <c r="E1804" s="368">
        <v>28</v>
      </c>
      <c r="F1804" s="368">
        <v>1</v>
      </c>
      <c r="G1804" s="368">
        <v>4</v>
      </c>
    </row>
    <row r="1805" spans="1:7">
      <c r="A1805" s="368" t="s">
        <v>5470</v>
      </c>
      <c r="B1805" s="368" t="s">
        <v>139</v>
      </c>
      <c r="C1805" s="368" t="s">
        <v>85</v>
      </c>
      <c r="D1805" s="368" t="s">
        <v>3233</v>
      </c>
      <c r="E1805" s="368">
        <v>28</v>
      </c>
      <c r="F1805" s="368">
        <v>1</v>
      </c>
      <c r="G1805" s="368">
        <v>4</v>
      </c>
    </row>
    <row r="1806" spans="1:7">
      <c r="A1806" s="368" t="s">
        <v>5033</v>
      </c>
      <c r="B1806" s="368" t="s">
        <v>139</v>
      </c>
      <c r="C1806" s="368" t="s">
        <v>179</v>
      </c>
      <c r="D1806" s="368" t="s">
        <v>3195</v>
      </c>
      <c r="E1806" s="368">
        <v>50</v>
      </c>
      <c r="F1806" s="368">
        <v>4</v>
      </c>
      <c r="G1806" s="368">
        <v>8</v>
      </c>
    </row>
    <row r="1807" spans="1:7">
      <c r="A1807" s="368" t="s">
        <v>5034</v>
      </c>
      <c r="B1807" s="368" t="s">
        <v>139</v>
      </c>
      <c r="C1807" s="368" t="s">
        <v>106</v>
      </c>
      <c r="D1807" s="368" t="s">
        <v>3212</v>
      </c>
      <c r="E1807" s="368">
        <v>1</v>
      </c>
      <c r="F1807" s="368" t="s">
        <v>3175</v>
      </c>
      <c r="G1807" s="368">
        <v>0</v>
      </c>
    </row>
    <row r="1808" spans="1:7">
      <c r="A1808" s="368" t="s">
        <v>4958</v>
      </c>
      <c r="B1808" s="368" t="s">
        <v>139</v>
      </c>
      <c r="C1808" s="368" t="s">
        <v>86</v>
      </c>
      <c r="D1808" s="368" t="s">
        <v>3220</v>
      </c>
      <c r="E1808" s="368">
        <v>21</v>
      </c>
      <c r="F1808" s="368">
        <v>1</v>
      </c>
      <c r="G1808" s="368">
        <v>5</v>
      </c>
    </row>
    <row r="1809" spans="1:7">
      <c r="A1809" s="368" t="s">
        <v>2627</v>
      </c>
      <c r="B1809" s="368" t="s">
        <v>139</v>
      </c>
      <c r="C1809" s="368" t="s">
        <v>142</v>
      </c>
      <c r="D1809" s="368" t="s">
        <v>3175</v>
      </c>
      <c r="E1809" s="368">
        <v>1</v>
      </c>
      <c r="F1809" s="368" t="s">
        <v>3175</v>
      </c>
      <c r="G1809" s="368">
        <v>0</v>
      </c>
    </row>
    <row r="1810" spans="1:7">
      <c r="A1810" s="368" t="s">
        <v>6620</v>
      </c>
      <c r="B1810" s="368" t="s">
        <v>139</v>
      </c>
      <c r="C1810" s="368" t="s">
        <v>29</v>
      </c>
      <c r="D1810" s="368" t="s">
        <v>3192</v>
      </c>
      <c r="E1810" s="368">
        <v>53</v>
      </c>
      <c r="F1810" s="368">
        <v>1</v>
      </c>
      <c r="G1810" s="368">
        <v>2</v>
      </c>
    </row>
    <row r="1811" spans="1:7">
      <c r="A1811" s="368" t="s">
        <v>5670</v>
      </c>
      <c r="B1811" s="368" t="s">
        <v>139</v>
      </c>
      <c r="C1811" s="368" t="s">
        <v>29</v>
      </c>
      <c r="D1811" s="368" t="s">
        <v>3225</v>
      </c>
      <c r="E1811" s="368">
        <v>53</v>
      </c>
      <c r="F1811" s="368">
        <v>1</v>
      </c>
      <c r="G1811" s="368">
        <v>2</v>
      </c>
    </row>
    <row r="1812" spans="1:7">
      <c r="A1812" s="368" t="s">
        <v>5585</v>
      </c>
      <c r="B1812" s="368" t="s">
        <v>139</v>
      </c>
      <c r="C1812" s="368" t="s">
        <v>115</v>
      </c>
      <c r="D1812" s="368" t="s">
        <v>3220</v>
      </c>
      <c r="E1812" s="368">
        <v>52</v>
      </c>
      <c r="F1812" s="368">
        <v>4</v>
      </c>
      <c r="G1812" s="368">
        <v>8</v>
      </c>
    </row>
    <row r="1813" spans="1:7">
      <c r="A1813" s="368" t="s">
        <v>5586</v>
      </c>
      <c r="B1813" s="368" t="s">
        <v>139</v>
      </c>
      <c r="C1813" s="368" t="s">
        <v>115</v>
      </c>
      <c r="D1813" s="368" t="s">
        <v>3207</v>
      </c>
      <c r="E1813" s="368">
        <v>52</v>
      </c>
      <c r="F1813" s="368">
        <v>3</v>
      </c>
      <c r="G1813" s="368">
        <v>6</v>
      </c>
    </row>
    <row r="1814" spans="1:7">
      <c r="A1814" s="368" t="s">
        <v>5042</v>
      </c>
      <c r="B1814" s="368" t="s">
        <v>139</v>
      </c>
      <c r="C1814" s="368" t="s">
        <v>115</v>
      </c>
      <c r="D1814" s="368" t="s">
        <v>3233</v>
      </c>
      <c r="E1814" s="368">
        <v>52</v>
      </c>
      <c r="F1814" s="368">
        <v>1</v>
      </c>
      <c r="G1814" s="368">
        <v>2</v>
      </c>
    </row>
    <row r="1815" spans="1:7">
      <c r="A1815" s="368" t="s">
        <v>5477</v>
      </c>
      <c r="B1815" s="368" t="s">
        <v>139</v>
      </c>
      <c r="C1815" s="368" t="s">
        <v>143</v>
      </c>
      <c r="D1815" s="368" t="s">
        <v>3184</v>
      </c>
      <c r="E1815" s="368">
        <v>4</v>
      </c>
      <c r="F1815" s="368">
        <v>1</v>
      </c>
      <c r="G1815" s="368">
        <v>25</v>
      </c>
    </row>
    <row r="1816" spans="1:7">
      <c r="A1816" s="368" t="s">
        <v>5043</v>
      </c>
      <c r="B1816" s="368" t="s">
        <v>139</v>
      </c>
      <c r="C1816" s="368" t="s">
        <v>143</v>
      </c>
      <c r="D1816" s="368" t="s">
        <v>3230</v>
      </c>
      <c r="E1816" s="368">
        <v>4</v>
      </c>
      <c r="F1816" s="368">
        <v>1</v>
      </c>
      <c r="G1816" s="368">
        <v>25</v>
      </c>
    </row>
    <row r="1817" spans="1:7">
      <c r="A1817" s="368" t="s">
        <v>5589</v>
      </c>
      <c r="B1817" s="368" t="s">
        <v>139</v>
      </c>
      <c r="C1817" s="368" t="s">
        <v>182</v>
      </c>
      <c r="D1817" s="368" t="s">
        <v>3240</v>
      </c>
      <c r="E1817" s="368">
        <v>6</v>
      </c>
      <c r="F1817" s="368">
        <v>1</v>
      </c>
      <c r="G1817" s="368">
        <v>17</v>
      </c>
    </row>
    <row r="1818" spans="1:7">
      <c r="A1818" s="368" t="s">
        <v>5479</v>
      </c>
      <c r="B1818" s="368" t="s">
        <v>139</v>
      </c>
      <c r="C1818" s="368" t="s">
        <v>182</v>
      </c>
      <c r="D1818" s="368" t="s">
        <v>3230</v>
      </c>
      <c r="E1818" s="368">
        <v>6</v>
      </c>
      <c r="F1818" s="368">
        <v>1</v>
      </c>
      <c r="G1818" s="368">
        <v>17</v>
      </c>
    </row>
    <row r="1819" spans="1:7">
      <c r="A1819" s="368" t="s">
        <v>5590</v>
      </c>
      <c r="B1819" s="368" t="s">
        <v>139</v>
      </c>
      <c r="C1819" s="368" t="s">
        <v>183</v>
      </c>
      <c r="D1819" s="368" t="s">
        <v>3212</v>
      </c>
      <c r="E1819" s="368">
        <v>11</v>
      </c>
      <c r="F1819" s="368">
        <v>5</v>
      </c>
      <c r="G1819" s="368">
        <v>45</v>
      </c>
    </row>
    <row r="1820" spans="1:7">
      <c r="A1820" s="368" t="s">
        <v>5480</v>
      </c>
      <c r="B1820" s="368" t="s">
        <v>139</v>
      </c>
      <c r="C1820" s="368" t="s">
        <v>145</v>
      </c>
      <c r="D1820" s="368" t="s">
        <v>3212</v>
      </c>
      <c r="E1820" s="368">
        <v>4</v>
      </c>
      <c r="F1820" s="368">
        <v>1</v>
      </c>
      <c r="G1820" s="368">
        <v>25</v>
      </c>
    </row>
    <row r="1821" spans="1:7">
      <c r="A1821" s="368" t="s">
        <v>4007</v>
      </c>
      <c r="B1821" s="368" t="s">
        <v>166</v>
      </c>
      <c r="C1821" s="368" t="s">
        <v>214</v>
      </c>
      <c r="D1821" s="368" t="s">
        <v>3207</v>
      </c>
      <c r="E1821" s="368">
        <v>14</v>
      </c>
      <c r="F1821" s="368">
        <v>2</v>
      </c>
      <c r="G1821" s="368">
        <v>14</v>
      </c>
    </row>
    <row r="1822" spans="1:7">
      <c r="A1822" s="368" t="s">
        <v>4124</v>
      </c>
      <c r="B1822" s="368" t="s">
        <v>166</v>
      </c>
      <c r="C1822" s="368" t="s">
        <v>214</v>
      </c>
      <c r="D1822" s="368" t="s">
        <v>3201</v>
      </c>
      <c r="E1822" s="368">
        <v>14</v>
      </c>
      <c r="F1822" s="368">
        <v>1</v>
      </c>
      <c r="G1822" s="368">
        <v>7</v>
      </c>
    </row>
    <row r="1823" spans="1:7">
      <c r="A1823" s="368" t="s">
        <v>4127</v>
      </c>
      <c r="B1823" s="368" t="s">
        <v>166</v>
      </c>
      <c r="C1823" s="368" t="s">
        <v>187</v>
      </c>
      <c r="D1823" s="368" t="s">
        <v>3207</v>
      </c>
      <c r="E1823" s="368">
        <v>6</v>
      </c>
      <c r="F1823" s="368">
        <v>1</v>
      </c>
      <c r="G1823" s="368">
        <v>17</v>
      </c>
    </row>
    <row r="1824" spans="1:7">
      <c r="A1824" s="368" t="s">
        <v>4593</v>
      </c>
      <c r="B1824" s="368" t="s">
        <v>166</v>
      </c>
      <c r="C1824" s="368" t="s">
        <v>216</v>
      </c>
      <c r="D1824" s="368" t="s">
        <v>3210</v>
      </c>
      <c r="E1824" s="368">
        <v>14</v>
      </c>
      <c r="F1824" s="368">
        <v>1</v>
      </c>
      <c r="G1824" s="368">
        <v>7</v>
      </c>
    </row>
    <row r="1825" spans="1:7">
      <c r="A1825" s="368" t="s">
        <v>4596</v>
      </c>
      <c r="B1825" s="368" t="s">
        <v>166</v>
      </c>
      <c r="C1825" s="368" t="s">
        <v>205</v>
      </c>
      <c r="D1825" s="368" t="s">
        <v>3233</v>
      </c>
      <c r="E1825" s="368">
        <v>21</v>
      </c>
      <c r="F1825" s="368">
        <v>1</v>
      </c>
      <c r="G1825" s="368">
        <v>5</v>
      </c>
    </row>
    <row r="1826" spans="1:7">
      <c r="A1826" s="368" t="s">
        <v>2851</v>
      </c>
      <c r="B1826" s="368" t="s">
        <v>166</v>
      </c>
      <c r="C1826" s="368" t="s">
        <v>206</v>
      </c>
      <c r="D1826" s="368" t="s">
        <v>3175</v>
      </c>
      <c r="E1826" s="368">
        <v>9</v>
      </c>
      <c r="F1826" s="368" t="s">
        <v>3175</v>
      </c>
      <c r="G1826" s="368">
        <v>0</v>
      </c>
    </row>
    <row r="1827" spans="1:7">
      <c r="A1827" s="368" t="s">
        <v>4604</v>
      </c>
      <c r="B1827" s="368" t="s">
        <v>166</v>
      </c>
      <c r="C1827" s="368" t="s">
        <v>90</v>
      </c>
      <c r="D1827" s="368" t="s">
        <v>3212</v>
      </c>
      <c r="E1827" s="368">
        <v>11</v>
      </c>
      <c r="F1827" s="368">
        <v>2</v>
      </c>
      <c r="G1827" s="368">
        <v>18</v>
      </c>
    </row>
    <row r="1828" spans="1:7">
      <c r="A1828" s="368" t="s">
        <v>4597</v>
      </c>
      <c r="B1828" s="368" t="s">
        <v>166</v>
      </c>
      <c r="C1828" s="368" t="s">
        <v>148</v>
      </c>
      <c r="D1828" s="368" t="s">
        <v>3192</v>
      </c>
      <c r="E1828" s="368">
        <v>15</v>
      </c>
      <c r="F1828" s="368">
        <v>3</v>
      </c>
      <c r="G1828" s="368">
        <v>20</v>
      </c>
    </row>
    <row r="1829" spans="1:7">
      <c r="A1829" s="368" t="s">
        <v>4605</v>
      </c>
      <c r="B1829" s="368" t="s">
        <v>166</v>
      </c>
      <c r="C1829" s="368" t="s">
        <v>148</v>
      </c>
      <c r="D1829" s="368" t="s">
        <v>3195</v>
      </c>
      <c r="E1829" s="368">
        <v>15</v>
      </c>
      <c r="F1829" s="368">
        <v>2</v>
      </c>
      <c r="G1829" s="368">
        <v>13</v>
      </c>
    </row>
    <row r="1830" spans="1:7">
      <c r="A1830" s="368" t="s">
        <v>4599</v>
      </c>
      <c r="B1830" s="368" t="s">
        <v>166</v>
      </c>
      <c r="C1830" s="368" t="s">
        <v>36</v>
      </c>
      <c r="D1830" s="368" t="s">
        <v>3212</v>
      </c>
      <c r="E1830" s="368">
        <v>4</v>
      </c>
      <c r="F1830" s="368" t="s">
        <v>3175</v>
      </c>
      <c r="G1830" s="368">
        <v>0</v>
      </c>
    </row>
    <row r="1831" spans="1:7">
      <c r="A1831" s="368" t="s">
        <v>4606</v>
      </c>
      <c r="B1831" s="368" t="s">
        <v>166</v>
      </c>
      <c r="C1831" s="368" t="s">
        <v>217</v>
      </c>
      <c r="D1831" s="368" t="s">
        <v>3212</v>
      </c>
      <c r="E1831" s="368">
        <v>49</v>
      </c>
      <c r="F1831" s="368">
        <v>11</v>
      </c>
      <c r="G1831" s="368">
        <v>22</v>
      </c>
    </row>
    <row r="1832" spans="1:7">
      <c r="A1832" s="368" t="s">
        <v>4600</v>
      </c>
      <c r="B1832" s="368" t="s">
        <v>166</v>
      </c>
      <c r="C1832" s="368" t="s">
        <v>37</v>
      </c>
      <c r="D1832" s="368" t="s">
        <v>3319</v>
      </c>
      <c r="E1832" s="368">
        <v>26</v>
      </c>
      <c r="F1832" s="368">
        <v>1</v>
      </c>
      <c r="G1832" s="368">
        <v>4</v>
      </c>
    </row>
    <row r="1833" spans="1:7">
      <c r="A1833" s="368" t="s">
        <v>4341</v>
      </c>
      <c r="B1833" s="368" t="s">
        <v>166</v>
      </c>
      <c r="C1833" s="368" t="s">
        <v>37</v>
      </c>
      <c r="D1833" s="368" t="s">
        <v>3256</v>
      </c>
      <c r="E1833" s="368">
        <v>26</v>
      </c>
      <c r="F1833" s="368">
        <v>1</v>
      </c>
      <c r="G1833" s="368">
        <v>4</v>
      </c>
    </row>
    <row r="1834" spans="1:7">
      <c r="A1834" s="368" t="s">
        <v>4601</v>
      </c>
      <c r="B1834" s="368" t="s">
        <v>166</v>
      </c>
      <c r="C1834" s="368" t="s">
        <v>91</v>
      </c>
      <c r="D1834" s="368" t="s">
        <v>3198</v>
      </c>
      <c r="E1834" s="368">
        <v>30</v>
      </c>
      <c r="F1834" s="368">
        <v>1</v>
      </c>
      <c r="G1834" s="368">
        <v>3</v>
      </c>
    </row>
    <row r="1835" spans="1:7">
      <c r="A1835" s="368" t="s">
        <v>4608</v>
      </c>
      <c r="B1835" s="368" t="s">
        <v>166</v>
      </c>
      <c r="C1835" s="368" t="s">
        <v>91</v>
      </c>
      <c r="D1835" s="368" t="s">
        <v>3441</v>
      </c>
      <c r="E1835" s="368">
        <v>30</v>
      </c>
      <c r="F1835" s="368">
        <v>1</v>
      </c>
      <c r="G1835" s="368">
        <v>3</v>
      </c>
    </row>
    <row r="1836" spans="1:7">
      <c r="A1836" s="368" t="s">
        <v>4602</v>
      </c>
      <c r="B1836" s="368" t="s">
        <v>166</v>
      </c>
      <c r="C1836" s="368" t="s">
        <v>91</v>
      </c>
      <c r="D1836" s="368" t="s">
        <v>3319</v>
      </c>
      <c r="E1836" s="368">
        <v>30</v>
      </c>
      <c r="F1836" s="368">
        <v>1</v>
      </c>
      <c r="G1836" s="368">
        <v>3</v>
      </c>
    </row>
    <row r="1837" spans="1:7">
      <c r="A1837" s="368" t="s">
        <v>5327</v>
      </c>
      <c r="B1837" s="368" t="s">
        <v>166</v>
      </c>
      <c r="C1837" s="368" t="s">
        <v>91</v>
      </c>
      <c r="D1837" s="368" t="s">
        <v>3233</v>
      </c>
      <c r="E1837" s="368">
        <v>30</v>
      </c>
      <c r="F1837" s="368">
        <v>1</v>
      </c>
      <c r="G1837" s="368">
        <v>3</v>
      </c>
    </row>
    <row r="1838" spans="1:7">
      <c r="A1838" s="368" t="s">
        <v>4343</v>
      </c>
      <c r="B1838" s="368" t="s">
        <v>166</v>
      </c>
      <c r="C1838" s="368" t="s">
        <v>19</v>
      </c>
      <c r="D1838" s="368" t="s">
        <v>3212</v>
      </c>
      <c r="E1838" s="368">
        <v>10</v>
      </c>
      <c r="F1838" s="368">
        <v>1</v>
      </c>
      <c r="G1838" s="368">
        <v>10</v>
      </c>
    </row>
    <row r="1839" spans="1:7">
      <c r="A1839" s="368" t="s">
        <v>4344</v>
      </c>
      <c r="B1839" s="368" t="s">
        <v>166</v>
      </c>
      <c r="C1839" s="368" t="s">
        <v>19</v>
      </c>
      <c r="D1839" s="368" t="s">
        <v>3256</v>
      </c>
      <c r="E1839" s="368">
        <v>10</v>
      </c>
      <c r="F1839" s="368">
        <v>1</v>
      </c>
      <c r="G1839" s="368">
        <v>10</v>
      </c>
    </row>
    <row r="1840" spans="1:7">
      <c r="A1840" s="368" t="s">
        <v>4345</v>
      </c>
      <c r="B1840" s="368" t="s">
        <v>166</v>
      </c>
      <c r="C1840" s="368" t="s">
        <v>189</v>
      </c>
      <c r="D1840" s="368" t="s">
        <v>3212</v>
      </c>
      <c r="E1840" s="368">
        <v>51</v>
      </c>
      <c r="F1840" s="368">
        <v>12</v>
      </c>
      <c r="G1840" s="368">
        <v>24</v>
      </c>
    </row>
    <row r="1841" spans="1:7">
      <c r="A1841" s="368" t="s">
        <v>4609</v>
      </c>
      <c r="B1841" s="368" t="s">
        <v>166</v>
      </c>
      <c r="C1841" s="368" t="s">
        <v>149</v>
      </c>
      <c r="D1841" s="368" t="s">
        <v>3212</v>
      </c>
      <c r="E1841" s="368">
        <v>13</v>
      </c>
      <c r="F1841" s="368" t="s">
        <v>3175</v>
      </c>
      <c r="G1841" s="368">
        <v>0</v>
      </c>
    </row>
    <row r="1842" spans="1:7">
      <c r="A1842" s="368" t="s">
        <v>5329</v>
      </c>
      <c r="B1842" s="368" t="s">
        <v>166</v>
      </c>
      <c r="C1842" s="368" t="s">
        <v>207</v>
      </c>
      <c r="D1842" s="368" t="s">
        <v>3212</v>
      </c>
      <c r="E1842" s="368">
        <v>12</v>
      </c>
      <c r="F1842" s="368">
        <v>2</v>
      </c>
      <c r="G1842" s="368">
        <v>17</v>
      </c>
    </row>
    <row r="1843" spans="1:7">
      <c r="A1843" s="368" t="s">
        <v>4347</v>
      </c>
      <c r="B1843" s="368" t="s">
        <v>166</v>
      </c>
      <c r="C1843" s="368" t="s">
        <v>207</v>
      </c>
      <c r="D1843" s="368" t="s">
        <v>3192</v>
      </c>
      <c r="E1843" s="368">
        <v>12</v>
      </c>
      <c r="F1843" s="368">
        <v>1</v>
      </c>
      <c r="G1843" s="368">
        <v>8</v>
      </c>
    </row>
    <row r="1844" spans="1:7">
      <c r="A1844" s="368" t="s">
        <v>5330</v>
      </c>
      <c r="B1844" s="368" t="s">
        <v>166</v>
      </c>
      <c r="C1844" s="368" t="s">
        <v>207</v>
      </c>
      <c r="D1844" s="368" t="s">
        <v>3177</v>
      </c>
      <c r="E1844" s="368">
        <v>12</v>
      </c>
      <c r="F1844" s="368">
        <v>1</v>
      </c>
      <c r="G1844" s="368">
        <v>8</v>
      </c>
    </row>
    <row r="1845" spans="1:7">
      <c r="A1845" s="368" t="s">
        <v>4610</v>
      </c>
      <c r="B1845" s="368" t="s">
        <v>166</v>
      </c>
      <c r="C1845" s="368" t="s">
        <v>38</v>
      </c>
      <c r="D1845" s="368" t="s">
        <v>3212</v>
      </c>
      <c r="E1845" s="368">
        <v>22</v>
      </c>
      <c r="F1845" s="368">
        <v>11</v>
      </c>
      <c r="G1845" s="368">
        <v>50</v>
      </c>
    </row>
    <row r="1846" spans="1:7">
      <c r="A1846" s="368" t="s">
        <v>4611</v>
      </c>
      <c r="B1846" s="368" t="s">
        <v>166</v>
      </c>
      <c r="C1846" s="368" t="s">
        <v>92</v>
      </c>
      <c r="D1846" s="368" t="s">
        <v>3212</v>
      </c>
      <c r="E1846" s="368">
        <v>8</v>
      </c>
      <c r="F1846" s="368">
        <v>1</v>
      </c>
      <c r="G1846" s="368">
        <v>13</v>
      </c>
    </row>
    <row r="1847" spans="1:7">
      <c r="A1847" s="368" t="s">
        <v>4612</v>
      </c>
      <c r="B1847" s="368" t="s">
        <v>166</v>
      </c>
      <c r="C1847" s="368" t="s">
        <v>92</v>
      </c>
      <c r="D1847" s="368" t="s">
        <v>3201</v>
      </c>
      <c r="E1847" s="368">
        <v>8</v>
      </c>
      <c r="F1847" s="368">
        <v>1</v>
      </c>
      <c r="G1847" s="368">
        <v>13</v>
      </c>
    </row>
    <row r="1848" spans="1:7">
      <c r="A1848" s="368" t="s">
        <v>4613</v>
      </c>
      <c r="B1848" s="368" t="s">
        <v>166</v>
      </c>
      <c r="C1848" s="368" t="s">
        <v>150</v>
      </c>
      <c r="D1848" s="368" t="s">
        <v>3212</v>
      </c>
      <c r="E1848" s="368">
        <v>4</v>
      </c>
      <c r="F1848" s="368">
        <v>2</v>
      </c>
      <c r="G1848" s="368">
        <v>50</v>
      </c>
    </row>
    <row r="1849" spans="1:7">
      <c r="A1849" s="368" t="s">
        <v>4351</v>
      </c>
      <c r="B1849" s="368" t="s">
        <v>166</v>
      </c>
      <c r="C1849" s="368" t="s">
        <v>150</v>
      </c>
      <c r="D1849" s="368" t="s">
        <v>3184</v>
      </c>
      <c r="E1849" s="368">
        <v>4</v>
      </c>
      <c r="F1849" s="368">
        <v>1</v>
      </c>
      <c r="G1849" s="368">
        <v>25</v>
      </c>
    </row>
    <row r="1850" spans="1:7">
      <c r="A1850" s="368" t="s">
        <v>5333</v>
      </c>
      <c r="B1850" s="368" t="s">
        <v>166</v>
      </c>
      <c r="C1850" s="368" t="s">
        <v>39</v>
      </c>
      <c r="D1850" s="368" t="s">
        <v>3233</v>
      </c>
      <c r="E1850" s="368">
        <v>18</v>
      </c>
      <c r="F1850" s="368">
        <v>1</v>
      </c>
      <c r="G1850" s="368">
        <v>6</v>
      </c>
    </row>
    <row r="1851" spans="1:7">
      <c r="A1851" s="368" t="s">
        <v>4615</v>
      </c>
      <c r="B1851" s="368" t="s">
        <v>166</v>
      </c>
      <c r="C1851" s="368" t="s">
        <v>61</v>
      </c>
      <c r="D1851" s="368" t="s">
        <v>3220</v>
      </c>
      <c r="E1851" s="368">
        <v>13</v>
      </c>
      <c r="F1851" s="368">
        <v>1</v>
      </c>
      <c r="G1851" s="368">
        <v>8</v>
      </c>
    </row>
    <row r="1852" spans="1:7">
      <c r="A1852" s="368" t="s">
        <v>5334</v>
      </c>
      <c r="B1852" s="368" t="s">
        <v>166</v>
      </c>
      <c r="C1852" s="368" t="s">
        <v>220</v>
      </c>
      <c r="D1852" s="368" t="s">
        <v>3210</v>
      </c>
      <c r="E1852" s="368">
        <v>10</v>
      </c>
      <c r="F1852" s="368">
        <v>1</v>
      </c>
      <c r="G1852" s="368">
        <v>10</v>
      </c>
    </row>
    <row r="1853" spans="1:7">
      <c r="A1853" s="368" t="s">
        <v>4618</v>
      </c>
      <c r="B1853" s="368" t="s">
        <v>166</v>
      </c>
      <c r="C1853" s="368" t="s">
        <v>151</v>
      </c>
      <c r="D1853" s="368" t="s">
        <v>3212</v>
      </c>
      <c r="E1853" s="368">
        <v>10</v>
      </c>
      <c r="F1853" s="368">
        <v>3</v>
      </c>
      <c r="G1853" s="368">
        <v>30</v>
      </c>
    </row>
    <row r="1854" spans="1:7">
      <c r="A1854" s="368" t="s">
        <v>4619</v>
      </c>
      <c r="B1854" s="368" t="s">
        <v>166</v>
      </c>
      <c r="C1854" s="368" t="s">
        <v>152</v>
      </c>
      <c r="D1854" s="368" t="s">
        <v>3212</v>
      </c>
      <c r="E1854" s="368">
        <v>15</v>
      </c>
      <c r="F1854" s="368">
        <v>6</v>
      </c>
      <c r="G1854" s="368">
        <v>40</v>
      </c>
    </row>
    <row r="1855" spans="1:7">
      <c r="A1855" s="368" t="s">
        <v>4356</v>
      </c>
      <c r="B1855" s="368" t="s">
        <v>166</v>
      </c>
      <c r="C1855" s="368" t="s">
        <v>40</v>
      </c>
      <c r="D1855" s="368" t="s">
        <v>3184</v>
      </c>
      <c r="E1855" s="368">
        <v>8</v>
      </c>
      <c r="F1855" s="368">
        <v>1</v>
      </c>
      <c r="G1855" s="368">
        <v>13</v>
      </c>
    </row>
    <row r="1856" spans="1:7">
      <c r="A1856" s="368" t="s">
        <v>4357</v>
      </c>
      <c r="B1856" s="368" t="s">
        <v>166</v>
      </c>
      <c r="C1856" s="368" t="s">
        <v>190</v>
      </c>
      <c r="D1856" s="368" t="s">
        <v>3207</v>
      </c>
      <c r="E1856" s="368">
        <v>9</v>
      </c>
      <c r="F1856" s="368">
        <v>1</v>
      </c>
      <c r="G1856" s="368">
        <v>11</v>
      </c>
    </row>
    <row r="1857" spans="1:7">
      <c r="A1857" s="368" t="s">
        <v>4620</v>
      </c>
      <c r="B1857" s="368" t="s">
        <v>166</v>
      </c>
      <c r="C1857" s="368" t="s">
        <v>191</v>
      </c>
      <c r="D1857" s="368" t="s">
        <v>3192</v>
      </c>
      <c r="E1857" s="368">
        <v>27</v>
      </c>
      <c r="F1857" s="368">
        <v>1</v>
      </c>
      <c r="G1857" s="368">
        <v>4</v>
      </c>
    </row>
    <row r="1858" spans="1:7">
      <c r="A1858" s="368" t="s">
        <v>5336</v>
      </c>
      <c r="B1858" s="368" t="s">
        <v>166</v>
      </c>
      <c r="C1858" s="368" t="s">
        <v>41</v>
      </c>
      <c r="D1858" s="368" t="s">
        <v>3192</v>
      </c>
      <c r="E1858" s="368">
        <v>14</v>
      </c>
      <c r="F1858" s="368">
        <v>2</v>
      </c>
      <c r="G1858" s="368">
        <v>14</v>
      </c>
    </row>
    <row r="1859" spans="1:7">
      <c r="A1859" s="368" t="s">
        <v>4622</v>
      </c>
      <c r="B1859" s="368" t="s">
        <v>166</v>
      </c>
      <c r="C1859" s="368" t="s">
        <v>41</v>
      </c>
      <c r="D1859" s="368" t="s">
        <v>3306</v>
      </c>
      <c r="E1859" s="368">
        <v>14</v>
      </c>
      <c r="F1859" s="368">
        <v>1</v>
      </c>
      <c r="G1859" s="368">
        <v>7</v>
      </c>
    </row>
    <row r="1860" spans="1:7">
      <c r="A1860" s="368" t="s">
        <v>4360</v>
      </c>
      <c r="B1860" s="368" t="s">
        <v>166</v>
      </c>
      <c r="C1860" s="368" t="s">
        <v>192</v>
      </c>
      <c r="D1860" s="368" t="s">
        <v>3184</v>
      </c>
      <c r="E1860" s="368">
        <v>4</v>
      </c>
      <c r="F1860" s="368">
        <v>1</v>
      </c>
      <c r="G1860" s="368">
        <v>25</v>
      </c>
    </row>
    <row r="1861" spans="1:7">
      <c r="A1861" s="368" t="s">
        <v>5338</v>
      </c>
      <c r="B1861" s="368" t="s">
        <v>166</v>
      </c>
      <c r="C1861" s="368" t="s">
        <v>222</v>
      </c>
      <c r="D1861" s="368" t="s">
        <v>3212</v>
      </c>
      <c r="E1861" s="368">
        <v>14</v>
      </c>
      <c r="F1861" s="368">
        <v>4</v>
      </c>
      <c r="G1861" s="368">
        <v>29</v>
      </c>
    </row>
    <row r="1862" spans="1:7">
      <c r="A1862" s="368" t="s">
        <v>4361</v>
      </c>
      <c r="B1862" s="368" t="s">
        <v>166</v>
      </c>
      <c r="C1862" s="368" t="s">
        <v>222</v>
      </c>
      <c r="D1862" s="368" t="s">
        <v>3210</v>
      </c>
      <c r="E1862" s="368">
        <v>14</v>
      </c>
      <c r="F1862" s="368">
        <v>1</v>
      </c>
      <c r="G1862" s="368">
        <v>7</v>
      </c>
    </row>
    <row r="1863" spans="1:7">
      <c r="A1863" s="368" t="s">
        <v>5797</v>
      </c>
      <c r="B1863" s="368" t="s">
        <v>139</v>
      </c>
      <c r="C1863" s="368" t="s">
        <v>23</v>
      </c>
      <c r="D1863" s="368" t="s">
        <v>3210</v>
      </c>
      <c r="E1863" s="368">
        <v>6</v>
      </c>
      <c r="F1863" s="368">
        <v>1</v>
      </c>
      <c r="G1863" s="368">
        <v>17</v>
      </c>
    </row>
    <row r="1864" spans="1:7">
      <c r="A1864" s="368" t="s">
        <v>4945</v>
      </c>
      <c r="B1864" s="368" t="s">
        <v>139</v>
      </c>
      <c r="C1864" s="368" t="s">
        <v>226</v>
      </c>
      <c r="D1864" s="368" t="s">
        <v>3207</v>
      </c>
      <c r="E1864" s="368">
        <v>6</v>
      </c>
      <c r="F1864" s="368">
        <v>1</v>
      </c>
      <c r="G1864" s="368">
        <v>17</v>
      </c>
    </row>
    <row r="1865" spans="1:7">
      <c r="A1865" s="368" t="s">
        <v>6835</v>
      </c>
      <c r="B1865" s="368" t="s">
        <v>139</v>
      </c>
      <c r="C1865" s="368" t="s">
        <v>24</v>
      </c>
      <c r="D1865" s="368" t="s">
        <v>3192</v>
      </c>
      <c r="E1865" s="368">
        <v>12</v>
      </c>
      <c r="F1865" s="368">
        <v>1</v>
      </c>
      <c r="G1865" s="368">
        <v>8</v>
      </c>
    </row>
    <row r="1866" spans="1:7">
      <c r="A1866" s="368" t="s">
        <v>5799</v>
      </c>
      <c r="B1866" s="368" t="s">
        <v>139</v>
      </c>
      <c r="C1866" s="368" t="s">
        <v>197</v>
      </c>
      <c r="D1866" s="368" t="s">
        <v>3205</v>
      </c>
      <c r="E1866" s="368">
        <v>6</v>
      </c>
      <c r="F1866" s="368">
        <v>1</v>
      </c>
      <c r="G1866" s="368">
        <v>17</v>
      </c>
    </row>
    <row r="1867" spans="1:7">
      <c r="A1867" s="368" t="s">
        <v>4946</v>
      </c>
      <c r="B1867" s="368" t="s">
        <v>139</v>
      </c>
      <c r="C1867" s="368" t="s">
        <v>211</v>
      </c>
      <c r="D1867" s="368" t="s">
        <v>3212</v>
      </c>
      <c r="E1867" s="368">
        <v>24</v>
      </c>
      <c r="F1867" s="368">
        <v>6</v>
      </c>
      <c r="G1867" s="368">
        <v>25</v>
      </c>
    </row>
    <row r="1868" spans="1:7">
      <c r="A1868" s="368" t="s">
        <v>4444</v>
      </c>
      <c r="B1868" s="368" t="s">
        <v>139</v>
      </c>
      <c r="C1868" s="368" t="s">
        <v>211</v>
      </c>
      <c r="D1868" s="368" t="s">
        <v>3177</v>
      </c>
      <c r="E1868" s="368">
        <v>24</v>
      </c>
      <c r="F1868" s="368">
        <v>1</v>
      </c>
      <c r="G1868" s="368">
        <v>4</v>
      </c>
    </row>
    <row r="1869" spans="1:7">
      <c r="A1869" s="368" t="s">
        <v>6637</v>
      </c>
      <c r="B1869" s="368" t="s">
        <v>139</v>
      </c>
      <c r="C1869" s="368" t="s">
        <v>26</v>
      </c>
      <c r="D1869" s="368" t="s">
        <v>3220</v>
      </c>
      <c r="E1869" s="368">
        <v>11</v>
      </c>
      <c r="F1869" s="368">
        <v>1</v>
      </c>
      <c r="G1869" s="368">
        <v>9</v>
      </c>
    </row>
    <row r="1870" spans="1:7">
      <c r="A1870" s="368" t="s">
        <v>6836</v>
      </c>
      <c r="B1870" s="368" t="s">
        <v>139</v>
      </c>
      <c r="C1870" s="368" t="s">
        <v>26</v>
      </c>
      <c r="D1870" s="368" t="s">
        <v>3210</v>
      </c>
      <c r="E1870" s="368">
        <v>11</v>
      </c>
      <c r="F1870" s="368">
        <v>1</v>
      </c>
      <c r="G1870" s="368">
        <v>9</v>
      </c>
    </row>
    <row r="1871" spans="1:7">
      <c r="A1871" s="368" t="s">
        <v>4700</v>
      </c>
      <c r="B1871" s="368" t="s">
        <v>139</v>
      </c>
      <c r="C1871" s="368" t="s">
        <v>74</v>
      </c>
      <c r="D1871" s="368" t="s">
        <v>3184</v>
      </c>
      <c r="E1871" s="368">
        <v>24</v>
      </c>
      <c r="F1871" s="368">
        <v>1</v>
      </c>
      <c r="G1871" s="368">
        <v>4</v>
      </c>
    </row>
    <row r="1872" spans="1:7">
      <c r="A1872" s="368" t="s">
        <v>6837</v>
      </c>
      <c r="B1872" s="368" t="s">
        <v>139</v>
      </c>
      <c r="C1872" s="368" t="s">
        <v>74</v>
      </c>
      <c r="D1872" s="368" t="s">
        <v>3181</v>
      </c>
      <c r="E1872" s="368">
        <v>24</v>
      </c>
      <c r="F1872" s="368">
        <v>1</v>
      </c>
      <c r="G1872" s="368">
        <v>4</v>
      </c>
    </row>
    <row r="1873" spans="1:7">
      <c r="A1873" s="368" t="s">
        <v>4948</v>
      </c>
      <c r="B1873" s="368" t="s">
        <v>139</v>
      </c>
      <c r="C1873" s="368" t="s">
        <v>198</v>
      </c>
      <c r="D1873" s="368" t="s">
        <v>3246</v>
      </c>
      <c r="E1873" s="368">
        <v>36</v>
      </c>
      <c r="F1873" s="368">
        <v>2</v>
      </c>
      <c r="G1873" s="368">
        <v>6</v>
      </c>
    </row>
    <row r="1874" spans="1:7">
      <c r="A1874" s="368" t="s">
        <v>4446</v>
      </c>
      <c r="B1874" s="368" t="s">
        <v>139</v>
      </c>
      <c r="C1874" s="368" t="s">
        <v>198</v>
      </c>
      <c r="D1874" s="368" t="s">
        <v>3184</v>
      </c>
      <c r="E1874" s="368">
        <v>36</v>
      </c>
      <c r="F1874" s="368">
        <v>2</v>
      </c>
      <c r="G1874" s="368">
        <v>6</v>
      </c>
    </row>
    <row r="1875" spans="1:7">
      <c r="A1875" s="368" t="s">
        <v>4447</v>
      </c>
      <c r="B1875" s="368" t="s">
        <v>139</v>
      </c>
      <c r="C1875" s="368" t="s">
        <v>198</v>
      </c>
      <c r="D1875" s="368" t="s">
        <v>3230</v>
      </c>
      <c r="E1875" s="368">
        <v>36</v>
      </c>
      <c r="F1875" s="368">
        <v>1</v>
      </c>
      <c r="G1875" s="368">
        <v>3</v>
      </c>
    </row>
    <row r="1876" spans="1:7">
      <c r="A1876" s="368" t="s">
        <v>4951</v>
      </c>
      <c r="B1876" s="368" t="s">
        <v>139</v>
      </c>
      <c r="C1876" s="368" t="s">
        <v>227</v>
      </c>
      <c r="D1876" s="368" t="s">
        <v>3225</v>
      </c>
      <c r="E1876" s="368">
        <v>13</v>
      </c>
      <c r="F1876" s="368">
        <v>1</v>
      </c>
      <c r="G1876" s="368">
        <v>8</v>
      </c>
    </row>
    <row r="1877" spans="1:7">
      <c r="A1877" s="368" t="s">
        <v>4449</v>
      </c>
      <c r="B1877" s="368" t="s">
        <v>139</v>
      </c>
      <c r="C1877" s="368" t="s">
        <v>227</v>
      </c>
      <c r="D1877" s="368" t="s">
        <v>3233</v>
      </c>
      <c r="E1877" s="368">
        <v>13</v>
      </c>
      <c r="F1877" s="368">
        <v>1</v>
      </c>
      <c r="G1877" s="368">
        <v>8</v>
      </c>
    </row>
    <row r="1878" spans="1:7">
      <c r="A1878" s="368" t="s">
        <v>4953</v>
      </c>
      <c r="B1878" s="368" t="s">
        <v>139</v>
      </c>
      <c r="C1878" s="368" t="s">
        <v>199</v>
      </c>
      <c r="D1878" s="368" t="s">
        <v>3210</v>
      </c>
      <c r="E1878" s="368">
        <v>5</v>
      </c>
      <c r="F1878" s="368">
        <v>1</v>
      </c>
      <c r="G1878" s="368">
        <v>20</v>
      </c>
    </row>
    <row r="1879" spans="1:7">
      <c r="A1879" s="368" t="s">
        <v>5804</v>
      </c>
      <c r="B1879" s="368" t="s">
        <v>139</v>
      </c>
      <c r="C1879" s="368" t="s">
        <v>101</v>
      </c>
      <c r="D1879" s="368" t="s">
        <v>3192</v>
      </c>
      <c r="E1879" s="368">
        <v>1</v>
      </c>
      <c r="F1879" s="368">
        <v>1</v>
      </c>
      <c r="G1879" s="368">
        <v>100</v>
      </c>
    </row>
    <row r="1880" spans="1:7">
      <c r="A1880" s="368" t="s">
        <v>6618</v>
      </c>
      <c r="B1880" s="368" t="s">
        <v>139</v>
      </c>
      <c r="C1880" s="368" t="s">
        <v>228</v>
      </c>
      <c r="D1880" s="368" t="s">
        <v>3192</v>
      </c>
      <c r="E1880" s="368">
        <v>7</v>
      </c>
      <c r="F1880" s="368">
        <v>1</v>
      </c>
      <c r="G1880" s="368">
        <v>14</v>
      </c>
    </row>
    <row r="1881" spans="1:7">
      <c r="A1881" s="368" t="s">
        <v>6838</v>
      </c>
      <c r="B1881" s="368" t="s">
        <v>139</v>
      </c>
      <c r="C1881" s="368" t="s">
        <v>228</v>
      </c>
      <c r="D1881" s="368" t="s">
        <v>3207</v>
      </c>
      <c r="E1881" s="368">
        <v>7</v>
      </c>
      <c r="F1881" s="368">
        <v>1</v>
      </c>
      <c r="G1881" s="368">
        <v>14</v>
      </c>
    </row>
    <row r="1882" spans="1:7">
      <c r="A1882" s="368" t="s">
        <v>4956</v>
      </c>
      <c r="B1882" s="368" t="s">
        <v>139</v>
      </c>
      <c r="C1882" s="368" t="s">
        <v>104</v>
      </c>
      <c r="D1882" s="368" t="s">
        <v>3190</v>
      </c>
      <c r="E1882" s="368">
        <v>3</v>
      </c>
      <c r="F1882" s="368">
        <v>1</v>
      </c>
      <c r="G1882" s="368">
        <v>33</v>
      </c>
    </row>
    <row r="1883" spans="1:7">
      <c r="A1883" s="368" t="s">
        <v>4455</v>
      </c>
      <c r="B1883" s="368" t="s">
        <v>139</v>
      </c>
      <c r="C1883" s="368" t="s">
        <v>27</v>
      </c>
      <c r="D1883" s="368" t="s">
        <v>3203</v>
      </c>
      <c r="E1883" s="368">
        <v>7</v>
      </c>
      <c r="F1883" s="368">
        <v>1</v>
      </c>
      <c r="G1883" s="368">
        <v>14</v>
      </c>
    </row>
    <row r="1884" spans="1:7">
      <c r="A1884" s="368" t="s">
        <v>2962</v>
      </c>
      <c r="B1884" s="368" t="s">
        <v>139</v>
      </c>
      <c r="C1884" s="368" t="s">
        <v>106</v>
      </c>
      <c r="D1884" s="368" t="s">
        <v>3175</v>
      </c>
      <c r="E1884" s="368">
        <v>1</v>
      </c>
      <c r="F1884" s="368" t="s">
        <v>3175</v>
      </c>
      <c r="G1884" s="368">
        <v>0</v>
      </c>
    </row>
    <row r="1885" spans="1:7">
      <c r="A1885" s="368" t="s">
        <v>5806</v>
      </c>
      <c r="B1885" s="368" t="s">
        <v>139</v>
      </c>
      <c r="C1885" s="368" t="s">
        <v>107</v>
      </c>
      <c r="D1885" s="368" t="s">
        <v>3233</v>
      </c>
      <c r="E1885" s="368">
        <v>4</v>
      </c>
      <c r="F1885" s="368">
        <v>1</v>
      </c>
      <c r="G1885" s="368">
        <v>25</v>
      </c>
    </row>
    <row r="1886" spans="1:7">
      <c r="A1886" s="368" t="s">
        <v>4458</v>
      </c>
      <c r="B1886" s="368" t="s">
        <v>139</v>
      </c>
      <c r="C1886" s="368" t="s">
        <v>108</v>
      </c>
      <c r="D1886" s="368" t="s">
        <v>3212</v>
      </c>
      <c r="E1886" s="368">
        <v>1</v>
      </c>
      <c r="F1886" s="368">
        <v>1</v>
      </c>
      <c r="G1886" s="368">
        <v>100</v>
      </c>
    </row>
    <row r="1887" spans="1:7">
      <c r="A1887" s="368" t="s">
        <v>4460</v>
      </c>
      <c r="B1887" s="368" t="s">
        <v>139</v>
      </c>
      <c r="C1887" s="368" t="s">
        <v>213</v>
      </c>
      <c r="D1887" s="368" t="s">
        <v>3212</v>
      </c>
      <c r="E1887" s="368">
        <v>8</v>
      </c>
      <c r="F1887" s="368">
        <v>4</v>
      </c>
      <c r="G1887" s="368">
        <v>50</v>
      </c>
    </row>
    <row r="1888" spans="1:7">
      <c r="A1888" s="368" t="s">
        <v>5659</v>
      </c>
      <c r="B1888" s="368" t="s">
        <v>139</v>
      </c>
      <c r="C1888" s="368" t="s">
        <v>213</v>
      </c>
      <c r="D1888" s="368" t="s">
        <v>3236</v>
      </c>
      <c r="E1888" s="368">
        <v>8</v>
      </c>
      <c r="F1888" s="368">
        <v>1</v>
      </c>
      <c r="G1888" s="368">
        <v>13</v>
      </c>
    </row>
    <row r="1889" spans="1:7">
      <c r="A1889" s="368" t="s">
        <v>5092</v>
      </c>
      <c r="B1889" s="368" t="s">
        <v>139</v>
      </c>
      <c r="C1889" s="368" t="s">
        <v>213</v>
      </c>
      <c r="D1889" s="368" t="s">
        <v>3195</v>
      </c>
      <c r="E1889" s="368">
        <v>8</v>
      </c>
      <c r="F1889" s="368">
        <v>1</v>
      </c>
      <c r="G1889" s="368">
        <v>13</v>
      </c>
    </row>
    <row r="1890" spans="1:7">
      <c r="A1890" s="368" t="s">
        <v>6839</v>
      </c>
      <c r="B1890" s="368" t="s">
        <v>139</v>
      </c>
      <c r="C1890" s="368" t="s">
        <v>86</v>
      </c>
      <c r="D1890" s="368" t="s">
        <v>3177</v>
      </c>
      <c r="E1890" s="368">
        <v>21</v>
      </c>
      <c r="F1890" s="368">
        <v>1</v>
      </c>
      <c r="G1890" s="368">
        <v>5</v>
      </c>
    </row>
    <row r="1891" spans="1:7">
      <c r="A1891" s="368" t="s">
        <v>5540</v>
      </c>
      <c r="B1891" s="368" t="s">
        <v>139</v>
      </c>
      <c r="C1891" s="368" t="s">
        <v>86</v>
      </c>
      <c r="D1891" s="368" t="s">
        <v>3225</v>
      </c>
      <c r="E1891" s="368">
        <v>21</v>
      </c>
      <c r="F1891" s="368">
        <v>2</v>
      </c>
      <c r="G1891" s="368">
        <v>10</v>
      </c>
    </row>
    <row r="1892" spans="1:7">
      <c r="A1892" s="368" t="s">
        <v>4960</v>
      </c>
      <c r="B1892" s="368" t="s">
        <v>139</v>
      </c>
      <c r="C1892" s="368" t="s">
        <v>111</v>
      </c>
      <c r="D1892" s="368" t="s">
        <v>3188</v>
      </c>
      <c r="E1892" s="368">
        <v>3</v>
      </c>
      <c r="F1892" s="368">
        <v>1</v>
      </c>
      <c r="G1892" s="368">
        <v>33</v>
      </c>
    </row>
    <row r="1893" spans="1:7">
      <c r="A1893" s="368" t="s">
        <v>5150</v>
      </c>
      <c r="B1893" s="368" t="s">
        <v>139</v>
      </c>
      <c r="C1893" s="368" t="s">
        <v>140</v>
      </c>
      <c r="D1893" s="368" t="s">
        <v>3212</v>
      </c>
      <c r="E1893" s="368">
        <v>1</v>
      </c>
      <c r="F1893" s="368">
        <v>1</v>
      </c>
      <c r="G1893" s="368">
        <v>100</v>
      </c>
    </row>
    <row r="1894" spans="1:7">
      <c r="A1894" s="368" t="s">
        <v>5808</v>
      </c>
      <c r="B1894" s="368" t="s">
        <v>139</v>
      </c>
      <c r="C1894" s="368" t="s">
        <v>140</v>
      </c>
      <c r="D1894" s="368" t="s">
        <v>3227</v>
      </c>
      <c r="E1894" s="368">
        <v>1</v>
      </c>
      <c r="F1894" s="368">
        <v>1</v>
      </c>
      <c r="G1894" s="368">
        <v>100</v>
      </c>
    </row>
    <row r="1895" spans="1:7">
      <c r="A1895" s="368" t="s">
        <v>5809</v>
      </c>
      <c r="B1895" s="368" t="s">
        <v>139</v>
      </c>
      <c r="C1895" s="368" t="s">
        <v>181</v>
      </c>
      <c r="D1895" s="368" t="s">
        <v>3212</v>
      </c>
      <c r="E1895" s="368">
        <v>29</v>
      </c>
      <c r="F1895" s="368">
        <v>8</v>
      </c>
      <c r="G1895" s="368">
        <v>28</v>
      </c>
    </row>
    <row r="1896" spans="1:7">
      <c r="A1896" s="368" t="s">
        <v>4464</v>
      </c>
      <c r="B1896" s="368" t="s">
        <v>139</v>
      </c>
      <c r="C1896" s="368" t="s">
        <v>181</v>
      </c>
      <c r="D1896" s="368" t="s">
        <v>3210</v>
      </c>
      <c r="E1896" s="368">
        <v>29</v>
      </c>
      <c r="F1896" s="368">
        <v>4</v>
      </c>
      <c r="G1896" s="368">
        <v>14</v>
      </c>
    </row>
    <row r="1897" spans="1:7">
      <c r="A1897" s="368" t="s">
        <v>5153</v>
      </c>
      <c r="B1897" s="368" t="s">
        <v>139</v>
      </c>
      <c r="C1897" s="368" t="s">
        <v>181</v>
      </c>
      <c r="D1897" s="368" t="s">
        <v>3246</v>
      </c>
      <c r="E1897" s="368">
        <v>29</v>
      </c>
      <c r="F1897" s="368">
        <v>1</v>
      </c>
      <c r="G1897" s="368">
        <v>3</v>
      </c>
    </row>
    <row r="1898" spans="1:7">
      <c r="A1898" s="368" t="s">
        <v>4467</v>
      </c>
      <c r="B1898" s="368" t="s">
        <v>139</v>
      </c>
      <c r="C1898" s="368" t="s">
        <v>114</v>
      </c>
      <c r="D1898" s="368" t="s">
        <v>3181</v>
      </c>
      <c r="E1898" s="368">
        <v>14</v>
      </c>
      <c r="F1898" s="368">
        <v>1</v>
      </c>
      <c r="G1898" s="368">
        <v>7</v>
      </c>
    </row>
    <row r="1899" spans="1:7">
      <c r="A1899" s="368" t="s">
        <v>5219</v>
      </c>
      <c r="B1899" s="368" t="s">
        <v>139</v>
      </c>
      <c r="C1899" s="368" t="s">
        <v>29</v>
      </c>
      <c r="D1899" s="368" t="s">
        <v>3422</v>
      </c>
      <c r="E1899" s="368">
        <v>53</v>
      </c>
      <c r="F1899" s="368">
        <v>1</v>
      </c>
      <c r="G1899" s="368">
        <v>2</v>
      </c>
    </row>
    <row r="1900" spans="1:7">
      <c r="A1900" s="368" t="s">
        <v>5220</v>
      </c>
      <c r="B1900" s="368" t="s">
        <v>139</v>
      </c>
      <c r="C1900" s="368" t="s">
        <v>29</v>
      </c>
      <c r="D1900" s="368" t="s">
        <v>3184</v>
      </c>
      <c r="E1900" s="368">
        <v>53</v>
      </c>
      <c r="F1900" s="368">
        <v>1</v>
      </c>
      <c r="G1900" s="368">
        <v>2</v>
      </c>
    </row>
    <row r="1901" spans="1:7">
      <c r="A1901" s="368" t="s">
        <v>5156</v>
      </c>
      <c r="B1901" s="368" t="s">
        <v>139</v>
      </c>
      <c r="C1901" s="368" t="s">
        <v>115</v>
      </c>
      <c r="D1901" s="368" t="s">
        <v>3236</v>
      </c>
      <c r="E1901" s="368">
        <v>52</v>
      </c>
      <c r="F1901" s="368">
        <v>2</v>
      </c>
      <c r="G1901" s="368">
        <v>4</v>
      </c>
    </row>
    <row r="1902" spans="1:7">
      <c r="A1902" s="368" t="s">
        <v>5157</v>
      </c>
      <c r="B1902" s="368" t="s">
        <v>139</v>
      </c>
      <c r="C1902" s="368" t="s">
        <v>115</v>
      </c>
      <c r="D1902" s="368" t="s">
        <v>3195</v>
      </c>
      <c r="E1902" s="368">
        <v>52</v>
      </c>
      <c r="F1902" s="368">
        <v>1</v>
      </c>
      <c r="G1902" s="368">
        <v>2</v>
      </c>
    </row>
    <row r="1903" spans="1:7">
      <c r="A1903" s="368" t="s">
        <v>5158</v>
      </c>
      <c r="B1903" s="368" t="s">
        <v>139</v>
      </c>
      <c r="C1903" s="368" t="s">
        <v>115</v>
      </c>
      <c r="D1903" s="368" t="s">
        <v>3319</v>
      </c>
      <c r="E1903" s="368">
        <v>52</v>
      </c>
      <c r="F1903" s="368">
        <v>2</v>
      </c>
      <c r="G1903" s="368">
        <v>4</v>
      </c>
    </row>
    <row r="1904" spans="1:7">
      <c r="A1904" s="368" t="s">
        <v>5159</v>
      </c>
      <c r="B1904" s="368" t="s">
        <v>139</v>
      </c>
      <c r="C1904" s="368" t="s">
        <v>75</v>
      </c>
      <c r="D1904" s="368" t="s">
        <v>3220</v>
      </c>
      <c r="E1904" s="368">
        <v>5</v>
      </c>
      <c r="F1904" s="368">
        <v>3</v>
      </c>
      <c r="G1904" s="368">
        <v>60</v>
      </c>
    </row>
    <row r="1905" spans="1:7">
      <c r="A1905" s="368" t="s">
        <v>4673</v>
      </c>
      <c r="B1905" s="368" t="s">
        <v>169</v>
      </c>
      <c r="C1905" s="368" t="s">
        <v>190</v>
      </c>
      <c r="D1905" s="368" t="s">
        <v>3186</v>
      </c>
      <c r="E1905" s="368">
        <v>4</v>
      </c>
      <c r="F1905" s="368">
        <v>2</v>
      </c>
      <c r="G1905" s="368">
        <v>50</v>
      </c>
    </row>
    <row r="1906" spans="1:7">
      <c r="A1906" s="368" t="s">
        <v>4804</v>
      </c>
      <c r="B1906" s="368" t="s">
        <v>169</v>
      </c>
      <c r="C1906" s="368" t="s">
        <v>191</v>
      </c>
      <c r="D1906" s="368" t="s">
        <v>3190</v>
      </c>
      <c r="E1906" s="368">
        <v>15</v>
      </c>
      <c r="F1906" s="368">
        <v>1</v>
      </c>
      <c r="G1906" s="368">
        <v>7</v>
      </c>
    </row>
    <row r="1907" spans="1:7">
      <c r="A1907" s="368" t="s">
        <v>4805</v>
      </c>
      <c r="B1907" s="368" t="s">
        <v>169</v>
      </c>
      <c r="C1907" s="368" t="s">
        <v>41</v>
      </c>
      <c r="D1907" s="368" t="s">
        <v>3192</v>
      </c>
      <c r="E1907" s="368">
        <v>6</v>
      </c>
      <c r="F1907" s="368">
        <v>1</v>
      </c>
      <c r="G1907" s="368">
        <v>17</v>
      </c>
    </row>
    <row r="1908" spans="1:7">
      <c r="A1908" s="368" t="s">
        <v>4973</v>
      </c>
      <c r="B1908" s="368" t="s">
        <v>169</v>
      </c>
      <c r="C1908" s="368" t="s">
        <v>41</v>
      </c>
      <c r="D1908" s="368" t="s">
        <v>3240</v>
      </c>
      <c r="E1908" s="368">
        <v>6</v>
      </c>
      <c r="F1908" s="368">
        <v>1</v>
      </c>
      <c r="G1908" s="368">
        <v>17</v>
      </c>
    </row>
    <row r="1909" spans="1:7">
      <c r="A1909" s="368" t="s">
        <v>4975</v>
      </c>
      <c r="B1909" s="368" t="s">
        <v>169</v>
      </c>
      <c r="C1909" s="368" t="s">
        <v>41</v>
      </c>
      <c r="D1909" s="368" t="s">
        <v>3306</v>
      </c>
      <c r="E1909" s="368">
        <v>6</v>
      </c>
      <c r="F1909" s="368">
        <v>1</v>
      </c>
      <c r="G1909" s="368">
        <v>17</v>
      </c>
    </row>
    <row r="1910" spans="1:7">
      <c r="A1910" s="368" t="s">
        <v>4976</v>
      </c>
      <c r="B1910" s="368" t="s">
        <v>169</v>
      </c>
      <c r="C1910" s="368" t="s">
        <v>192</v>
      </c>
      <c r="D1910" s="368" t="s">
        <v>3190</v>
      </c>
      <c r="E1910" s="368">
        <v>4</v>
      </c>
      <c r="F1910" s="368">
        <v>1</v>
      </c>
      <c r="G1910" s="368">
        <v>25</v>
      </c>
    </row>
    <row r="1911" spans="1:7">
      <c r="A1911" s="368" t="s">
        <v>4977</v>
      </c>
      <c r="B1911" s="368" t="s">
        <v>169</v>
      </c>
      <c r="C1911" s="368" t="s">
        <v>192</v>
      </c>
      <c r="D1911" s="368" t="s">
        <v>3184</v>
      </c>
      <c r="E1911" s="368">
        <v>4</v>
      </c>
      <c r="F1911" s="368">
        <v>1</v>
      </c>
      <c r="G1911" s="368">
        <v>25</v>
      </c>
    </row>
    <row r="1912" spans="1:7">
      <c r="A1912" s="368" t="s">
        <v>2952</v>
      </c>
      <c r="B1912" s="368" t="s">
        <v>169</v>
      </c>
      <c r="C1912" s="368" t="s">
        <v>62</v>
      </c>
      <c r="D1912" s="368" t="s">
        <v>3175</v>
      </c>
      <c r="E1912" s="368">
        <v>2</v>
      </c>
      <c r="F1912" s="368" t="s">
        <v>3175</v>
      </c>
      <c r="G1912" s="368">
        <v>0</v>
      </c>
    </row>
    <row r="1913" spans="1:7">
      <c r="A1913" s="368" t="s">
        <v>5419</v>
      </c>
      <c r="B1913" s="368" t="s">
        <v>139</v>
      </c>
      <c r="C1913" s="368" t="s">
        <v>63</v>
      </c>
      <c r="D1913" s="368" t="s">
        <v>3181</v>
      </c>
      <c r="E1913" s="368">
        <v>1486</v>
      </c>
      <c r="F1913" s="368">
        <v>21</v>
      </c>
      <c r="G1913" s="368">
        <v>1</v>
      </c>
    </row>
    <row r="1914" spans="1:7">
      <c r="A1914" s="368" t="s">
        <v>4682</v>
      </c>
      <c r="B1914" s="368" t="s">
        <v>139</v>
      </c>
      <c r="C1914" s="368" t="s">
        <v>94</v>
      </c>
      <c r="D1914" s="368" t="s">
        <v>3210</v>
      </c>
      <c r="E1914" s="368">
        <v>3</v>
      </c>
      <c r="F1914" s="368">
        <v>1</v>
      </c>
      <c r="G1914" s="368">
        <v>33</v>
      </c>
    </row>
    <row r="1915" spans="1:7">
      <c r="A1915" s="368" t="s">
        <v>4683</v>
      </c>
      <c r="B1915" s="368" t="s">
        <v>139</v>
      </c>
      <c r="C1915" s="368" t="s">
        <v>194</v>
      </c>
      <c r="D1915" s="368" t="s">
        <v>3212</v>
      </c>
      <c r="E1915" s="368">
        <v>5</v>
      </c>
      <c r="F1915" s="368">
        <v>1</v>
      </c>
      <c r="G1915" s="368">
        <v>20</v>
      </c>
    </row>
    <row r="1916" spans="1:7">
      <c r="A1916" s="368" t="s">
        <v>4980</v>
      </c>
      <c r="B1916" s="368" t="s">
        <v>139</v>
      </c>
      <c r="C1916" s="368" t="s">
        <v>95</v>
      </c>
      <c r="D1916" s="368" t="s">
        <v>3177</v>
      </c>
      <c r="E1916" s="368">
        <v>7</v>
      </c>
      <c r="F1916" s="368">
        <v>1</v>
      </c>
      <c r="G1916" s="368">
        <v>14</v>
      </c>
    </row>
    <row r="1917" spans="1:7">
      <c r="A1917" s="368" t="s">
        <v>4811</v>
      </c>
      <c r="B1917" s="368" t="s">
        <v>139</v>
      </c>
      <c r="C1917" s="368" t="s">
        <v>225</v>
      </c>
      <c r="D1917" s="368" t="s">
        <v>3212</v>
      </c>
      <c r="E1917" s="368">
        <v>20</v>
      </c>
      <c r="F1917" s="368">
        <v>2</v>
      </c>
      <c r="G1917" s="368">
        <v>10</v>
      </c>
    </row>
    <row r="1918" spans="1:7">
      <c r="A1918" s="368" t="s">
        <v>4689</v>
      </c>
      <c r="B1918" s="368" t="s">
        <v>139</v>
      </c>
      <c r="C1918" s="368" t="s">
        <v>225</v>
      </c>
      <c r="D1918" s="368" t="s">
        <v>3184</v>
      </c>
      <c r="E1918" s="368">
        <v>20</v>
      </c>
      <c r="F1918" s="368">
        <v>1</v>
      </c>
      <c r="G1918" s="368">
        <v>5</v>
      </c>
    </row>
    <row r="1919" spans="1:7">
      <c r="A1919" s="368" t="s">
        <v>4814</v>
      </c>
      <c r="B1919" s="368" t="s">
        <v>139</v>
      </c>
      <c r="C1919" s="368" t="s">
        <v>196</v>
      </c>
      <c r="D1919" s="368" t="s">
        <v>3246</v>
      </c>
      <c r="E1919" s="368">
        <v>16</v>
      </c>
      <c r="F1919" s="368">
        <v>1</v>
      </c>
      <c r="G1919" s="368">
        <v>6</v>
      </c>
    </row>
    <row r="1920" spans="1:7">
      <c r="A1920" s="368" t="s">
        <v>4691</v>
      </c>
      <c r="B1920" s="368" t="s">
        <v>139</v>
      </c>
      <c r="C1920" s="368" t="s">
        <v>97</v>
      </c>
      <c r="D1920" s="368" t="s">
        <v>3212</v>
      </c>
      <c r="E1920" s="368">
        <v>11</v>
      </c>
      <c r="F1920" s="368">
        <v>2</v>
      </c>
      <c r="G1920" s="368">
        <v>18</v>
      </c>
    </row>
    <row r="1921" spans="1:7">
      <c r="A1921" s="368" t="s">
        <v>5796</v>
      </c>
      <c r="B1921" s="368" t="s">
        <v>139</v>
      </c>
      <c r="C1921" s="368" t="s">
        <v>177</v>
      </c>
      <c r="D1921" s="368" t="s">
        <v>3207</v>
      </c>
      <c r="E1921" s="368">
        <v>25</v>
      </c>
      <c r="F1921" s="368">
        <v>1</v>
      </c>
      <c r="G1921" s="368">
        <v>4</v>
      </c>
    </row>
    <row r="1922" spans="1:7">
      <c r="A1922" s="368" t="s">
        <v>5425</v>
      </c>
      <c r="B1922" s="368" t="s">
        <v>139</v>
      </c>
      <c r="C1922" s="368" t="s">
        <v>177</v>
      </c>
      <c r="D1922" s="368" t="s">
        <v>3246</v>
      </c>
      <c r="E1922" s="368">
        <v>25</v>
      </c>
      <c r="F1922" s="368">
        <v>1</v>
      </c>
      <c r="G1922" s="368">
        <v>4</v>
      </c>
    </row>
    <row r="1923" spans="1:7">
      <c r="A1923" s="368" t="s">
        <v>4693</v>
      </c>
      <c r="B1923" s="368" t="s">
        <v>139</v>
      </c>
      <c r="C1923" s="368" t="s">
        <v>23</v>
      </c>
      <c r="D1923" s="368" t="s">
        <v>3179</v>
      </c>
      <c r="E1923" s="368">
        <v>6</v>
      </c>
      <c r="F1923" s="368">
        <v>1</v>
      </c>
      <c r="G1923" s="368">
        <v>17</v>
      </c>
    </row>
    <row r="1924" spans="1:7">
      <c r="A1924" s="368" t="s">
        <v>5634</v>
      </c>
      <c r="B1924" s="368" t="s">
        <v>139</v>
      </c>
      <c r="C1924" s="368" t="s">
        <v>83</v>
      </c>
      <c r="D1924" s="368" t="s">
        <v>3192</v>
      </c>
      <c r="E1924" s="368">
        <v>41</v>
      </c>
      <c r="F1924" s="368">
        <v>1</v>
      </c>
      <c r="G1924" s="368">
        <v>2</v>
      </c>
    </row>
    <row r="1925" spans="1:7">
      <c r="A1925" s="368" t="s">
        <v>4819</v>
      </c>
      <c r="B1925" s="368" t="s">
        <v>139</v>
      </c>
      <c r="C1925" s="368" t="s">
        <v>25</v>
      </c>
      <c r="D1925" s="368" t="s">
        <v>3192</v>
      </c>
      <c r="E1925" s="368">
        <v>10</v>
      </c>
      <c r="F1925" s="368">
        <v>1</v>
      </c>
      <c r="G1925" s="368">
        <v>10</v>
      </c>
    </row>
    <row r="1926" spans="1:7">
      <c r="A1926" s="368" t="s">
        <v>4986</v>
      </c>
      <c r="B1926" s="368" t="s">
        <v>139</v>
      </c>
      <c r="C1926" s="368" t="s">
        <v>25</v>
      </c>
      <c r="D1926" s="368" t="s">
        <v>3220</v>
      </c>
      <c r="E1926" s="368">
        <v>10</v>
      </c>
      <c r="F1926" s="368">
        <v>2</v>
      </c>
      <c r="G1926" s="368">
        <v>20</v>
      </c>
    </row>
    <row r="1927" spans="1:7">
      <c r="A1927" s="368" t="s">
        <v>4695</v>
      </c>
      <c r="B1927" s="368" t="s">
        <v>139</v>
      </c>
      <c r="C1927" s="368" t="s">
        <v>197</v>
      </c>
      <c r="D1927" s="368" t="s">
        <v>3207</v>
      </c>
      <c r="E1927" s="368">
        <v>6</v>
      </c>
      <c r="F1927" s="368">
        <v>2</v>
      </c>
      <c r="G1927" s="368">
        <v>33</v>
      </c>
    </row>
    <row r="1928" spans="1:7">
      <c r="A1928" s="368" t="s">
        <v>4696</v>
      </c>
      <c r="B1928" s="368" t="s">
        <v>139</v>
      </c>
      <c r="C1928" s="368" t="s">
        <v>211</v>
      </c>
      <c r="D1928" s="368" t="s">
        <v>3207</v>
      </c>
      <c r="E1928" s="368">
        <v>24</v>
      </c>
      <c r="F1928" s="368">
        <v>1</v>
      </c>
      <c r="G1928" s="368">
        <v>4</v>
      </c>
    </row>
    <row r="1929" spans="1:7">
      <c r="A1929" s="368" t="s">
        <v>4697</v>
      </c>
      <c r="B1929" s="368" t="s">
        <v>139</v>
      </c>
      <c r="C1929" s="368" t="s">
        <v>100</v>
      </c>
      <c r="D1929" s="368" t="s">
        <v>3233</v>
      </c>
      <c r="E1929" s="368">
        <v>4</v>
      </c>
      <c r="F1929" s="368">
        <v>1</v>
      </c>
      <c r="G1929" s="368">
        <v>25</v>
      </c>
    </row>
    <row r="1930" spans="1:7">
      <c r="A1930" s="368" t="s">
        <v>6840</v>
      </c>
      <c r="B1930" s="368" t="s">
        <v>139</v>
      </c>
      <c r="C1930" s="368" t="s">
        <v>26</v>
      </c>
      <c r="D1930" s="368" t="s">
        <v>3256</v>
      </c>
      <c r="E1930" s="368">
        <v>11</v>
      </c>
      <c r="F1930" s="368">
        <v>1</v>
      </c>
      <c r="G1930" s="368">
        <v>9</v>
      </c>
    </row>
    <row r="1931" spans="1:7">
      <c r="A1931" s="368" t="s">
        <v>4698</v>
      </c>
      <c r="B1931" s="368" t="s">
        <v>139</v>
      </c>
      <c r="C1931" s="368" t="s">
        <v>154</v>
      </c>
      <c r="D1931" s="368" t="s">
        <v>3225</v>
      </c>
      <c r="E1931" s="368">
        <v>3</v>
      </c>
      <c r="F1931" s="368">
        <v>1</v>
      </c>
      <c r="G1931" s="368">
        <v>33</v>
      </c>
    </row>
    <row r="1932" spans="1:7">
      <c r="A1932" s="368" t="s">
        <v>5800</v>
      </c>
      <c r="B1932" s="368" t="s">
        <v>139</v>
      </c>
      <c r="C1932" s="368" t="s">
        <v>74</v>
      </c>
      <c r="D1932" s="368" t="s">
        <v>3306</v>
      </c>
      <c r="E1932" s="368">
        <v>24</v>
      </c>
      <c r="F1932" s="368">
        <v>1</v>
      </c>
      <c r="G1932" s="368">
        <v>4</v>
      </c>
    </row>
    <row r="1933" spans="1:7">
      <c r="A1933" s="368" t="s">
        <v>4821</v>
      </c>
      <c r="B1933" s="368" t="s">
        <v>139</v>
      </c>
      <c r="C1933" s="368" t="s">
        <v>198</v>
      </c>
      <c r="D1933" s="368" t="s">
        <v>3212</v>
      </c>
      <c r="E1933" s="368">
        <v>36</v>
      </c>
      <c r="F1933" s="368">
        <v>10</v>
      </c>
      <c r="G1933" s="368">
        <v>28</v>
      </c>
    </row>
    <row r="1934" spans="1:7">
      <c r="A1934" s="368" t="s">
        <v>4701</v>
      </c>
      <c r="B1934" s="368" t="s">
        <v>139</v>
      </c>
      <c r="C1934" s="368" t="s">
        <v>199</v>
      </c>
      <c r="D1934" s="368" t="s">
        <v>3212</v>
      </c>
      <c r="E1934" s="368">
        <v>5</v>
      </c>
      <c r="F1934" s="368">
        <v>2</v>
      </c>
      <c r="G1934" s="368">
        <v>40</v>
      </c>
    </row>
    <row r="1935" spans="1:7">
      <c r="A1935" s="368" t="s">
        <v>4991</v>
      </c>
      <c r="B1935" s="368" t="s">
        <v>139</v>
      </c>
      <c r="C1935" s="368" t="s">
        <v>212</v>
      </c>
      <c r="D1935" s="368" t="s">
        <v>3212</v>
      </c>
      <c r="E1935" s="368">
        <v>2</v>
      </c>
      <c r="F1935" s="368">
        <v>1</v>
      </c>
      <c r="G1935" s="368">
        <v>50</v>
      </c>
    </row>
    <row r="1936" spans="1:7">
      <c r="A1936" s="368" t="s">
        <v>6841</v>
      </c>
      <c r="B1936" s="368" t="s">
        <v>139</v>
      </c>
      <c r="C1936" s="368" t="s">
        <v>228</v>
      </c>
      <c r="D1936" s="368" t="s">
        <v>3230</v>
      </c>
      <c r="E1936" s="368">
        <v>7</v>
      </c>
      <c r="F1936" s="368">
        <v>1</v>
      </c>
      <c r="G1936" s="368">
        <v>14</v>
      </c>
    </row>
    <row r="1937" spans="1:7">
      <c r="A1937" s="368" t="s">
        <v>4823</v>
      </c>
      <c r="B1937" s="368" t="s">
        <v>139</v>
      </c>
      <c r="C1937" s="368" t="s">
        <v>178</v>
      </c>
      <c r="D1937" s="368" t="s">
        <v>3441</v>
      </c>
      <c r="E1937" s="368">
        <v>5</v>
      </c>
      <c r="F1937" s="368">
        <v>1</v>
      </c>
      <c r="G1937" s="368">
        <v>20</v>
      </c>
    </row>
    <row r="1938" spans="1:7">
      <c r="A1938" s="368" t="s">
        <v>4825</v>
      </c>
      <c r="B1938" s="368" t="s">
        <v>139</v>
      </c>
      <c r="C1938" s="368" t="s">
        <v>156</v>
      </c>
      <c r="D1938" s="368" t="s">
        <v>3212</v>
      </c>
      <c r="E1938" s="368">
        <v>7</v>
      </c>
      <c r="F1938" s="368">
        <v>1</v>
      </c>
      <c r="G1938" s="368">
        <v>14</v>
      </c>
    </row>
    <row r="1939" spans="1:7">
      <c r="A1939" s="368" t="s">
        <v>4826</v>
      </c>
      <c r="B1939" s="368" t="s">
        <v>139</v>
      </c>
      <c r="C1939" s="368" t="s">
        <v>200</v>
      </c>
      <c r="D1939" s="368" t="s">
        <v>3220</v>
      </c>
      <c r="E1939" s="368">
        <v>24</v>
      </c>
      <c r="F1939" s="368">
        <v>4</v>
      </c>
      <c r="G1939" s="368">
        <v>17</v>
      </c>
    </row>
    <row r="1940" spans="1:7">
      <c r="A1940" s="368" t="s">
        <v>4827</v>
      </c>
      <c r="B1940" s="368" t="s">
        <v>139</v>
      </c>
      <c r="C1940" s="368" t="s">
        <v>200</v>
      </c>
      <c r="D1940" s="368" t="s">
        <v>3177</v>
      </c>
      <c r="E1940" s="368">
        <v>24</v>
      </c>
      <c r="F1940" s="368">
        <v>1</v>
      </c>
      <c r="G1940" s="368">
        <v>4</v>
      </c>
    </row>
    <row r="1941" spans="1:7">
      <c r="A1941" s="368" t="s">
        <v>4828</v>
      </c>
      <c r="B1941" s="368" t="s">
        <v>139</v>
      </c>
      <c r="C1941" s="368" t="s">
        <v>179</v>
      </c>
      <c r="D1941" s="368" t="s">
        <v>3210</v>
      </c>
      <c r="E1941" s="368">
        <v>50</v>
      </c>
      <c r="F1941" s="368">
        <v>5</v>
      </c>
      <c r="G1941" s="368">
        <v>10</v>
      </c>
    </row>
    <row r="1942" spans="1:7">
      <c r="A1942" s="368" t="s">
        <v>5090</v>
      </c>
      <c r="B1942" s="368" t="s">
        <v>139</v>
      </c>
      <c r="C1942" s="368" t="s">
        <v>179</v>
      </c>
      <c r="D1942" s="368" t="s">
        <v>3201</v>
      </c>
      <c r="E1942" s="368">
        <v>50</v>
      </c>
      <c r="F1942" s="368">
        <v>1</v>
      </c>
      <c r="G1942" s="368">
        <v>2</v>
      </c>
    </row>
    <row r="1943" spans="1:7">
      <c r="A1943" s="368" t="s">
        <v>4704</v>
      </c>
      <c r="B1943" s="368" t="s">
        <v>139</v>
      </c>
      <c r="C1943" s="368" t="s">
        <v>179</v>
      </c>
      <c r="D1943" s="368" t="s">
        <v>3236</v>
      </c>
      <c r="E1943" s="368">
        <v>50</v>
      </c>
      <c r="F1943" s="368">
        <v>4</v>
      </c>
      <c r="G1943" s="368">
        <v>8</v>
      </c>
    </row>
    <row r="1944" spans="1:7">
      <c r="A1944" s="368" t="s">
        <v>5609</v>
      </c>
      <c r="B1944" s="368" t="s">
        <v>169</v>
      </c>
      <c r="C1944" s="368" t="s">
        <v>214</v>
      </c>
      <c r="D1944" s="368" t="s">
        <v>3256</v>
      </c>
      <c r="E1944" s="368">
        <v>12</v>
      </c>
      <c r="F1944" s="368">
        <v>1</v>
      </c>
      <c r="G1944" s="368">
        <v>8</v>
      </c>
    </row>
    <row r="1945" spans="1:7">
      <c r="A1945" s="368" t="s">
        <v>5077</v>
      </c>
      <c r="B1945" s="368" t="s">
        <v>169</v>
      </c>
      <c r="C1945" s="368" t="s">
        <v>214</v>
      </c>
      <c r="D1945" s="368" t="s">
        <v>3252</v>
      </c>
      <c r="E1945" s="368">
        <v>12</v>
      </c>
      <c r="F1945" s="368">
        <v>1</v>
      </c>
      <c r="G1945" s="368">
        <v>8</v>
      </c>
    </row>
    <row r="1946" spans="1:7">
      <c r="A1946" s="368" t="s">
        <v>5078</v>
      </c>
      <c r="B1946" s="368" t="s">
        <v>169</v>
      </c>
      <c r="C1946" s="368" t="s">
        <v>214</v>
      </c>
      <c r="D1946" s="368" t="s">
        <v>3190</v>
      </c>
      <c r="E1946" s="368">
        <v>12</v>
      </c>
      <c r="F1946" s="368">
        <v>1</v>
      </c>
      <c r="G1946" s="368">
        <v>8</v>
      </c>
    </row>
    <row r="1947" spans="1:7">
      <c r="A1947" s="368" t="s">
        <v>5079</v>
      </c>
      <c r="B1947" s="368" t="s">
        <v>169</v>
      </c>
      <c r="C1947" s="368" t="s">
        <v>35</v>
      </c>
      <c r="D1947" s="368" t="s">
        <v>3198</v>
      </c>
      <c r="E1947" s="368">
        <v>4</v>
      </c>
      <c r="F1947" s="368">
        <v>1</v>
      </c>
      <c r="G1947" s="368">
        <v>25</v>
      </c>
    </row>
    <row r="1948" spans="1:7">
      <c r="A1948" s="368" t="s">
        <v>6842</v>
      </c>
      <c r="B1948" s="368" t="s">
        <v>169</v>
      </c>
      <c r="C1948" s="368" t="s">
        <v>60</v>
      </c>
      <c r="D1948" s="368" t="s">
        <v>3233</v>
      </c>
      <c r="E1948" s="368">
        <v>7</v>
      </c>
      <c r="F1948" s="368">
        <v>1</v>
      </c>
      <c r="G1948" s="368">
        <v>14</v>
      </c>
    </row>
    <row r="1949" spans="1:7">
      <c r="A1949" s="368" t="s">
        <v>5080</v>
      </c>
      <c r="B1949" s="368" t="s">
        <v>169</v>
      </c>
      <c r="C1949" s="368" t="s">
        <v>205</v>
      </c>
      <c r="D1949" s="368" t="s">
        <v>3256</v>
      </c>
      <c r="E1949" s="368">
        <v>9</v>
      </c>
      <c r="F1949" s="368">
        <v>1</v>
      </c>
      <c r="G1949" s="368">
        <v>11</v>
      </c>
    </row>
    <row r="1950" spans="1:7">
      <c r="A1950" s="368" t="s">
        <v>2576</v>
      </c>
      <c r="B1950" s="368" t="s">
        <v>169</v>
      </c>
      <c r="C1950" s="368" t="s">
        <v>188</v>
      </c>
      <c r="D1950" s="368" t="s">
        <v>3175</v>
      </c>
      <c r="E1950" s="368">
        <v>3</v>
      </c>
      <c r="F1950" s="368" t="s">
        <v>3175</v>
      </c>
      <c r="G1950" s="368">
        <v>0</v>
      </c>
    </row>
    <row r="1951" spans="1:7">
      <c r="A1951" s="368" t="s">
        <v>5082</v>
      </c>
      <c r="B1951" s="368" t="s">
        <v>169</v>
      </c>
      <c r="C1951" s="368" t="s">
        <v>148</v>
      </c>
      <c r="D1951" s="368" t="s">
        <v>3207</v>
      </c>
      <c r="E1951" s="368">
        <v>8</v>
      </c>
      <c r="F1951" s="368">
        <v>1</v>
      </c>
      <c r="G1951" s="368">
        <v>13</v>
      </c>
    </row>
    <row r="1952" spans="1:7">
      <c r="A1952" s="368" t="s">
        <v>5610</v>
      </c>
      <c r="B1952" s="368" t="s">
        <v>169</v>
      </c>
      <c r="C1952" s="368" t="s">
        <v>148</v>
      </c>
      <c r="D1952" s="368" t="s">
        <v>3195</v>
      </c>
      <c r="E1952" s="368">
        <v>8</v>
      </c>
      <c r="F1952" s="368">
        <v>1</v>
      </c>
      <c r="G1952" s="368">
        <v>13</v>
      </c>
    </row>
    <row r="1953" spans="1:7">
      <c r="A1953" s="368" t="s">
        <v>2997</v>
      </c>
      <c r="B1953" s="368" t="s">
        <v>169</v>
      </c>
      <c r="C1953" s="368" t="s">
        <v>36</v>
      </c>
      <c r="D1953" s="368" t="s">
        <v>3175</v>
      </c>
      <c r="E1953" s="368">
        <v>2</v>
      </c>
      <c r="F1953" s="368" t="s">
        <v>3175</v>
      </c>
      <c r="G1953" s="368">
        <v>0</v>
      </c>
    </row>
    <row r="1954" spans="1:7">
      <c r="A1954" s="368" t="s">
        <v>5376</v>
      </c>
      <c r="B1954" s="368" t="s">
        <v>169</v>
      </c>
      <c r="C1954" s="368" t="s">
        <v>37</v>
      </c>
      <c r="D1954" s="368" t="s">
        <v>3201</v>
      </c>
      <c r="E1954" s="368">
        <v>9</v>
      </c>
      <c r="F1954" s="368">
        <v>1</v>
      </c>
      <c r="G1954" s="368">
        <v>11</v>
      </c>
    </row>
    <row r="1955" spans="1:7">
      <c r="A1955" s="368" t="s">
        <v>5612</v>
      </c>
      <c r="B1955" s="368" t="s">
        <v>169</v>
      </c>
      <c r="C1955" s="368" t="s">
        <v>37</v>
      </c>
      <c r="D1955" s="368" t="s">
        <v>3184</v>
      </c>
      <c r="E1955" s="368">
        <v>9</v>
      </c>
      <c r="F1955" s="368">
        <v>1</v>
      </c>
      <c r="G1955" s="368">
        <v>11</v>
      </c>
    </row>
    <row r="1956" spans="1:7">
      <c r="A1956" s="368" t="s">
        <v>5084</v>
      </c>
      <c r="B1956" s="368" t="s">
        <v>169</v>
      </c>
      <c r="C1956" s="368" t="s">
        <v>91</v>
      </c>
      <c r="D1956" s="368" t="s">
        <v>3192</v>
      </c>
      <c r="E1956" s="368">
        <v>14</v>
      </c>
      <c r="F1956" s="368">
        <v>6</v>
      </c>
      <c r="G1956" s="368">
        <v>43</v>
      </c>
    </row>
    <row r="1957" spans="1:7">
      <c r="A1957" s="368" t="s">
        <v>5085</v>
      </c>
      <c r="B1957" s="368" t="s">
        <v>169</v>
      </c>
      <c r="C1957" s="368" t="s">
        <v>91</v>
      </c>
      <c r="D1957" s="368" t="s">
        <v>3207</v>
      </c>
      <c r="E1957" s="368">
        <v>14</v>
      </c>
      <c r="F1957" s="368">
        <v>2</v>
      </c>
      <c r="G1957" s="368">
        <v>14</v>
      </c>
    </row>
    <row r="1958" spans="1:7">
      <c r="A1958" s="368" t="s">
        <v>5613</v>
      </c>
      <c r="B1958" s="368" t="s">
        <v>169</v>
      </c>
      <c r="C1958" s="368" t="s">
        <v>91</v>
      </c>
      <c r="D1958" s="368" t="s">
        <v>3227</v>
      </c>
      <c r="E1958" s="368">
        <v>14</v>
      </c>
      <c r="F1958" s="368">
        <v>1</v>
      </c>
      <c r="G1958" s="368">
        <v>7</v>
      </c>
    </row>
    <row r="1959" spans="1:7">
      <c r="A1959" s="368" t="s">
        <v>5087</v>
      </c>
      <c r="B1959" s="368" t="s">
        <v>169</v>
      </c>
      <c r="C1959" s="368" t="s">
        <v>189</v>
      </c>
      <c r="D1959" s="368" t="s">
        <v>3177</v>
      </c>
      <c r="E1959" s="368">
        <v>19</v>
      </c>
      <c r="F1959" s="368">
        <v>1</v>
      </c>
      <c r="G1959" s="368">
        <v>5</v>
      </c>
    </row>
    <row r="1960" spans="1:7">
      <c r="A1960" s="368" t="s">
        <v>5616</v>
      </c>
      <c r="B1960" s="368" t="s">
        <v>169</v>
      </c>
      <c r="C1960" s="368" t="s">
        <v>189</v>
      </c>
      <c r="D1960" s="368" t="s">
        <v>3256</v>
      </c>
      <c r="E1960" s="368">
        <v>19</v>
      </c>
      <c r="F1960" s="368">
        <v>1</v>
      </c>
      <c r="G1960" s="368">
        <v>5</v>
      </c>
    </row>
    <row r="1961" spans="1:7">
      <c r="A1961" s="368" t="s">
        <v>5617</v>
      </c>
      <c r="B1961" s="368" t="s">
        <v>169</v>
      </c>
      <c r="C1961" s="368" t="s">
        <v>189</v>
      </c>
      <c r="D1961" s="368" t="s">
        <v>3188</v>
      </c>
      <c r="E1961" s="368">
        <v>19</v>
      </c>
      <c r="F1961" s="368">
        <v>1</v>
      </c>
      <c r="G1961" s="368">
        <v>5</v>
      </c>
    </row>
    <row r="1962" spans="1:7">
      <c r="A1962" s="368" t="s">
        <v>5620</v>
      </c>
      <c r="B1962" s="368" t="s">
        <v>169</v>
      </c>
      <c r="C1962" s="368" t="s">
        <v>38</v>
      </c>
      <c r="D1962" s="368" t="s">
        <v>3422</v>
      </c>
      <c r="E1962" s="368">
        <v>4</v>
      </c>
      <c r="F1962" s="368">
        <v>1</v>
      </c>
      <c r="G1962" s="368">
        <v>25</v>
      </c>
    </row>
    <row r="1963" spans="1:7">
      <c r="A1963" s="368" t="s">
        <v>5256</v>
      </c>
      <c r="B1963" s="368" t="s">
        <v>169</v>
      </c>
      <c r="C1963" s="368" t="s">
        <v>219</v>
      </c>
      <c r="D1963" s="368" t="s">
        <v>3256</v>
      </c>
      <c r="E1963" s="368">
        <v>5</v>
      </c>
      <c r="F1963" s="368">
        <v>1</v>
      </c>
      <c r="G1963" s="368">
        <v>20</v>
      </c>
    </row>
    <row r="1964" spans="1:7">
      <c r="A1964" s="368" t="s">
        <v>5381</v>
      </c>
      <c r="B1964" s="368" t="s">
        <v>169</v>
      </c>
      <c r="C1964" s="368" t="s">
        <v>39</v>
      </c>
      <c r="D1964" s="368" t="s">
        <v>3422</v>
      </c>
      <c r="E1964" s="368">
        <v>7</v>
      </c>
      <c r="F1964" s="368">
        <v>1</v>
      </c>
      <c r="G1964" s="368">
        <v>14</v>
      </c>
    </row>
    <row r="1965" spans="1:7">
      <c r="A1965" s="368" t="s">
        <v>5260</v>
      </c>
      <c r="B1965" s="368" t="s">
        <v>169</v>
      </c>
      <c r="C1965" s="368" t="s">
        <v>152</v>
      </c>
      <c r="D1965" s="368" t="s">
        <v>3190</v>
      </c>
      <c r="E1965" s="368">
        <v>8</v>
      </c>
      <c r="F1965" s="368">
        <v>1</v>
      </c>
      <c r="G1965" s="368">
        <v>13</v>
      </c>
    </row>
    <row r="1966" spans="1:7">
      <c r="A1966" s="368" t="s">
        <v>5623</v>
      </c>
      <c r="B1966" s="368" t="s">
        <v>169</v>
      </c>
      <c r="C1966" s="368" t="s">
        <v>223</v>
      </c>
      <c r="D1966" s="368" t="s">
        <v>3192</v>
      </c>
      <c r="E1966" s="368">
        <v>11</v>
      </c>
      <c r="F1966" s="368">
        <v>1</v>
      </c>
      <c r="G1966" s="368">
        <v>9</v>
      </c>
    </row>
    <row r="1967" spans="1:7">
      <c r="A1967" s="368" t="s">
        <v>5384</v>
      </c>
      <c r="B1967" s="368" t="s">
        <v>169</v>
      </c>
      <c r="C1967" s="368" t="s">
        <v>223</v>
      </c>
      <c r="D1967" s="368" t="s">
        <v>3210</v>
      </c>
      <c r="E1967" s="368">
        <v>11</v>
      </c>
      <c r="F1967" s="368">
        <v>1</v>
      </c>
      <c r="G1967" s="368">
        <v>9</v>
      </c>
    </row>
    <row r="1968" spans="1:7">
      <c r="A1968" s="368" t="s">
        <v>4292</v>
      </c>
      <c r="B1968" s="368" t="s">
        <v>139</v>
      </c>
      <c r="C1968" s="368" t="s">
        <v>63</v>
      </c>
      <c r="D1968" s="368" t="s">
        <v>3198</v>
      </c>
      <c r="E1968" s="368">
        <v>1486</v>
      </c>
      <c r="F1968" s="368">
        <v>23</v>
      </c>
      <c r="G1968" s="368">
        <v>2</v>
      </c>
    </row>
    <row r="1969" spans="1:7">
      <c r="A1969" s="368" t="s">
        <v>5416</v>
      </c>
      <c r="B1969" s="368" t="s">
        <v>139</v>
      </c>
      <c r="C1969" s="368" t="s">
        <v>63</v>
      </c>
      <c r="D1969" s="368" t="s">
        <v>3201</v>
      </c>
      <c r="E1969" s="368">
        <v>1486</v>
      </c>
      <c r="F1969" s="368">
        <v>17</v>
      </c>
      <c r="G1969" s="368">
        <v>1</v>
      </c>
    </row>
    <row r="1970" spans="1:7">
      <c r="A1970" s="368" t="s">
        <v>5790</v>
      </c>
      <c r="B1970" s="368" t="s">
        <v>139</v>
      </c>
      <c r="C1970" s="368" t="s">
        <v>63</v>
      </c>
      <c r="D1970" s="368" t="s">
        <v>3236</v>
      </c>
      <c r="E1970" s="368">
        <v>1486</v>
      </c>
      <c r="F1970" s="368">
        <v>15</v>
      </c>
      <c r="G1970" s="368">
        <v>1</v>
      </c>
    </row>
    <row r="1971" spans="1:7">
      <c r="A1971" s="368" t="s">
        <v>5626</v>
      </c>
      <c r="B1971" s="368" t="s">
        <v>139</v>
      </c>
      <c r="C1971" s="368" t="s">
        <v>63</v>
      </c>
      <c r="D1971" s="368" t="s">
        <v>3203</v>
      </c>
      <c r="E1971" s="368">
        <v>1486</v>
      </c>
      <c r="F1971" s="368">
        <v>25</v>
      </c>
      <c r="G1971" s="368">
        <v>2</v>
      </c>
    </row>
    <row r="1972" spans="1:7">
      <c r="A1972" s="368" t="s">
        <v>5386</v>
      </c>
      <c r="B1972" s="368" t="s">
        <v>139</v>
      </c>
      <c r="C1972" s="368" t="s">
        <v>63</v>
      </c>
      <c r="D1972" s="368" t="s">
        <v>3256</v>
      </c>
      <c r="E1972" s="368">
        <v>1486</v>
      </c>
      <c r="F1972" s="368">
        <v>3</v>
      </c>
      <c r="G1972" s="368">
        <v>0</v>
      </c>
    </row>
    <row r="1973" spans="1:7">
      <c r="A1973" s="368" t="s">
        <v>5314</v>
      </c>
      <c r="B1973" s="368" t="s">
        <v>139</v>
      </c>
      <c r="C1973" s="368" t="s">
        <v>63</v>
      </c>
      <c r="D1973" s="368" t="s">
        <v>3227</v>
      </c>
      <c r="E1973" s="368">
        <v>1486</v>
      </c>
      <c r="F1973" s="368">
        <v>8</v>
      </c>
      <c r="G1973" s="368">
        <v>1</v>
      </c>
    </row>
    <row r="1974" spans="1:7">
      <c r="A1974" s="368" t="s">
        <v>5316</v>
      </c>
      <c r="B1974" s="368" t="s">
        <v>139</v>
      </c>
      <c r="C1974" s="368" t="s">
        <v>63</v>
      </c>
      <c r="D1974" s="368" t="s">
        <v>3184</v>
      </c>
      <c r="E1974" s="368">
        <v>1486</v>
      </c>
      <c r="F1974" s="368">
        <v>23</v>
      </c>
      <c r="G1974" s="368">
        <v>2</v>
      </c>
    </row>
    <row r="1975" spans="1:7">
      <c r="A1975" s="368" t="s">
        <v>5629</v>
      </c>
      <c r="B1975" s="368" t="s">
        <v>139</v>
      </c>
      <c r="C1975" s="368" t="s">
        <v>210</v>
      </c>
      <c r="D1975" s="368" t="s">
        <v>3192</v>
      </c>
      <c r="E1975" s="368">
        <v>14</v>
      </c>
      <c r="F1975" s="368">
        <v>2</v>
      </c>
      <c r="G1975" s="368">
        <v>14</v>
      </c>
    </row>
    <row r="1976" spans="1:7">
      <c r="A1976" s="368" t="s">
        <v>5390</v>
      </c>
      <c r="B1976" s="368" t="s">
        <v>139</v>
      </c>
      <c r="C1976" s="368" t="s">
        <v>210</v>
      </c>
      <c r="D1976" s="368" t="s">
        <v>3207</v>
      </c>
      <c r="E1976" s="368">
        <v>14</v>
      </c>
      <c r="F1976" s="368">
        <v>1</v>
      </c>
      <c r="G1976" s="368">
        <v>7</v>
      </c>
    </row>
    <row r="1977" spans="1:7">
      <c r="A1977" s="368" t="s">
        <v>5392</v>
      </c>
      <c r="B1977" s="368" t="s">
        <v>139</v>
      </c>
      <c r="C1977" s="368" t="s">
        <v>210</v>
      </c>
      <c r="D1977" s="368" t="s">
        <v>3236</v>
      </c>
      <c r="E1977" s="368">
        <v>14</v>
      </c>
      <c r="F1977" s="368">
        <v>1</v>
      </c>
      <c r="G1977" s="368">
        <v>7</v>
      </c>
    </row>
    <row r="1978" spans="1:7">
      <c r="A1978" s="368" t="s">
        <v>4469</v>
      </c>
      <c r="B1978" s="368" t="s">
        <v>139</v>
      </c>
      <c r="C1978" s="368" t="s">
        <v>76</v>
      </c>
      <c r="D1978" s="368" t="s">
        <v>3195</v>
      </c>
      <c r="E1978" s="368">
        <v>25</v>
      </c>
      <c r="F1978" s="368">
        <v>1</v>
      </c>
      <c r="G1978" s="368">
        <v>4</v>
      </c>
    </row>
    <row r="1979" spans="1:7">
      <c r="A1979" s="368" t="s">
        <v>5160</v>
      </c>
      <c r="B1979" s="368" t="s">
        <v>139</v>
      </c>
      <c r="C1979" s="368" t="s">
        <v>75</v>
      </c>
      <c r="D1979" s="368" t="s">
        <v>3198</v>
      </c>
      <c r="E1979" s="368">
        <v>5</v>
      </c>
      <c r="F1979" s="368">
        <v>1</v>
      </c>
      <c r="G1979" s="368">
        <v>20</v>
      </c>
    </row>
    <row r="1980" spans="1:7">
      <c r="A1980" s="368" t="s">
        <v>5814</v>
      </c>
      <c r="B1980" s="368" t="s">
        <v>139</v>
      </c>
      <c r="C1980" s="368" t="s">
        <v>143</v>
      </c>
      <c r="D1980" s="368" t="s">
        <v>3246</v>
      </c>
      <c r="E1980" s="368">
        <v>4</v>
      </c>
      <c r="F1980" s="368">
        <v>1</v>
      </c>
      <c r="G1980" s="368">
        <v>25</v>
      </c>
    </row>
    <row r="1981" spans="1:7">
      <c r="A1981" s="368" t="s">
        <v>4472</v>
      </c>
      <c r="B1981" s="368" t="s">
        <v>139</v>
      </c>
      <c r="C1981" s="368" t="s">
        <v>30</v>
      </c>
      <c r="D1981" s="368" t="s">
        <v>3192</v>
      </c>
      <c r="E1981" s="368">
        <v>15</v>
      </c>
      <c r="F1981" s="368">
        <v>2</v>
      </c>
      <c r="G1981" s="368">
        <v>13</v>
      </c>
    </row>
    <row r="1982" spans="1:7">
      <c r="A1982" s="368" t="s">
        <v>5164</v>
      </c>
      <c r="B1982" s="368" t="s">
        <v>139</v>
      </c>
      <c r="C1982" s="368" t="s">
        <v>87</v>
      </c>
      <c r="D1982" s="368" t="s">
        <v>3195</v>
      </c>
      <c r="E1982" s="368">
        <v>5</v>
      </c>
      <c r="F1982" s="368">
        <v>1</v>
      </c>
      <c r="G1982" s="368">
        <v>20</v>
      </c>
    </row>
    <row r="1983" spans="1:7">
      <c r="A1983" s="368" t="s">
        <v>4473</v>
      </c>
      <c r="B1983" s="368" t="s">
        <v>139</v>
      </c>
      <c r="C1983" s="368" t="s">
        <v>31</v>
      </c>
      <c r="D1983" s="368" t="s">
        <v>3225</v>
      </c>
      <c r="E1983" s="368">
        <v>11</v>
      </c>
      <c r="F1983" s="368">
        <v>1</v>
      </c>
      <c r="G1983" s="368">
        <v>9</v>
      </c>
    </row>
    <row r="1984" spans="1:7">
      <c r="A1984" s="368" t="s">
        <v>5817</v>
      </c>
      <c r="B1984" s="368" t="s">
        <v>139</v>
      </c>
      <c r="C1984" s="368" t="s">
        <v>182</v>
      </c>
      <c r="D1984" s="368" t="s">
        <v>3212</v>
      </c>
      <c r="E1984" s="368">
        <v>6</v>
      </c>
      <c r="F1984" s="368">
        <v>2</v>
      </c>
      <c r="G1984" s="368">
        <v>33</v>
      </c>
    </row>
    <row r="1985" spans="1:7">
      <c r="A1985" s="368" t="s">
        <v>5820</v>
      </c>
      <c r="B1985" s="368" t="s">
        <v>139</v>
      </c>
      <c r="C1985" s="368" t="s">
        <v>56</v>
      </c>
      <c r="D1985" s="368" t="s">
        <v>3225</v>
      </c>
      <c r="E1985" s="368">
        <v>3</v>
      </c>
      <c r="F1985" s="368">
        <v>1</v>
      </c>
      <c r="G1985" s="368">
        <v>33</v>
      </c>
    </row>
    <row r="1986" spans="1:7">
      <c r="A1986" s="368" t="s">
        <v>5821</v>
      </c>
      <c r="B1986" s="368" t="s">
        <v>139</v>
      </c>
      <c r="C1986" s="368" t="s">
        <v>202</v>
      </c>
      <c r="D1986" s="368" t="s">
        <v>3220</v>
      </c>
      <c r="E1986" s="368">
        <v>5</v>
      </c>
      <c r="F1986" s="368">
        <v>1</v>
      </c>
      <c r="G1986" s="368">
        <v>20</v>
      </c>
    </row>
    <row r="1987" spans="1:7">
      <c r="A1987" s="368" t="s">
        <v>6843</v>
      </c>
      <c r="B1987" s="368" t="s">
        <v>139</v>
      </c>
      <c r="C1987" s="368" t="s">
        <v>160</v>
      </c>
      <c r="D1987" s="368" t="s">
        <v>3198</v>
      </c>
      <c r="E1987" s="368">
        <v>3</v>
      </c>
      <c r="F1987" s="368">
        <v>1</v>
      </c>
      <c r="G1987" s="368">
        <v>33</v>
      </c>
    </row>
    <row r="1988" spans="1:7">
      <c r="A1988" s="368" t="s">
        <v>6844</v>
      </c>
      <c r="B1988" s="368" t="s">
        <v>139</v>
      </c>
      <c r="C1988" s="368" t="s">
        <v>160</v>
      </c>
      <c r="D1988" s="368" t="s">
        <v>3184</v>
      </c>
      <c r="E1988" s="368">
        <v>3</v>
      </c>
      <c r="F1988" s="368">
        <v>1</v>
      </c>
      <c r="G1988" s="368">
        <v>33</v>
      </c>
    </row>
    <row r="1989" spans="1:7">
      <c r="A1989" s="368" t="s">
        <v>4740</v>
      </c>
      <c r="B1989" s="368" t="s">
        <v>139</v>
      </c>
      <c r="C1989" s="368" t="s">
        <v>58</v>
      </c>
      <c r="D1989" s="368" t="s">
        <v>3210</v>
      </c>
      <c r="E1989" s="368">
        <v>23</v>
      </c>
      <c r="F1989" s="368">
        <v>4</v>
      </c>
      <c r="G1989" s="368">
        <v>17</v>
      </c>
    </row>
    <row r="1990" spans="1:7">
      <c r="A1990" s="368" t="s">
        <v>5823</v>
      </c>
      <c r="B1990" s="368" t="s">
        <v>139</v>
      </c>
      <c r="C1990" s="368" t="s">
        <v>78</v>
      </c>
      <c r="D1990" s="368" t="s">
        <v>3203</v>
      </c>
      <c r="E1990" s="368">
        <v>33</v>
      </c>
      <c r="F1990" s="368">
        <v>1</v>
      </c>
      <c r="G1990" s="368">
        <v>3</v>
      </c>
    </row>
    <row r="1991" spans="1:7">
      <c r="A1991" s="368" t="s">
        <v>5168</v>
      </c>
      <c r="B1991" s="368" t="s">
        <v>139</v>
      </c>
      <c r="C1991" s="368" t="s">
        <v>78</v>
      </c>
      <c r="D1991" s="368" t="s">
        <v>3230</v>
      </c>
      <c r="E1991" s="368">
        <v>33</v>
      </c>
      <c r="F1991" s="368">
        <v>1</v>
      </c>
      <c r="G1991" s="368">
        <v>3</v>
      </c>
    </row>
    <row r="1992" spans="1:7">
      <c r="A1992" s="368" t="s">
        <v>5486</v>
      </c>
      <c r="B1992" s="368" t="s">
        <v>139</v>
      </c>
      <c r="C1992" s="368" t="s">
        <v>184</v>
      </c>
      <c r="D1992" s="368" t="s">
        <v>3198</v>
      </c>
      <c r="E1992" s="368">
        <v>33</v>
      </c>
      <c r="F1992" s="368">
        <v>2</v>
      </c>
      <c r="G1992" s="368">
        <v>6</v>
      </c>
    </row>
    <row r="1993" spans="1:7">
      <c r="A1993" s="368" t="s">
        <v>5827</v>
      </c>
      <c r="B1993" s="368" t="s">
        <v>139</v>
      </c>
      <c r="C1993" s="368" t="s">
        <v>204</v>
      </c>
      <c r="D1993" s="368" t="s">
        <v>3212</v>
      </c>
      <c r="E1993" s="368">
        <v>2</v>
      </c>
      <c r="F1993" s="368">
        <v>1</v>
      </c>
      <c r="G1993" s="368">
        <v>50</v>
      </c>
    </row>
    <row r="1994" spans="1:7">
      <c r="A1994" s="368" t="s">
        <v>5828</v>
      </c>
      <c r="B1994" s="368" t="s">
        <v>139</v>
      </c>
      <c r="C1994" s="368" t="s">
        <v>59</v>
      </c>
      <c r="D1994" s="368" t="s">
        <v>3212</v>
      </c>
      <c r="E1994" s="368">
        <v>10</v>
      </c>
      <c r="F1994" s="368">
        <v>4</v>
      </c>
      <c r="G1994" s="368">
        <v>40</v>
      </c>
    </row>
    <row r="1995" spans="1:7">
      <c r="A1995" s="368" t="s">
        <v>4746</v>
      </c>
      <c r="B1995" s="368" t="s">
        <v>139</v>
      </c>
      <c r="C1995" s="368" t="s">
        <v>34</v>
      </c>
      <c r="D1995" s="368" t="s">
        <v>3230</v>
      </c>
      <c r="E1995" s="368">
        <v>12</v>
      </c>
      <c r="F1995" s="368">
        <v>1</v>
      </c>
      <c r="G1995" s="368">
        <v>8</v>
      </c>
    </row>
    <row r="1996" spans="1:7">
      <c r="A1996" s="368" t="s">
        <v>5830</v>
      </c>
      <c r="B1996" s="368" t="s">
        <v>139</v>
      </c>
      <c r="C1996" s="368" t="s">
        <v>214</v>
      </c>
      <c r="D1996" s="368" t="s">
        <v>3192</v>
      </c>
      <c r="E1996" s="368">
        <v>2</v>
      </c>
      <c r="F1996" s="368">
        <v>1</v>
      </c>
      <c r="G1996" s="368">
        <v>50</v>
      </c>
    </row>
    <row r="1997" spans="1:7">
      <c r="A1997" s="368" t="s">
        <v>5174</v>
      </c>
      <c r="B1997" s="368" t="s">
        <v>139</v>
      </c>
      <c r="C1997" s="368" t="s">
        <v>214</v>
      </c>
      <c r="D1997" s="368" t="s">
        <v>3220</v>
      </c>
      <c r="E1997" s="368">
        <v>2</v>
      </c>
      <c r="F1997" s="368">
        <v>1</v>
      </c>
      <c r="G1997" s="368">
        <v>50</v>
      </c>
    </row>
    <row r="1998" spans="1:7">
      <c r="A1998" s="368" t="s">
        <v>4747</v>
      </c>
      <c r="B1998" s="368" t="s">
        <v>139</v>
      </c>
      <c r="C1998" s="368" t="s">
        <v>35</v>
      </c>
      <c r="D1998" s="368" t="s">
        <v>3212</v>
      </c>
      <c r="E1998" s="368">
        <v>3</v>
      </c>
      <c r="F1998" s="368">
        <v>1</v>
      </c>
      <c r="G1998" s="368">
        <v>33</v>
      </c>
    </row>
    <row r="1999" spans="1:7">
      <c r="A1999" s="368" t="s">
        <v>4749</v>
      </c>
      <c r="B1999" s="368" t="s">
        <v>139</v>
      </c>
      <c r="C1999" s="368" t="s">
        <v>215</v>
      </c>
      <c r="D1999" s="368" t="s">
        <v>3741</v>
      </c>
      <c r="E1999" s="368">
        <v>7</v>
      </c>
      <c r="F1999" s="368">
        <v>1</v>
      </c>
      <c r="G1999" s="368">
        <v>14</v>
      </c>
    </row>
    <row r="2000" spans="1:7">
      <c r="A2000" s="368" t="s">
        <v>5176</v>
      </c>
      <c r="B2000" s="368" t="s">
        <v>139</v>
      </c>
      <c r="C2000" s="368" t="s">
        <v>187</v>
      </c>
      <c r="D2000" s="368" t="s">
        <v>3220</v>
      </c>
      <c r="E2000" s="368">
        <v>5</v>
      </c>
      <c r="F2000" s="368">
        <v>1</v>
      </c>
      <c r="G2000" s="368">
        <v>20</v>
      </c>
    </row>
    <row r="2001" spans="1:7">
      <c r="A2001" s="368" t="s">
        <v>5177</v>
      </c>
      <c r="B2001" s="368" t="s">
        <v>139</v>
      </c>
      <c r="C2001" s="368" t="s">
        <v>188</v>
      </c>
      <c r="D2001" s="368" t="s">
        <v>3210</v>
      </c>
      <c r="E2001" s="368">
        <v>8</v>
      </c>
      <c r="F2001" s="368">
        <v>1</v>
      </c>
      <c r="G2001" s="368">
        <v>13</v>
      </c>
    </row>
    <row r="2002" spans="1:7">
      <c r="A2002" s="368" t="s">
        <v>5833</v>
      </c>
      <c r="B2002" s="368" t="s">
        <v>139</v>
      </c>
      <c r="C2002" s="368" t="s">
        <v>90</v>
      </c>
      <c r="D2002" s="368" t="s">
        <v>3210</v>
      </c>
      <c r="E2002" s="368">
        <v>7</v>
      </c>
      <c r="F2002" s="368">
        <v>1</v>
      </c>
      <c r="G2002" s="368">
        <v>14</v>
      </c>
    </row>
    <row r="2003" spans="1:7">
      <c r="A2003" s="368" t="s">
        <v>4752</v>
      </c>
      <c r="B2003" s="368" t="s">
        <v>139</v>
      </c>
      <c r="C2003" s="368" t="s">
        <v>148</v>
      </c>
      <c r="D2003" s="368" t="s">
        <v>3210</v>
      </c>
      <c r="E2003" s="368">
        <v>7</v>
      </c>
      <c r="F2003" s="368">
        <v>1</v>
      </c>
      <c r="G2003" s="368">
        <v>14</v>
      </c>
    </row>
    <row r="2004" spans="1:7">
      <c r="A2004" s="368" t="s">
        <v>2707</v>
      </c>
      <c r="B2004" s="368" t="s">
        <v>139</v>
      </c>
      <c r="C2004" s="368" t="s">
        <v>36</v>
      </c>
      <c r="D2004" s="368" t="s">
        <v>3175</v>
      </c>
      <c r="E2004" s="368">
        <v>2</v>
      </c>
      <c r="F2004" s="368" t="s">
        <v>3175</v>
      </c>
      <c r="G2004" s="368">
        <v>0</v>
      </c>
    </row>
    <row r="2005" spans="1:7">
      <c r="A2005" s="368" t="s">
        <v>4754</v>
      </c>
      <c r="B2005" s="368" t="s">
        <v>139</v>
      </c>
      <c r="C2005" s="368" t="s">
        <v>217</v>
      </c>
      <c r="D2005" s="368" t="s">
        <v>3220</v>
      </c>
      <c r="E2005" s="368">
        <v>22</v>
      </c>
      <c r="F2005" s="368">
        <v>1</v>
      </c>
      <c r="G2005" s="368">
        <v>5</v>
      </c>
    </row>
    <row r="2006" spans="1:7">
      <c r="A2006" s="368" t="s">
        <v>2878</v>
      </c>
      <c r="B2006" s="368" t="s">
        <v>139</v>
      </c>
      <c r="C2006" s="368" t="s">
        <v>18</v>
      </c>
      <c r="D2006" s="368" t="s">
        <v>3175</v>
      </c>
      <c r="E2006" s="368">
        <v>1</v>
      </c>
      <c r="F2006" s="368" t="s">
        <v>3175</v>
      </c>
      <c r="G2006" s="368">
        <v>0</v>
      </c>
    </row>
    <row r="2007" spans="1:7">
      <c r="A2007" s="368" t="s">
        <v>5835</v>
      </c>
      <c r="B2007" s="368" t="s">
        <v>139</v>
      </c>
      <c r="C2007" s="368" t="s">
        <v>91</v>
      </c>
      <c r="D2007" s="368" t="s">
        <v>3220</v>
      </c>
      <c r="E2007" s="368">
        <v>16</v>
      </c>
      <c r="F2007" s="368">
        <v>1</v>
      </c>
      <c r="G2007" s="368">
        <v>6</v>
      </c>
    </row>
    <row r="2008" spans="1:7">
      <c r="A2008" s="368" t="s">
        <v>4757</v>
      </c>
      <c r="B2008" s="368" t="s">
        <v>139</v>
      </c>
      <c r="C2008" s="368" t="s">
        <v>189</v>
      </c>
      <c r="D2008" s="368" t="s">
        <v>3192</v>
      </c>
      <c r="E2008" s="368">
        <v>32</v>
      </c>
      <c r="F2008" s="368">
        <v>2</v>
      </c>
      <c r="G2008" s="368">
        <v>6</v>
      </c>
    </row>
    <row r="2009" spans="1:7">
      <c r="A2009" s="368" t="s">
        <v>4758</v>
      </c>
      <c r="B2009" s="368" t="s">
        <v>139</v>
      </c>
      <c r="C2009" s="368" t="s">
        <v>207</v>
      </c>
      <c r="D2009" s="368" t="s">
        <v>3212</v>
      </c>
      <c r="E2009" s="368">
        <v>10</v>
      </c>
      <c r="F2009" s="368">
        <v>1</v>
      </c>
      <c r="G2009" s="368">
        <v>10</v>
      </c>
    </row>
    <row r="2010" spans="1:7">
      <c r="A2010" s="368" t="s">
        <v>5178</v>
      </c>
      <c r="B2010" s="368" t="s">
        <v>139</v>
      </c>
      <c r="C2010" s="368" t="s">
        <v>38</v>
      </c>
      <c r="D2010" s="368" t="s">
        <v>3192</v>
      </c>
      <c r="E2010" s="368">
        <v>18</v>
      </c>
      <c r="F2010" s="368">
        <v>1</v>
      </c>
      <c r="G2010" s="368">
        <v>6</v>
      </c>
    </row>
    <row r="2011" spans="1:7">
      <c r="A2011" s="368" t="s">
        <v>4759</v>
      </c>
      <c r="B2011" s="368" t="s">
        <v>139</v>
      </c>
      <c r="C2011" s="368" t="s">
        <v>38</v>
      </c>
      <c r="D2011" s="368" t="s">
        <v>3441</v>
      </c>
      <c r="E2011" s="368">
        <v>18</v>
      </c>
      <c r="F2011" s="368">
        <v>1</v>
      </c>
      <c r="G2011" s="368">
        <v>6</v>
      </c>
    </row>
    <row r="2012" spans="1:7">
      <c r="A2012" s="368" t="s">
        <v>5836</v>
      </c>
      <c r="B2012" s="368" t="s">
        <v>139</v>
      </c>
      <c r="C2012" s="368" t="s">
        <v>38</v>
      </c>
      <c r="D2012" s="368" t="s">
        <v>3190</v>
      </c>
      <c r="E2012" s="368">
        <v>18</v>
      </c>
      <c r="F2012" s="368">
        <v>2</v>
      </c>
      <c r="G2012" s="368">
        <v>11</v>
      </c>
    </row>
    <row r="2013" spans="1:7">
      <c r="A2013" s="368" t="s">
        <v>5837</v>
      </c>
      <c r="B2013" s="368" t="s">
        <v>139</v>
      </c>
      <c r="C2013" s="368" t="s">
        <v>38</v>
      </c>
      <c r="D2013" s="368" t="s">
        <v>3246</v>
      </c>
      <c r="E2013" s="368">
        <v>18</v>
      </c>
      <c r="F2013" s="368">
        <v>1</v>
      </c>
      <c r="G2013" s="368">
        <v>6</v>
      </c>
    </row>
    <row r="2014" spans="1:7">
      <c r="A2014" s="368" t="s">
        <v>2970</v>
      </c>
      <c r="B2014" s="368" t="s">
        <v>139</v>
      </c>
      <c r="C2014" s="368" t="s">
        <v>92</v>
      </c>
      <c r="D2014" s="368" t="s">
        <v>3175</v>
      </c>
      <c r="E2014" s="368">
        <v>5</v>
      </c>
      <c r="F2014" s="368" t="s">
        <v>3175</v>
      </c>
      <c r="G2014" s="368">
        <v>0</v>
      </c>
    </row>
    <row r="2015" spans="1:7">
      <c r="A2015" s="368" t="s">
        <v>5839</v>
      </c>
      <c r="B2015" s="368" t="s">
        <v>139</v>
      </c>
      <c r="C2015" s="368" t="s">
        <v>150</v>
      </c>
      <c r="D2015" s="368" t="s">
        <v>3184</v>
      </c>
      <c r="E2015" s="368">
        <v>1</v>
      </c>
      <c r="F2015" s="368">
        <v>1</v>
      </c>
      <c r="G2015" s="368">
        <v>100</v>
      </c>
    </row>
    <row r="2016" spans="1:7">
      <c r="A2016" s="368" t="s">
        <v>4761</v>
      </c>
      <c r="B2016" s="368" t="s">
        <v>139</v>
      </c>
      <c r="C2016" s="368" t="s">
        <v>39</v>
      </c>
      <c r="D2016" s="368" t="s">
        <v>3212</v>
      </c>
      <c r="E2016" s="368">
        <v>11</v>
      </c>
      <c r="F2016" s="368">
        <v>1</v>
      </c>
      <c r="G2016" s="368">
        <v>9</v>
      </c>
    </row>
    <row r="2017" spans="1:7">
      <c r="A2017" s="368" t="s">
        <v>5840</v>
      </c>
      <c r="B2017" s="368" t="s">
        <v>139</v>
      </c>
      <c r="C2017" s="368" t="s">
        <v>39</v>
      </c>
      <c r="D2017" s="368" t="s">
        <v>3233</v>
      </c>
      <c r="E2017" s="368">
        <v>11</v>
      </c>
      <c r="F2017" s="368">
        <v>1</v>
      </c>
      <c r="G2017" s="368">
        <v>9</v>
      </c>
    </row>
    <row r="2018" spans="1:7">
      <c r="A2018" s="368" t="s">
        <v>4764</v>
      </c>
      <c r="B2018" s="368" t="s">
        <v>139</v>
      </c>
      <c r="C2018" s="368" t="s">
        <v>40</v>
      </c>
      <c r="D2018" s="368" t="s">
        <v>3212</v>
      </c>
      <c r="E2018" s="368">
        <v>6</v>
      </c>
      <c r="F2018" s="368">
        <v>1</v>
      </c>
      <c r="G2018" s="368">
        <v>17</v>
      </c>
    </row>
    <row r="2019" spans="1:7">
      <c r="A2019" s="368" t="s">
        <v>5181</v>
      </c>
      <c r="B2019" s="368" t="s">
        <v>139</v>
      </c>
      <c r="C2019" s="368" t="s">
        <v>40</v>
      </c>
      <c r="D2019" s="368" t="s">
        <v>3220</v>
      </c>
      <c r="E2019" s="368">
        <v>6</v>
      </c>
      <c r="F2019" s="368">
        <v>1</v>
      </c>
      <c r="G2019" s="368">
        <v>17</v>
      </c>
    </row>
    <row r="2020" spans="1:7">
      <c r="A2020" s="368" t="s">
        <v>5841</v>
      </c>
      <c r="B2020" s="368" t="s">
        <v>139</v>
      </c>
      <c r="C2020" s="368" t="s">
        <v>40</v>
      </c>
      <c r="D2020" s="368" t="s">
        <v>3207</v>
      </c>
      <c r="E2020" s="368">
        <v>6</v>
      </c>
      <c r="F2020" s="368">
        <v>1</v>
      </c>
      <c r="G2020" s="368">
        <v>17</v>
      </c>
    </row>
    <row r="2021" spans="1:7">
      <c r="A2021" s="368" t="s">
        <v>4705</v>
      </c>
      <c r="B2021" s="368" t="s">
        <v>139</v>
      </c>
      <c r="C2021" s="368" t="s">
        <v>179</v>
      </c>
      <c r="D2021" s="368" t="s">
        <v>3181</v>
      </c>
      <c r="E2021" s="368">
        <v>50</v>
      </c>
      <c r="F2021" s="368">
        <v>2</v>
      </c>
      <c r="G2021" s="368">
        <v>4</v>
      </c>
    </row>
    <row r="2022" spans="1:7">
      <c r="A2022" s="368" t="s">
        <v>2735</v>
      </c>
      <c r="B2022" s="368" t="s">
        <v>139</v>
      </c>
      <c r="C2022" s="368" t="s">
        <v>157</v>
      </c>
      <c r="D2022" s="368" t="s">
        <v>3175</v>
      </c>
      <c r="E2022" s="368">
        <v>2</v>
      </c>
      <c r="F2022" s="368" t="s">
        <v>3175</v>
      </c>
      <c r="G2022" s="368">
        <v>0</v>
      </c>
    </row>
    <row r="2023" spans="1:7">
      <c r="A2023" s="368" t="s">
        <v>5277</v>
      </c>
      <c r="B2023" s="368" t="s">
        <v>139</v>
      </c>
      <c r="C2023" s="368" t="s">
        <v>213</v>
      </c>
      <c r="D2023" s="368" t="s">
        <v>3220</v>
      </c>
      <c r="E2023" s="368">
        <v>8</v>
      </c>
      <c r="F2023" s="368">
        <v>3</v>
      </c>
      <c r="G2023" s="368">
        <v>38</v>
      </c>
    </row>
    <row r="2024" spans="1:7">
      <c r="A2024" s="368" t="s">
        <v>5471</v>
      </c>
      <c r="B2024" s="368" t="s">
        <v>139</v>
      </c>
      <c r="C2024" s="368" t="s">
        <v>213</v>
      </c>
      <c r="D2024" s="368" t="s">
        <v>3184</v>
      </c>
      <c r="E2024" s="368">
        <v>8</v>
      </c>
      <c r="F2024" s="368">
        <v>1</v>
      </c>
      <c r="G2024" s="368">
        <v>13</v>
      </c>
    </row>
    <row r="2025" spans="1:7">
      <c r="A2025" s="368" t="s">
        <v>5578</v>
      </c>
      <c r="B2025" s="368" t="s">
        <v>139</v>
      </c>
      <c r="C2025" s="368" t="s">
        <v>86</v>
      </c>
      <c r="D2025" s="368" t="s">
        <v>3212</v>
      </c>
      <c r="E2025" s="368">
        <v>21</v>
      </c>
      <c r="F2025" s="368">
        <v>6</v>
      </c>
      <c r="G2025" s="368">
        <v>29</v>
      </c>
    </row>
    <row r="2026" spans="1:7">
      <c r="A2026" s="368" t="s">
        <v>4461</v>
      </c>
      <c r="B2026" s="368" t="s">
        <v>139</v>
      </c>
      <c r="C2026" s="368" t="s">
        <v>86</v>
      </c>
      <c r="D2026" s="368" t="s">
        <v>3201</v>
      </c>
      <c r="E2026" s="368">
        <v>21</v>
      </c>
      <c r="F2026" s="368">
        <v>1</v>
      </c>
      <c r="G2026" s="368">
        <v>5</v>
      </c>
    </row>
    <row r="2027" spans="1:7">
      <c r="A2027" s="368" t="s">
        <v>5094</v>
      </c>
      <c r="B2027" s="368" t="s">
        <v>139</v>
      </c>
      <c r="C2027" s="368" t="s">
        <v>110</v>
      </c>
      <c r="D2027" s="368" t="s">
        <v>3212</v>
      </c>
      <c r="E2027" s="368">
        <v>1</v>
      </c>
      <c r="F2027" s="368">
        <v>1</v>
      </c>
      <c r="G2027" s="368">
        <v>100</v>
      </c>
    </row>
    <row r="2028" spans="1:7">
      <c r="A2028" s="368" t="s">
        <v>5095</v>
      </c>
      <c r="B2028" s="368" t="s">
        <v>139</v>
      </c>
      <c r="C2028" s="368" t="s">
        <v>110</v>
      </c>
      <c r="D2028" s="368" t="s">
        <v>3233</v>
      </c>
      <c r="E2028" s="368">
        <v>1</v>
      </c>
      <c r="F2028" s="368">
        <v>1</v>
      </c>
      <c r="G2028" s="368">
        <v>100</v>
      </c>
    </row>
    <row r="2029" spans="1:7">
      <c r="A2029" s="368" t="s">
        <v>5096</v>
      </c>
      <c r="B2029" s="368" t="s">
        <v>139</v>
      </c>
      <c r="C2029" s="368" t="s">
        <v>181</v>
      </c>
      <c r="D2029" s="368" t="s">
        <v>3227</v>
      </c>
      <c r="E2029" s="368">
        <v>29</v>
      </c>
      <c r="F2029" s="368">
        <v>1</v>
      </c>
      <c r="G2029" s="368">
        <v>3</v>
      </c>
    </row>
    <row r="2030" spans="1:7">
      <c r="A2030" s="368" t="s">
        <v>5216</v>
      </c>
      <c r="B2030" s="368" t="s">
        <v>139</v>
      </c>
      <c r="C2030" s="368" t="s">
        <v>181</v>
      </c>
      <c r="D2030" s="368" t="s">
        <v>3230</v>
      </c>
      <c r="E2030" s="368">
        <v>29</v>
      </c>
      <c r="F2030" s="368">
        <v>2</v>
      </c>
      <c r="G2030" s="368">
        <v>7</v>
      </c>
    </row>
    <row r="2031" spans="1:7">
      <c r="A2031" s="368" t="s">
        <v>5218</v>
      </c>
      <c r="B2031" s="368" t="s">
        <v>139</v>
      </c>
      <c r="C2031" s="368" t="s">
        <v>142</v>
      </c>
      <c r="D2031" s="368" t="s">
        <v>3212</v>
      </c>
      <c r="E2031" s="368">
        <v>1</v>
      </c>
      <c r="F2031" s="368" t="s">
        <v>3175</v>
      </c>
      <c r="G2031" s="368">
        <v>0</v>
      </c>
    </row>
    <row r="2032" spans="1:7">
      <c r="A2032" s="368" t="s">
        <v>4829</v>
      </c>
      <c r="B2032" s="368" t="s">
        <v>139</v>
      </c>
      <c r="C2032" s="368" t="s">
        <v>115</v>
      </c>
      <c r="D2032" s="368" t="s">
        <v>3264</v>
      </c>
      <c r="E2032" s="368">
        <v>52</v>
      </c>
      <c r="F2032" s="368">
        <v>2</v>
      </c>
      <c r="G2032" s="368">
        <v>4</v>
      </c>
    </row>
    <row r="2033" spans="1:7">
      <c r="A2033" s="368" t="s">
        <v>5098</v>
      </c>
      <c r="B2033" s="368" t="s">
        <v>139</v>
      </c>
      <c r="C2033" s="368" t="s">
        <v>76</v>
      </c>
      <c r="D2033" s="368" t="s">
        <v>3181</v>
      </c>
      <c r="E2033" s="368">
        <v>25</v>
      </c>
      <c r="F2033" s="368">
        <v>1</v>
      </c>
      <c r="G2033" s="368">
        <v>4</v>
      </c>
    </row>
    <row r="2034" spans="1:7">
      <c r="A2034" s="368" t="s">
        <v>5099</v>
      </c>
      <c r="B2034" s="368" t="s">
        <v>139</v>
      </c>
      <c r="C2034" s="368" t="s">
        <v>75</v>
      </c>
      <c r="D2034" s="368" t="s">
        <v>3225</v>
      </c>
      <c r="E2034" s="368">
        <v>5</v>
      </c>
      <c r="F2034" s="368">
        <v>1</v>
      </c>
      <c r="G2034" s="368">
        <v>20</v>
      </c>
    </row>
    <row r="2035" spans="1:7">
      <c r="A2035" s="368" t="s">
        <v>5101</v>
      </c>
      <c r="B2035" s="368" t="s">
        <v>139</v>
      </c>
      <c r="C2035" s="368" t="s">
        <v>30</v>
      </c>
      <c r="D2035" s="368" t="s">
        <v>3220</v>
      </c>
      <c r="E2035" s="368">
        <v>15</v>
      </c>
      <c r="F2035" s="368">
        <v>2</v>
      </c>
      <c r="G2035" s="368">
        <v>13</v>
      </c>
    </row>
    <row r="2036" spans="1:7">
      <c r="A2036" s="368" t="s">
        <v>5102</v>
      </c>
      <c r="B2036" s="368" t="s">
        <v>139</v>
      </c>
      <c r="C2036" s="368" t="s">
        <v>31</v>
      </c>
      <c r="D2036" s="368" t="s">
        <v>3210</v>
      </c>
      <c r="E2036" s="368">
        <v>11</v>
      </c>
      <c r="F2036" s="368">
        <v>1</v>
      </c>
      <c r="G2036" s="368">
        <v>9</v>
      </c>
    </row>
    <row r="2037" spans="1:7">
      <c r="A2037" s="368" t="s">
        <v>5223</v>
      </c>
      <c r="B2037" s="368" t="s">
        <v>139</v>
      </c>
      <c r="C2037" s="368" t="s">
        <v>182</v>
      </c>
      <c r="D2037" s="368" t="s">
        <v>3198</v>
      </c>
      <c r="E2037" s="368">
        <v>6</v>
      </c>
      <c r="F2037" s="368">
        <v>1</v>
      </c>
      <c r="G2037" s="368">
        <v>17</v>
      </c>
    </row>
    <row r="2038" spans="1:7">
      <c r="A2038" s="368" t="s">
        <v>5224</v>
      </c>
      <c r="B2038" s="368" t="s">
        <v>139</v>
      </c>
      <c r="C2038" s="368" t="s">
        <v>182</v>
      </c>
      <c r="D2038" s="368" t="s">
        <v>3190</v>
      </c>
      <c r="E2038" s="368">
        <v>6</v>
      </c>
      <c r="F2038" s="368">
        <v>1</v>
      </c>
      <c r="G2038" s="368">
        <v>17</v>
      </c>
    </row>
    <row r="2039" spans="1:7">
      <c r="A2039" s="368" t="s">
        <v>5103</v>
      </c>
      <c r="B2039" s="368" t="s">
        <v>139</v>
      </c>
      <c r="C2039" s="368" t="s">
        <v>145</v>
      </c>
      <c r="D2039" s="368" t="s">
        <v>3220</v>
      </c>
      <c r="E2039" s="368">
        <v>4</v>
      </c>
      <c r="F2039" s="368">
        <v>1</v>
      </c>
      <c r="G2039" s="368">
        <v>25</v>
      </c>
    </row>
    <row r="2040" spans="1:7">
      <c r="A2040" s="368" t="s">
        <v>5107</v>
      </c>
      <c r="B2040" s="368" t="s">
        <v>139</v>
      </c>
      <c r="C2040" s="368" t="s">
        <v>202</v>
      </c>
      <c r="D2040" s="368" t="s">
        <v>3212</v>
      </c>
      <c r="E2040" s="368">
        <v>5</v>
      </c>
      <c r="F2040" s="368">
        <v>1</v>
      </c>
      <c r="G2040" s="368">
        <v>20</v>
      </c>
    </row>
    <row r="2041" spans="1:7">
      <c r="A2041" s="368" t="s">
        <v>4993</v>
      </c>
      <c r="B2041" s="368" t="s">
        <v>139</v>
      </c>
      <c r="C2041" s="368" t="s">
        <v>58</v>
      </c>
      <c r="D2041" s="368" t="s">
        <v>3201</v>
      </c>
      <c r="E2041" s="368">
        <v>23</v>
      </c>
      <c r="F2041" s="368">
        <v>1</v>
      </c>
      <c r="G2041" s="368">
        <v>4</v>
      </c>
    </row>
    <row r="2042" spans="1:7">
      <c r="A2042" s="368" t="s">
        <v>4994</v>
      </c>
      <c r="B2042" s="368" t="s">
        <v>139</v>
      </c>
      <c r="C2042" s="368" t="s">
        <v>58</v>
      </c>
      <c r="D2042" s="368" t="s">
        <v>3190</v>
      </c>
      <c r="E2042" s="368">
        <v>23</v>
      </c>
      <c r="F2042" s="368">
        <v>1</v>
      </c>
      <c r="G2042" s="368">
        <v>4</v>
      </c>
    </row>
    <row r="2043" spans="1:7">
      <c r="A2043" s="368" t="s">
        <v>5227</v>
      </c>
      <c r="B2043" s="368" t="s">
        <v>139</v>
      </c>
      <c r="C2043" s="368" t="s">
        <v>58</v>
      </c>
      <c r="D2043" s="368" t="s">
        <v>3246</v>
      </c>
      <c r="E2043" s="368">
        <v>23</v>
      </c>
      <c r="F2043" s="368">
        <v>2</v>
      </c>
      <c r="G2043" s="368">
        <v>9</v>
      </c>
    </row>
    <row r="2044" spans="1:7">
      <c r="A2044" s="368" t="s">
        <v>5229</v>
      </c>
      <c r="B2044" s="368" t="s">
        <v>139</v>
      </c>
      <c r="C2044" s="368" t="s">
        <v>78</v>
      </c>
      <c r="D2044" s="368" t="s">
        <v>3201</v>
      </c>
      <c r="E2044" s="368">
        <v>33</v>
      </c>
      <c r="F2044" s="368">
        <v>1</v>
      </c>
      <c r="G2044" s="368">
        <v>3</v>
      </c>
    </row>
    <row r="2045" spans="1:7">
      <c r="A2045" s="368" t="s">
        <v>4995</v>
      </c>
      <c r="B2045" s="368" t="s">
        <v>139</v>
      </c>
      <c r="C2045" s="368" t="s">
        <v>80</v>
      </c>
      <c r="D2045" s="368" t="s">
        <v>3210</v>
      </c>
      <c r="E2045" s="368">
        <v>25</v>
      </c>
      <c r="F2045" s="368">
        <v>1</v>
      </c>
      <c r="G2045" s="368">
        <v>4</v>
      </c>
    </row>
    <row r="2046" spans="1:7">
      <c r="A2046" s="368" t="s">
        <v>4996</v>
      </c>
      <c r="B2046" s="368" t="s">
        <v>139</v>
      </c>
      <c r="C2046" s="368" t="s">
        <v>80</v>
      </c>
      <c r="D2046" s="368" t="s">
        <v>3198</v>
      </c>
      <c r="E2046" s="368">
        <v>25</v>
      </c>
      <c r="F2046" s="368">
        <v>1</v>
      </c>
      <c r="G2046" s="368">
        <v>4</v>
      </c>
    </row>
    <row r="2047" spans="1:7">
      <c r="A2047" s="368" t="s">
        <v>4998</v>
      </c>
      <c r="B2047" s="368" t="s">
        <v>139</v>
      </c>
      <c r="C2047" s="368" t="s">
        <v>32</v>
      </c>
      <c r="D2047" s="368" t="s">
        <v>3212</v>
      </c>
      <c r="E2047" s="368">
        <v>9</v>
      </c>
      <c r="F2047" s="368">
        <v>4</v>
      </c>
      <c r="G2047" s="368">
        <v>44</v>
      </c>
    </row>
    <row r="2048" spans="1:7">
      <c r="A2048" s="368" t="s">
        <v>5110</v>
      </c>
      <c r="B2048" s="368" t="s">
        <v>139</v>
      </c>
      <c r="C2048" s="368" t="s">
        <v>32</v>
      </c>
      <c r="D2048" s="368" t="s">
        <v>3181</v>
      </c>
      <c r="E2048" s="368">
        <v>9</v>
      </c>
      <c r="F2048" s="368">
        <v>1</v>
      </c>
      <c r="G2048" s="368">
        <v>11</v>
      </c>
    </row>
    <row r="2049" spans="1:7">
      <c r="A2049" s="368" t="s">
        <v>5596</v>
      </c>
      <c r="B2049" s="368" t="s">
        <v>139</v>
      </c>
      <c r="C2049" s="368" t="s">
        <v>184</v>
      </c>
      <c r="D2049" s="368" t="s">
        <v>3201</v>
      </c>
      <c r="E2049" s="368">
        <v>33</v>
      </c>
      <c r="F2049" s="368">
        <v>1</v>
      </c>
      <c r="G2049" s="368">
        <v>3</v>
      </c>
    </row>
    <row r="2050" spans="1:7">
      <c r="A2050" s="368" t="s">
        <v>5231</v>
      </c>
      <c r="B2050" s="368" t="s">
        <v>139</v>
      </c>
      <c r="C2050" s="368" t="s">
        <v>89</v>
      </c>
      <c r="D2050" s="368" t="s">
        <v>3212</v>
      </c>
      <c r="E2050" s="368">
        <v>7</v>
      </c>
      <c r="F2050" s="368" t="s">
        <v>3175</v>
      </c>
      <c r="G2050" s="368">
        <v>0</v>
      </c>
    </row>
    <row r="2051" spans="1:7">
      <c r="A2051" s="368" t="s">
        <v>5001</v>
      </c>
      <c r="B2051" s="368" t="s">
        <v>139</v>
      </c>
      <c r="C2051" s="368" t="s">
        <v>33</v>
      </c>
      <c r="D2051" s="368" t="s">
        <v>3240</v>
      </c>
      <c r="E2051" s="368">
        <v>15</v>
      </c>
      <c r="F2051" s="368">
        <v>1</v>
      </c>
      <c r="G2051" s="368">
        <v>7</v>
      </c>
    </row>
    <row r="2052" spans="1:7">
      <c r="A2052" s="368" t="s">
        <v>5002</v>
      </c>
      <c r="B2052" s="368" t="s">
        <v>139</v>
      </c>
      <c r="C2052" s="368" t="s">
        <v>33</v>
      </c>
      <c r="D2052" s="368" t="s">
        <v>3181</v>
      </c>
      <c r="E2052" s="368">
        <v>15</v>
      </c>
      <c r="F2052" s="368">
        <v>1</v>
      </c>
      <c r="G2052" s="368">
        <v>7</v>
      </c>
    </row>
    <row r="2053" spans="1:7">
      <c r="A2053" s="368" t="s">
        <v>5003</v>
      </c>
      <c r="B2053" s="368" t="s">
        <v>139</v>
      </c>
      <c r="C2053" s="368" t="s">
        <v>59</v>
      </c>
      <c r="D2053" s="368" t="s">
        <v>3220</v>
      </c>
      <c r="E2053" s="368">
        <v>10</v>
      </c>
      <c r="F2053" s="368">
        <v>4</v>
      </c>
      <c r="G2053" s="368">
        <v>40</v>
      </c>
    </row>
    <row r="2054" spans="1:7">
      <c r="A2054" s="368" t="s">
        <v>5111</v>
      </c>
      <c r="B2054" s="368" t="s">
        <v>139</v>
      </c>
      <c r="C2054" s="368" t="s">
        <v>34</v>
      </c>
      <c r="D2054" s="368" t="s">
        <v>3192</v>
      </c>
      <c r="E2054" s="368">
        <v>12</v>
      </c>
      <c r="F2054" s="368">
        <v>1</v>
      </c>
      <c r="G2054" s="368">
        <v>8</v>
      </c>
    </row>
    <row r="2055" spans="1:7">
      <c r="A2055" s="368" t="s">
        <v>5004</v>
      </c>
      <c r="B2055" s="368" t="s">
        <v>139</v>
      </c>
      <c r="C2055" s="368" t="s">
        <v>214</v>
      </c>
      <c r="D2055" s="368" t="s">
        <v>3212</v>
      </c>
      <c r="E2055" s="368">
        <v>2</v>
      </c>
      <c r="F2055" s="368">
        <v>2</v>
      </c>
      <c r="G2055" s="368">
        <v>100</v>
      </c>
    </row>
    <row r="2056" spans="1:7">
      <c r="A2056" s="368" t="s">
        <v>6845</v>
      </c>
      <c r="B2056" s="368" t="s">
        <v>139</v>
      </c>
      <c r="C2056" s="368" t="s">
        <v>60</v>
      </c>
      <c r="D2056" s="368" t="s">
        <v>3190</v>
      </c>
      <c r="E2056" s="368">
        <v>19</v>
      </c>
      <c r="F2056" s="368">
        <v>1</v>
      </c>
      <c r="G2056" s="368">
        <v>5</v>
      </c>
    </row>
    <row r="2057" spans="1:7">
      <c r="A2057" s="368" t="s">
        <v>5237</v>
      </c>
      <c r="B2057" s="368" t="s">
        <v>139</v>
      </c>
      <c r="C2057" s="368" t="s">
        <v>216</v>
      </c>
      <c r="D2057" s="368" t="s">
        <v>3177</v>
      </c>
      <c r="E2057" s="368">
        <v>6</v>
      </c>
      <c r="F2057" s="368">
        <v>1</v>
      </c>
      <c r="G2057" s="368">
        <v>17</v>
      </c>
    </row>
    <row r="2058" spans="1:7">
      <c r="A2058" s="368" t="s">
        <v>5113</v>
      </c>
      <c r="B2058" s="368" t="s">
        <v>139</v>
      </c>
      <c r="C2058" s="368" t="s">
        <v>205</v>
      </c>
      <c r="D2058" s="368" t="s">
        <v>3230</v>
      </c>
      <c r="E2058" s="368">
        <v>12</v>
      </c>
      <c r="F2058" s="368">
        <v>2</v>
      </c>
      <c r="G2058" s="368">
        <v>17</v>
      </c>
    </row>
    <row r="2059" spans="1:7">
      <c r="A2059" s="368" t="s">
        <v>5240</v>
      </c>
      <c r="B2059" s="368" t="s">
        <v>139</v>
      </c>
      <c r="C2059" s="368" t="s">
        <v>205</v>
      </c>
      <c r="D2059" s="368" t="s">
        <v>3181</v>
      </c>
      <c r="E2059" s="368">
        <v>12</v>
      </c>
      <c r="F2059" s="368">
        <v>1</v>
      </c>
      <c r="G2059" s="368">
        <v>8</v>
      </c>
    </row>
    <row r="2060" spans="1:7">
      <c r="A2060" s="368" t="s">
        <v>5115</v>
      </c>
      <c r="B2060" s="368" t="s">
        <v>139</v>
      </c>
      <c r="C2060" s="368" t="s">
        <v>218</v>
      </c>
      <c r="D2060" s="368" t="s">
        <v>3210</v>
      </c>
      <c r="E2060" s="368">
        <v>3</v>
      </c>
      <c r="F2060" s="368">
        <v>1</v>
      </c>
      <c r="G2060" s="368">
        <v>33</v>
      </c>
    </row>
    <row r="2061" spans="1:7">
      <c r="A2061" s="368" t="s">
        <v>5116</v>
      </c>
      <c r="B2061" s="368" t="s">
        <v>139</v>
      </c>
      <c r="C2061" s="368" t="s">
        <v>91</v>
      </c>
      <c r="D2061" s="368" t="s">
        <v>3195</v>
      </c>
      <c r="E2061" s="368">
        <v>16</v>
      </c>
      <c r="F2061" s="368">
        <v>1</v>
      </c>
      <c r="G2061" s="368">
        <v>6</v>
      </c>
    </row>
    <row r="2062" spans="1:7">
      <c r="A2062" s="368" t="s">
        <v>5242</v>
      </c>
      <c r="B2062" s="368" t="s">
        <v>139</v>
      </c>
      <c r="C2062" s="368" t="s">
        <v>91</v>
      </c>
      <c r="D2062" s="368" t="s">
        <v>3319</v>
      </c>
      <c r="E2062" s="368">
        <v>16</v>
      </c>
      <c r="F2062" s="368">
        <v>1</v>
      </c>
      <c r="G2062" s="368">
        <v>6</v>
      </c>
    </row>
    <row r="2063" spans="1:7">
      <c r="A2063" s="368" t="s">
        <v>4765</v>
      </c>
      <c r="B2063" s="368" t="s">
        <v>139</v>
      </c>
      <c r="C2063" s="368" t="s">
        <v>40</v>
      </c>
      <c r="D2063" s="368" t="s">
        <v>3184</v>
      </c>
      <c r="E2063" s="368">
        <v>6</v>
      </c>
      <c r="F2063" s="368">
        <v>1</v>
      </c>
      <c r="G2063" s="368">
        <v>17</v>
      </c>
    </row>
    <row r="2064" spans="1:7">
      <c r="A2064" s="368" t="s">
        <v>5360</v>
      </c>
      <c r="B2064" s="368" t="s">
        <v>139</v>
      </c>
      <c r="C2064" s="368" t="s">
        <v>221</v>
      </c>
      <c r="D2064" s="368" t="s">
        <v>3441</v>
      </c>
      <c r="E2064" s="368">
        <v>16</v>
      </c>
      <c r="F2064" s="368">
        <v>1</v>
      </c>
      <c r="G2064" s="368">
        <v>6</v>
      </c>
    </row>
    <row r="2065" spans="1:7">
      <c r="A2065" s="368" t="s">
        <v>4767</v>
      </c>
      <c r="B2065" s="368" t="s">
        <v>139</v>
      </c>
      <c r="C2065" s="368" t="s">
        <v>190</v>
      </c>
      <c r="D2065" s="368" t="s">
        <v>3212</v>
      </c>
      <c r="E2065" s="368">
        <v>5</v>
      </c>
      <c r="F2065" s="368">
        <v>1</v>
      </c>
      <c r="G2065" s="368">
        <v>20</v>
      </c>
    </row>
    <row r="2066" spans="1:7">
      <c r="A2066" s="368" t="s">
        <v>5182</v>
      </c>
      <c r="B2066" s="368" t="s">
        <v>139</v>
      </c>
      <c r="C2066" s="368" t="s">
        <v>209</v>
      </c>
      <c r="D2066" s="368" t="s">
        <v>3246</v>
      </c>
      <c r="E2066" s="368">
        <v>13</v>
      </c>
      <c r="F2066" s="368">
        <v>1</v>
      </c>
      <c r="G2066" s="368">
        <v>8</v>
      </c>
    </row>
    <row r="2067" spans="1:7">
      <c r="A2067" s="368" t="s">
        <v>5845</v>
      </c>
      <c r="B2067" s="368" t="s">
        <v>139</v>
      </c>
      <c r="C2067" s="368" t="s">
        <v>174</v>
      </c>
      <c r="D2067" s="368" t="s">
        <v>3212</v>
      </c>
      <c r="E2067" s="368">
        <v>13</v>
      </c>
      <c r="F2067" s="368">
        <v>3</v>
      </c>
      <c r="G2067" s="368">
        <v>23</v>
      </c>
    </row>
    <row r="2068" spans="1:7">
      <c r="A2068" s="368" t="s">
        <v>4769</v>
      </c>
      <c r="B2068" s="368" t="s">
        <v>139</v>
      </c>
      <c r="C2068" s="368" t="s">
        <v>222</v>
      </c>
      <c r="D2068" s="368" t="s">
        <v>3210</v>
      </c>
      <c r="E2068" s="368">
        <v>9</v>
      </c>
      <c r="F2068" s="368">
        <v>1</v>
      </c>
      <c r="G2068" s="368">
        <v>11</v>
      </c>
    </row>
    <row r="2069" spans="1:7">
      <c r="A2069" s="368" t="s">
        <v>4770</v>
      </c>
      <c r="B2069" s="368" t="s">
        <v>139</v>
      </c>
      <c r="C2069" s="368" t="s">
        <v>223</v>
      </c>
      <c r="D2069" s="368" t="s">
        <v>3198</v>
      </c>
      <c r="E2069" s="368">
        <v>16</v>
      </c>
      <c r="F2069" s="368">
        <v>1</v>
      </c>
      <c r="G2069" s="368">
        <v>6</v>
      </c>
    </row>
    <row r="2070" spans="1:7">
      <c r="A2070" s="368" t="s">
        <v>4771</v>
      </c>
      <c r="B2070" s="368" t="s">
        <v>139</v>
      </c>
      <c r="C2070" s="368" t="s">
        <v>223</v>
      </c>
      <c r="D2070" s="368" t="s">
        <v>3306</v>
      </c>
      <c r="E2070" s="368">
        <v>16</v>
      </c>
      <c r="F2070" s="368">
        <v>1</v>
      </c>
      <c r="G2070" s="368">
        <v>6</v>
      </c>
    </row>
    <row r="2071" spans="1:7">
      <c r="A2071" s="368" t="s">
        <v>5630</v>
      </c>
      <c r="B2071" s="368" t="s">
        <v>139</v>
      </c>
      <c r="C2071" s="368" t="s">
        <v>225</v>
      </c>
      <c r="D2071" s="368" t="s">
        <v>3220</v>
      </c>
      <c r="E2071" s="368">
        <v>20</v>
      </c>
      <c r="F2071" s="368">
        <v>2</v>
      </c>
      <c r="G2071" s="368">
        <v>10</v>
      </c>
    </row>
    <row r="2072" spans="1:7">
      <c r="A2072" s="368" t="s">
        <v>5631</v>
      </c>
      <c r="B2072" s="368" t="s">
        <v>139</v>
      </c>
      <c r="C2072" s="368" t="s">
        <v>225</v>
      </c>
      <c r="D2072" s="368" t="s">
        <v>3188</v>
      </c>
      <c r="E2072" s="368">
        <v>20</v>
      </c>
      <c r="F2072" s="368">
        <v>1</v>
      </c>
      <c r="G2072" s="368">
        <v>5</v>
      </c>
    </row>
    <row r="2073" spans="1:7">
      <c r="A2073" s="368" t="s">
        <v>5263</v>
      </c>
      <c r="B2073" s="368" t="s">
        <v>139</v>
      </c>
      <c r="C2073" s="368" t="s">
        <v>96</v>
      </c>
      <c r="D2073" s="368" t="s">
        <v>3210</v>
      </c>
      <c r="E2073" s="368">
        <v>3</v>
      </c>
      <c r="F2073" s="368">
        <v>1</v>
      </c>
      <c r="G2073" s="368">
        <v>33</v>
      </c>
    </row>
    <row r="2074" spans="1:7">
      <c r="A2074" s="368" t="s">
        <v>5264</v>
      </c>
      <c r="B2074" s="368" t="s">
        <v>139</v>
      </c>
      <c r="C2074" s="368" t="s">
        <v>96</v>
      </c>
      <c r="D2074" s="368" t="s">
        <v>3207</v>
      </c>
      <c r="E2074" s="368">
        <v>3</v>
      </c>
      <c r="F2074" s="368">
        <v>1</v>
      </c>
      <c r="G2074" s="368">
        <v>33</v>
      </c>
    </row>
    <row r="2075" spans="1:7">
      <c r="A2075" s="368" t="s">
        <v>5633</v>
      </c>
      <c r="B2075" s="368" t="s">
        <v>139</v>
      </c>
      <c r="C2075" s="368" t="s">
        <v>177</v>
      </c>
      <c r="D2075" s="368" t="s">
        <v>3212</v>
      </c>
      <c r="E2075" s="368">
        <v>25</v>
      </c>
      <c r="F2075" s="368">
        <v>5</v>
      </c>
      <c r="G2075" s="368">
        <v>20</v>
      </c>
    </row>
    <row r="2076" spans="1:7">
      <c r="A2076" s="368" t="s">
        <v>4816</v>
      </c>
      <c r="B2076" s="368" t="s">
        <v>139</v>
      </c>
      <c r="C2076" s="368" t="s">
        <v>83</v>
      </c>
      <c r="D2076" s="368" t="s">
        <v>3212</v>
      </c>
      <c r="E2076" s="368">
        <v>41</v>
      </c>
      <c r="F2076" s="368">
        <v>4</v>
      </c>
      <c r="G2076" s="368">
        <v>10</v>
      </c>
    </row>
    <row r="2077" spans="1:7">
      <c r="A2077" s="368" t="s">
        <v>6672</v>
      </c>
      <c r="B2077" s="368" t="s">
        <v>139</v>
      </c>
      <c r="C2077" s="368" t="s">
        <v>24</v>
      </c>
      <c r="D2077" s="368" t="s">
        <v>3210</v>
      </c>
      <c r="E2077" s="368">
        <v>12</v>
      </c>
      <c r="F2077" s="368">
        <v>1</v>
      </c>
      <c r="G2077" s="368">
        <v>8</v>
      </c>
    </row>
    <row r="2078" spans="1:7">
      <c r="A2078" s="368" t="s">
        <v>5397</v>
      </c>
      <c r="B2078" s="368" t="s">
        <v>139</v>
      </c>
      <c r="C2078" s="368" t="s">
        <v>25</v>
      </c>
      <c r="D2078" s="368" t="s">
        <v>3198</v>
      </c>
      <c r="E2078" s="368">
        <v>10</v>
      </c>
      <c r="F2078" s="368">
        <v>1</v>
      </c>
      <c r="G2078" s="368">
        <v>10</v>
      </c>
    </row>
    <row r="2079" spans="1:7">
      <c r="A2079" s="368" t="s">
        <v>5565</v>
      </c>
      <c r="B2079" s="368" t="s">
        <v>139</v>
      </c>
      <c r="C2079" s="368" t="s">
        <v>74</v>
      </c>
      <c r="D2079" s="368" t="s">
        <v>3192</v>
      </c>
      <c r="E2079" s="368">
        <v>24</v>
      </c>
      <c r="F2079" s="368">
        <v>2</v>
      </c>
      <c r="G2079" s="368">
        <v>8</v>
      </c>
    </row>
    <row r="2080" spans="1:7">
      <c r="A2080" s="368" t="s">
        <v>5270</v>
      </c>
      <c r="B2080" s="368" t="s">
        <v>139</v>
      </c>
      <c r="C2080" s="368" t="s">
        <v>227</v>
      </c>
      <c r="D2080" s="368" t="s">
        <v>3181</v>
      </c>
      <c r="E2080" s="368">
        <v>13</v>
      </c>
      <c r="F2080" s="368">
        <v>1</v>
      </c>
      <c r="G2080" s="368">
        <v>8</v>
      </c>
    </row>
    <row r="2081" spans="1:7">
      <c r="A2081" s="368" t="s">
        <v>5271</v>
      </c>
      <c r="B2081" s="368" t="s">
        <v>139</v>
      </c>
      <c r="C2081" s="368" t="s">
        <v>155</v>
      </c>
      <c r="D2081" s="368" t="s">
        <v>3210</v>
      </c>
      <c r="E2081" s="368">
        <v>7</v>
      </c>
      <c r="F2081" s="368">
        <v>3</v>
      </c>
      <c r="G2081" s="368">
        <v>43</v>
      </c>
    </row>
    <row r="2082" spans="1:7">
      <c r="A2082" s="368" t="s">
        <v>4954</v>
      </c>
      <c r="B2082" s="368" t="s">
        <v>139</v>
      </c>
      <c r="C2082" s="368" t="s">
        <v>228</v>
      </c>
      <c r="D2082" s="368" t="s">
        <v>3212</v>
      </c>
      <c r="E2082" s="368">
        <v>7</v>
      </c>
      <c r="F2082" s="368">
        <v>1</v>
      </c>
      <c r="G2082" s="368">
        <v>14</v>
      </c>
    </row>
    <row r="2083" spans="1:7">
      <c r="A2083" s="368" t="s">
        <v>6846</v>
      </c>
      <c r="B2083" s="368" t="s">
        <v>139</v>
      </c>
      <c r="C2083" s="368" t="s">
        <v>228</v>
      </c>
      <c r="D2083" s="368" t="s">
        <v>3181</v>
      </c>
      <c r="E2083" s="368">
        <v>7</v>
      </c>
      <c r="F2083" s="368">
        <v>1</v>
      </c>
      <c r="G2083" s="368">
        <v>14</v>
      </c>
    </row>
    <row r="2084" spans="1:7">
      <c r="A2084" s="368" t="s">
        <v>5642</v>
      </c>
      <c r="B2084" s="368" t="s">
        <v>139</v>
      </c>
      <c r="C2084" s="368" t="s">
        <v>85</v>
      </c>
      <c r="D2084" s="368" t="s">
        <v>3192</v>
      </c>
      <c r="E2084" s="368">
        <v>28</v>
      </c>
      <c r="F2084" s="368">
        <v>3</v>
      </c>
      <c r="G2084" s="368">
        <v>11</v>
      </c>
    </row>
    <row r="2085" spans="1:7">
      <c r="A2085" s="368" t="s">
        <v>5535</v>
      </c>
      <c r="B2085" s="368" t="s">
        <v>139</v>
      </c>
      <c r="C2085" s="368" t="s">
        <v>85</v>
      </c>
      <c r="D2085" s="368" t="s">
        <v>3230</v>
      </c>
      <c r="E2085" s="368">
        <v>28</v>
      </c>
      <c r="F2085" s="368">
        <v>2</v>
      </c>
      <c r="G2085" s="368">
        <v>7</v>
      </c>
    </row>
    <row r="2086" spans="1:7">
      <c r="A2086" s="368" t="s">
        <v>5652</v>
      </c>
      <c r="B2086" s="368" t="s">
        <v>139</v>
      </c>
      <c r="C2086" s="368" t="s">
        <v>200</v>
      </c>
      <c r="D2086" s="368" t="s">
        <v>3192</v>
      </c>
      <c r="E2086" s="368">
        <v>24</v>
      </c>
      <c r="F2086" s="368">
        <v>2</v>
      </c>
      <c r="G2086" s="368">
        <v>8</v>
      </c>
    </row>
    <row r="2087" spans="1:7">
      <c r="A2087" s="368" t="s">
        <v>5537</v>
      </c>
      <c r="B2087" s="368" t="s">
        <v>139</v>
      </c>
      <c r="C2087" s="368" t="s">
        <v>103</v>
      </c>
      <c r="D2087" s="368" t="s">
        <v>3210</v>
      </c>
      <c r="E2087" s="368">
        <v>4</v>
      </c>
      <c r="F2087" s="368">
        <v>1</v>
      </c>
      <c r="G2087" s="368">
        <v>25</v>
      </c>
    </row>
    <row r="2088" spans="1:7">
      <c r="A2088" s="368" t="s">
        <v>5274</v>
      </c>
      <c r="B2088" s="368" t="s">
        <v>139</v>
      </c>
      <c r="C2088" s="368" t="s">
        <v>104</v>
      </c>
      <c r="D2088" s="368" t="s">
        <v>3212</v>
      </c>
      <c r="E2088" s="368">
        <v>3</v>
      </c>
      <c r="F2088" s="368">
        <v>1</v>
      </c>
      <c r="G2088" s="368">
        <v>33</v>
      </c>
    </row>
    <row r="2089" spans="1:7">
      <c r="A2089" s="368" t="s">
        <v>5653</v>
      </c>
      <c r="B2089" s="368" t="s">
        <v>139</v>
      </c>
      <c r="C2089" s="368" t="s">
        <v>27</v>
      </c>
      <c r="D2089" s="368" t="s">
        <v>3212</v>
      </c>
      <c r="E2089" s="368">
        <v>7</v>
      </c>
      <c r="F2089" s="368">
        <v>2</v>
      </c>
      <c r="G2089" s="368">
        <v>29</v>
      </c>
    </row>
    <row r="2090" spans="1:7">
      <c r="A2090" s="368" t="s">
        <v>5656</v>
      </c>
      <c r="B2090" s="368" t="s">
        <v>139</v>
      </c>
      <c r="C2090" s="368" t="s">
        <v>27</v>
      </c>
      <c r="D2090" s="368" t="s">
        <v>3422</v>
      </c>
      <c r="E2090" s="368">
        <v>7</v>
      </c>
      <c r="F2090" s="368">
        <v>1</v>
      </c>
      <c r="G2090" s="368">
        <v>14</v>
      </c>
    </row>
    <row r="2091" spans="1:7">
      <c r="A2091" s="368" t="s">
        <v>5657</v>
      </c>
      <c r="B2091" s="368" t="s">
        <v>139</v>
      </c>
      <c r="C2091" s="368" t="s">
        <v>179</v>
      </c>
      <c r="D2091" s="368" t="s">
        <v>3212</v>
      </c>
      <c r="E2091" s="368">
        <v>50</v>
      </c>
      <c r="F2091" s="368">
        <v>15</v>
      </c>
      <c r="G2091" s="368">
        <v>30</v>
      </c>
    </row>
    <row r="2092" spans="1:7">
      <c r="A2092" s="368" t="s">
        <v>5538</v>
      </c>
      <c r="B2092" s="368" t="s">
        <v>139</v>
      </c>
      <c r="C2092" s="368" t="s">
        <v>179</v>
      </c>
      <c r="D2092" s="368" t="s">
        <v>3220</v>
      </c>
      <c r="E2092" s="368">
        <v>50</v>
      </c>
      <c r="F2092" s="368">
        <v>5</v>
      </c>
      <c r="G2092" s="368">
        <v>10</v>
      </c>
    </row>
    <row r="2093" spans="1:7">
      <c r="A2093" s="368" t="s">
        <v>5539</v>
      </c>
      <c r="B2093" s="368" t="s">
        <v>139</v>
      </c>
      <c r="C2093" s="368" t="s">
        <v>179</v>
      </c>
      <c r="D2093" s="368" t="s">
        <v>3203</v>
      </c>
      <c r="E2093" s="368">
        <v>50</v>
      </c>
      <c r="F2093" s="368">
        <v>2</v>
      </c>
      <c r="G2093" s="368">
        <v>4</v>
      </c>
    </row>
    <row r="2094" spans="1:7">
      <c r="A2094" s="368" t="s">
        <v>5276</v>
      </c>
      <c r="B2094" s="368" t="s">
        <v>139</v>
      </c>
      <c r="C2094" s="368" t="s">
        <v>179</v>
      </c>
      <c r="D2094" s="368" t="s">
        <v>3225</v>
      </c>
      <c r="E2094" s="368">
        <v>50</v>
      </c>
      <c r="F2094" s="368">
        <v>1</v>
      </c>
      <c r="G2094" s="368">
        <v>2</v>
      </c>
    </row>
    <row r="2095" spans="1:7">
      <c r="A2095" s="368" t="s">
        <v>5278</v>
      </c>
      <c r="B2095" s="368" t="s">
        <v>139</v>
      </c>
      <c r="C2095" s="368" t="s">
        <v>109</v>
      </c>
      <c r="D2095" s="368" t="s">
        <v>3212</v>
      </c>
      <c r="E2095" s="368">
        <v>7</v>
      </c>
      <c r="F2095" s="368">
        <v>2</v>
      </c>
      <c r="G2095" s="368">
        <v>29</v>
      </c>
    </row>
    <row r="2096" spans="1:7">
      <c r="A2096" s="368" t="s">
        <v>5541</v>
      </c>
      <c r="B2096" s="368" t="s">
        <v>139</v>
      </c>
      <c r="C2096" s="368" t="s">
        <v>109</v>
      </c>
      <c r="D2096" s="368" t="s">
        <v>3220</v>
      </c>
      <c r="E2096" s="368">
        <v>7</v>
      </c>
      <c r="F2096" s="368">
        <v>1</v>
      </c>
      <c r="G2096" s="368">
        <v>14</v>
      </c>
    </row>
    <row r="2097" spans="1:7">
      <c r="A2097" s="368" t="s">
        <v>5281</v>
      </c>
      <c r="B2097" s="368" t="s">
        <v>139</v>
      </c>
      <c r="C2097" s="368" t="s">
        <v>181</v>
      </c>
      <c r="D2097" s="368" t="s">
        <v>3220</v>
      </c>
      <c r="E2097" s="368">
        <v>29</v>
      </c>
      <c r="F2097" s="368">
        <v>3</v>
      </c>
      <c r="G2097" s="368">
        <v>10</v>
      </c>
    </row>
    <row r="2098" spans="1:7">
      <c r="A2098" s="368" t="s">
        <v>5665</v>
      </c>
      <c r="B2098" s="368" t="s">
        <v>139</v>
      </c>
      <c r="C2098" s="368" t="s">
        <v>181</v>
      </c>
      <c r="D2098" s="368" t="s">
        <v>3441</v>
      </c>
      <c r="E2098" s="368">
        <v>29</v>
      </c>
      <c r="F2098" s="368">
        <v>1</v>
      </c>
      <c r="G2098" s="368">
        <v>3</v>
      </c>
    </row>
    <row r="2099" spans="1:7">
      <c r="A2099" s="368" t="s">
        <v>5666</v>
      </c>
      <c r="B2099" s="368" t="s">
        <v>139</v>
      </c>
      <c r="C2099" s="368" t="s">
        <v>181</v>
      </c>
      <c r="D2099" s="368" t="s">
        <v>3188</v>
      </c>
      <c r="E2099" s="368">
        <v>29</v>
      </c>
      <c r="F2099" s="368">
        <v>1</v>
      </c>
      <c r="G2099" s="368">
        <v>3</v>
      </c>
    </row>
    <row r="2100" spans="1:7">
      <c r="A2100" s="368" t="s">
        <v>5283</v>
      </c>
      <c r="B2100" s="368" t="s">
        <v>139</v>
      </c>
      <c r="C2100" s="368" t="s">
        <v>229</v>
      </c>
      <c r="D2100" s="368" t="s">
        <v>3192</v>
      </c>
      <c r="E2100" s="368">
        <v>13</v>
      </c>
      <c r="F2100" s="368">
        <v>3</v>
      </c>
      <c r="G2100" s="368">
        <v>23</v>
      </c>
    </row>
    <row r="2101" spans="1:7">
      <c r="A2101" s="368" t="s">
        <v>5284</v>
      </c>
      <c r="B2101" s="368" t="s">
        <v>139</v>
      </c>
      <c r="C2101" s="368" t="s">
        <v>229</v>
      </c>
      <c r="D2101" s="368" t="s">
        <v>3210</v>
      </c>
      <c r="E2101" s="368">
        <v>13</v>
      </c>
      <c r="F2101" s="368">
        <v>2</v>
      </c>
      <c r="G2101" s="368">
        <v>15</v>
      </c>
    </row>
    <row r="2102" spans="1:7">
      <c r="A2102" s="368" t="s">
        <v>5285</v>
      </c>
      <c r="B2102" s="368" t="s">
        <v>139</v>
      </c>
      <c r="C2102" s="368" t="s">
        <v>114</v>
      </c>
      <c r="D2102" s="368" t="s">
        <v>3212</v>
      </c>
      <c r="E2102" s="368">
        <v>14</v>
      </c>
      <c r="F2102" s="368">
        <v>1</v>
      </c>
      <c r="G2102" s="368">
        <v>7</v>
      </c>
    </row>
    <row r="2103" spans="1:7">
      <c r="A2103" s="368" t="s">
        <v>5543</v>
      </c>
      <c r="B2103" s="368" t="s">
        <v>139</v>
      </c>
      <c r="C2103" s="368" t="s">
        <v>28</v>
      </c>
      <c r="D2103" s="368" t="s">
        <v>3220</v>
      </c>
      <c r="E2103" s="368">
        <v>6</v>
      </c>
      <c r="F2103" s="368">
        <v>1</v>
      </c>
      <c r="G2103" s="368">
        <v>17</v>
      </c>
    </row>
    <row r="2104" spans="1:7">
      <c r="A2104" s="368" t="s">
        <v>5668</v>
      </c>
      <c r="B2104" s="368" t="s">
        <v>139</v>
      </c>
      <c r="C2104" s="368" t="s">
        <v>29</v>
      </c>
      <c r="D2104" s="368" t="s">
        <v>3212</v>
      </c>
      <c r="E2104" s="368">
        <v>53</v>
      </c>
      <c r="F2104" s="368">
        <v>9</v>
      </c>
      <c r="G2104" s="368">
        <v>17</v>
      </c>
    </row>
    <row r="2105" spans="1:7">
      <c r="A2105" s="368" t="s">
        <v>5040</v>
      </c>
      <c r="B2105" s="368" t="s">
        <v>139</v>
      </c>
      <c r="C2105" s="368" t="s">
        <v>29</v>
      </c>
      <c r="D2105" s="368" t="s">
        <v>3207</v>
      </c>
      <c r="E2105" s="368">
        <v>53</v>
      </c>
      <c r="F2105" s="368">
        <v>2</v>
      </c>
      <c r="G2105" s="368">
        <v>4</v>
      </c>
    </row>
    <row r="2106" spans="1:7">
      <c r="A2106" s="368" t="s">
        <v>5287</v>
      </c>
      <c r="B2106" s="368" t="s">
        <v>139</v>
      </c>
      <c r="C2106" s="368" t="s">
        <v>115</v>
      </c>
      <c r="D2106" s="368" t="s">
        <v>3198</v>
      </c>
      <c r="E2106" s="368">
        <v>52</v>
      </c>
      <c r="F2106" s="368">
        <v>1</v>
      </c>
      <c r="G2106" s="368">
        <v>2</v>
      </c>
    </row>
    <row r="2107" spans="1:7">
      <c r="A2107" s="368" t="s">
        <v>5289</v>
      </c>
      <c r="B2107" s="368" t="s">
        <v>139</v>
      </c>
      <c r="C2107" s="368" t="s">
        <v>75</v>
      </c>
      <c r="D2107" s="368" t="s">
        <v>3210</v>
      </c>
      <c r="E2107" s="368">
        <v>5</v>
      </c>
      <c r="F2107" s="368">
        <v>2</v>
      </c>
      <c r="G2107" s="368">
        <v>40</v>
      </c>
    </row>
    <row r="2108" spans="1:7">
      <c r="A2108" s="368" t="s">
        <v>5672</v>
      </c>
      <c r="B2108" s="368" t="s">
        <v>139</v>
      </c>
      <c r="C2108" s="368" t="s">
        <v>76</v>
      </c>
      <c r="D2108" s="368" t="s">
        <v>3220</v>
      </c>
      <c r="E2108" s="368">
        <v>25</v>
      </c>
      <c r="F2108" s="368">
        <v>2</v>
      </c>
      <c r="G2108" s="368">
        <v>8</v>
      </c>
    </row>
    <row r="2109" spans="1:7">
      <c r="A2109" s="368" t="s">
        <v>5290</v>
      </c>
      <c r="B2109" s="368" t="s">
        <v>139</v>
      </c>
      <c r="C2109" s="368" t="s">
        <v>76</v>
      </c>
      <c r="D2109" s="368" t="s">
        <v>3210</v>
      </c>
      <c r="E2109" s="368">
        <v>25</v>
      </c>
      <c r="F2109" s="368">
        <v>2</v>
      </c>
      <c r="G2109" s="368">
        <v>8</v>
      </c>
    </row>
    <row r="2110" spans="1:7">
      <c r="A2110" s="368" t="s">
        <v>5545</v>
      </c>
      <c r="B2110" s="368" t="s">
        <v>139</v>
      </c>
      <c r="C2110" s="368" t="s">
        <v>30</v>
      </c>
      <c r="D2110" s="368" t="s">
        <v>3212</v>
      </c>
      <c r="E2110" s="368">
        <v>15</v>
      </c>
      <c r="F2110" s="368">
        <v>3</v>
      </c>
      <c r="G2110" s="368">
        <v>20</v>
      </c>
    </row>
    <row r="2111" spans="1:7">
      <c r="A2111" s="368" t="s">
        <v>5546</v>
      </c>
      <c r="B2111" s="368" t="s">
        <v>139</v>
      </c>
      <c r="C2111" s="368" t="s">
        <v>87</v>
      </c>
      <c r="D2111" s="368" t="s">
        <v>3212</v>
      </c>
      <c r="E2111" s="368">
        <v>5</v>
      </c>
      <c r="F2111" s="368">
        <v>1</v>
      </c>
      <c r="G2111" s="368">
        <v>20</v>
      </c>
    </row>
    <row r="2112" spans="1:7">
      <c r="A2112" s="368" t="s">
        <v>5677</v>
      </c>
      <c r="B2112" s="368" t="s">
        <v>139</v>
      </c>
      <c r="C2112" s="368" t="s">
        <v>31</v>
      </c>
      <c r="D2112" s="368" t="s">
        <v>3192</v>
      </c>
      <c r="E2112" s="368">
        <v>11</v>
      </c>
      <c r="F2112" s="368">
        <v>1</v>
      </c>
      <c r="G2112" s="368">
        <v>9</v>
      </c>
    </row>
    <row r="2113" spans="1:7">
      <c r="A2113" s="368" t="s">
        <v>5292</v>
      </c>
      <c r="B2113" s="368" t="s">
        <v>139</v>
      </c>
      <c r="C2113" s="368" t="s">
        <v>182</v>
      </c>
      <c r="D2113" s="368" t="s">
        <v>3195</v>
      </c>
      <c r="E2113" s="368">
        <v>6</v>
      </c>
      <c r="F2113" s="368">
        <v>1</v>
      </c>
      <c r="G2113" s="368">
        <v>17</v>
      </c>
    </row>
    <row r="2114" spans="1:7">
      <c r="A2114" s="368" t="s">
        <v>4649</v>
      </c>
      <c r="B2114" s="368" t="s">
        <v>169</v>
      </c>
      <c r="C2114" s="368" t="s">
        <v>212</v>
      </c>
      <c r="D2114" s="368" t="s">
        <v>3230</v>
      </c>
      <c r="E2114" s="368">
        <v>6</v>
      </c>
      <c r="F2114" s="368">
        <v>1</v>
      </c>
      <c r="G2114" s="368">
        <v>17</v>
      </c>
    </row>
    <row r="2115" spans="1:7">
      <c r="A2115" s="368" t="s">
        <v>4513</v>
      </c>
      <c r="B2115" s="368" t="s">
        <v>169</v>
      </c>
      <c r="C2115" s="368" t="s">
        <v>155</v>
      </c>
      <c r="D2115" s="368" t="s">
        <v>3212</v>
      </c>
      <c r="E2115" s="368">
        <v>7</v>
      </c>
      <c r="F2115" s="368">
        <v>3</v>
      </c>
      <c r="G2115" s="368">
        <v>43</v>
      </c>
    </row>
    <row r="2116" spans="1:7">
      <c r="A2116" s="368" t="s">
        <v>4651</v>
      </c>
      <c r="B2116" s="368" t="s">
        <v>169</v>
      </c>
      <c r="C2116" s="368" t="s">
        <v>101</v>
      </c>
      <c r="D2116" s="368" t="s">
        <v>3212</v>
      </c>
      <c r="E2116" s="368">
        <v>5</v>
      </c>
      <c r="F2116" s="368" t="s">
        <v>3175</v>
      </c>
      <c r="G2116" s="368">
        <v>0</v>
      </c>
    </row>
    <row r="2117" spans="1:7">
      <c r="A2117" s="368" t="s">
        <v>4652</v>
      </c>
      <c r="B2117" s="368" t="s">
        <v>169</v>
      </c>
      <c r="C2117" s="368" t="s">
        <v>156</v>
      </c>
      <c r="D2117" s="368" t="s">
        <v>3212</v>
      </c>
      <c r="E2117" s="368">
        <v>2</v>
      </c>
      <c r="F2117" s="368" t="s">
        <v>3175</v>
      </c>
      <c r="G2117" s="368">
        <v>0</v>
      </c>
    </row>
    <row r="2118" spans="1:7">
      <c r="A2118" s="368" t="s">
        <v>4514</v>
      </c>
      <c r="B2118" s="368" t="s">
        <v>169</v>
      </c>
      <c r="C2118" s="368" t="s">
        <v>200</v>
      </c>
      <c r="D2118" s="368" t="s">
        <v>3212</v>
      </c>
      <c r="E2118" s="368">
        <v>15</v>
      </c>
      <c r="F2118" s="368">
        <v>6</v>
      </c>
      <c r="G2118" s="368">
        <v>40</v>
      </c>
    </row>
    <row r="2119" spans="1:7">
      <c r="A2119" s="368" t="s">
        <v>4517</v>
      </c>
      <c r="B2119" s="368" t="s">
        <v>169</v>
      </c>
      <c r="C2119" s="368" t="s">
        <v>105</v>
      </c>
      <c r="D2119" s="368" t="s">
        <v>3212</v>
      </c>
      <c r="E2119" s="368">
        <v>1</v>
      </c>
      <c r="F2119" s="368" t="s">
        <v>3175</v>
      </c>
      <c r="G2119" s="368">
        <v>0</v>
      </c>
    </row>
    <row r="2120" spans="1:7">
      <c r="A2120" s="368" t="s">
        <v>4653</v>
      </c>
      <c r="B2120" s="368" t="s">
        <v>169</v>
      </c>
      <c r="C2120" s="368" t="s">
        <v>179</v>
      </c>
      <c r="D2120" s="368" t="s">
        <v>3210</v>
      </c>
      <c r="E2120" s="368">
        <v>23</v>
      </c>
      <c r="F2120" s="368">
        <v>2</v>
      </c>
      <c r="G2120" s="368">
        <v>9</v>
      </c>
    </row>
    <row r="2121" spans="1:7">
      <c r="A2121" s="368" t="s">
        <v>4518</v>
      </c>
      <c r="B2121" s="368" t="s">
        <v>169</v>
      </c>
      <c r="C2121" s="368" t="s">
        <v>106</v>
      </c>
      <c r="D2121" s="368" t="s">
        <v>3256</v>
      </c>
      <c r="E2121" s="368">
        <v>4</v>
      </c>
      <c r="F2121" s="368">
        <v>1</v>
      </c>
      <c r="G2121" s="368">
        <v>25</v>
      </c>
    </row>
    <row r="2122" spans="1:7">
      <c r="A2122" s="368" t="s">
        <v>4655</v>
      </c>
      <c r="B2122" s="368" t="s">
        <v>169</v>
      </c>
      <c r="C2122" s="368" t="s">
        <v>157</v>
      </c>
      <c r="D2122" s="368" t="s">
        <v>3230</v>
      </c>
      <c r="E2122" s="368">
        <v>2</v>
      </c>
      <c r="F2122" s="368">
        <v>1</v>
      </c>
      <c r="G2122" s="368">
        <v>50</v>
      </c>
    </row>
    <row r="2123" spans="1:7">
      <c r="A2123" s="368" t="s">
        <v>4656</v>
      </c>
      <c r="B2123" s="368" t="s">
        <v>169</v>
      </c>
      <c r="C2123" s="368" t="s">
        <v>108</v>
      </c>
      <c r="D2123" s="368" t="s">
        <v>3212</v>
      </c>
      <c r="E2123" s="368">
        <v>2</v>
      </c>
      <c r="F2123" s="368" t="s">
        <v>3175</v>
      </c>
      <c r="G2123" s="368">
        <v>0</v>
      </c>
    </row>
    <row r="2124" spans="1:7">
      <c r="A2124" s="368" t="s">
        <v>4520</v>
      </c>
      <c r="B2124" s="368" t="s">
        <v>169</v>
      </c>
      <c r="C2124" s="368" t="s">
        <v>86</v>
      </c>
      <c r="D2124" s="368" t="s">
        <v>3252</v>
      </c>
      <c r="E2124" s="368">
        <v>25</v>
      </c>
      <c r="F2124" s="368">
        <v>1</v>
      </c>
      <c r="G2124" s="368">
        <v>4</v>
      </c>
    </row>
    <row r="2125" spans="1:7">
      <c r="A2125" s="368" t="s">
        <v>4659</v>
      </c>
      <c r="B2125" s="368" t="s">
        <v>169</v>
      </c>
      <c r="C2125" s="368" t="s">
        <v>111</v>
      </c>
      <c r="D2125" s="368" t="s">
        <v>3264</v>
      </c>
      <c r="E2125" s="368">
        <v>2</v>
      </c>
      <c r="F2125" s="368">
        <v>1</v>
      </c>
      <c r="G2125" s="368">
        <v>50</v>
      </c>
    </row>
    <row r="2126" spans="1:7">
      <c r="A2126" s="368" t="s">
        <v>4660</v>
      </c>
      <c r="B2126" s="368" t="s">
        <v>169</v>
      </c>
      <c r="C2126" s="368" t="s">
        <v>181</v>
      </c>
      <c r="D2126" s="368" t="s">
        <v>3201</v>
      </c>
      <c r="E2126" s="368">
        <v>12</v>
      </c>
      <c r="F2126" s="368">
        <v>1</v>
      </c>
      <c r="G2126" s="368">
        <v>8</v>
      </c>
    </row>
    <row r="2127" spans="1:7">
      <c r="A2127" s="368" t="s">
        <v>5189</v>
      </c>
      <c r="B2127" s="368" t="s">
        <v>169</v>
      </c>
      <c r="C2127" s="368" t="s">
        <v>181</v>
      </c>
      <c r="D2127" s="368" t="s">
        <v>3181</v>
      </c>
      <c r="E2127" s="368">
        <v>12</v>
      </c>
      <c r="F2127" s="368">
        <v>1</v>
      </c>
      <c r="G2127" s="368">
        <v>8</v>
      </c>
    </row>
    <row r="2128" spans="1:7">
      <c r="A2128" s="368" t="s">
        <v>5190</v>
      </c>
      <c r="B2128" s="368" t="s">
        <v>169</v>
      </c>
      <c r="C2128" s="368" t="s">
        <v>114</v>
      </c>
      <c r="D2128" s="368" t="s">
        <v>3212</v>
      </c>
      <c r="E2128" s="368">
        <v>13</v>
      </c>
      <c r="F2128" s="368">
        <v>4</v>
      </c>
      <c r="G2128" s="368">
        <v>31</v>
      </c>
    </row>
    <row r="2129" spans="1:7">
      <c r="A2129" s="368" t="s">
        <v>5191</v>
      </c>
      <c r="B2129" s="368" t="s">
        <v>169</v>
      </c>
      <c r="C2129" s="368" t="s">
        <v>142</v>
      </c>
      <c r="D2129" s="368" t="s">
        <v>3203</v>
      </c>
      <c r="E2129" s="368">
        <v>5</v>
      </c>
      <c r="F2129" s="368">
        <v>1</v>
      </c>
      <c r="G2129" s="368">
        <v>20</v>
      </c>
    </row>
    <row r="2130" spans="1:7">
      <c r="A2130" s="368" t="s">
        <v>4524</v>
      </c>
      <c r="B2130" s="368" t="s">
        <v>169</v>
      </c>
      <c r="C2130" s="368" t="s">
        <v>29</v>
      </c>
      <c r="D2130" s="368" t="s">
        <v>3212</v>
      </c>
      <c r="E2130" s="368">
        <v>32</v>
      </c>
      <c r="F2130" s="368">
        <v>5</v>
      </c>
      <c r="G2130" s="368">
        <v>16</v>
      </c>
    </row>
    <row r="2131" spans="1:7">
      <c r="A2131" s="368" t="s">
        <v>4663</v>
      </c>
      <c r="B2131" s="368" t="s">
        <v>169</v>
      </c>
      <c r="C2131" s="368" t="s">
        <v>29</v>
      </c>
      <c r="D2131" s="368" t="s">
        <v>3203</v>
      </c>
      <c r="E2131" s="368">
        <v>32</v>
      </c>
      <c r="F2131" s="368">
        <v>2</v>
      </c>
      <c r="G2131" s="368">
        <v>6</v>
      </c>
    </row>
    <row r="2132" spans="1:7">
      <c r="A2132" s="368" t="s">
        <v>4665</v>
      </c>
      <c r="B2132" s="368" t="s">
        <v>169</v>
      </c>
      <c r="C2132" s="368" t="s">
        <v>115</v>
      </c>
      <c r="D2132" s="368" t="s">
        <v>3256</v>
      </c>
      <c r="E2132" s="368">
        <v>20</v>
      </c>
      <c r="F2132" s="368">
        <v>1</v>
      </c>
      <c r="G2132" s="368">
        <v>5</v>
      </c>
    </row>
    <row r="2133" spans="1:7">
      <c r="A2133" s="368" t="s">
        <v>4526</v>
      </c>
      <c r="B2133" s="368" t="s">
        <v>169</v>
      </c>
      <c r="C2133" s="368" t="s">
        <v>75</v>
      </c>
      <c r="D2133" s="368" t="s">
        <v>3192</v>
      </c>
      <c r="E2133" s="368">
        <v>3</v>
      </c>
      <c r="F2133" s="368">
        <v>1</v>
      </c>
      <c r="G2133" s="368">
        <v>33</v>
      </c>
    </row>
    <row r="2134" spans="1:7">
      <c r="A2134" s="368" t="s">
        <v>4527</v>
      </c>
      <c r="B2134" s="368" t="s">
        <v>169</v>
      </c>
      <c r="C2134" s="368" t="s">
        <v>77</v>
      </c>
      <c r="D2134" s="368" t="s">
        <v>3203</v>
      </c>
      <c r="E2134" s="368">
        <v>16</v>
      </c>
      <c r="F2134" s="368">
        <v>1</v>
      </c>
      <c r="G2134" s="368">
        <v>6</v>
      </c>
    </row>
    <row r="2135" spans="1:7">
      <c r="A2135" s="368" t="s">
        <v>4667</v>
      </c>
      <c r="B2135" s="368" t="s">
        <v>169</v>
      </c>
      <c r="C2135" s="368" t="s">
        <v>30</v>
      </c>
      <c r="D2135" s="368" t="s">
        <v>3212</v>
      </c>
      <c r="E2135" s="368">
        <v>17</v>
      </c>
      <c r="F2135" s="368">
        <v>3</v>
      </c>
      <c r="G2135" s="368">
        <v>18</v>
      </c>
    </row>
    <row r="2136" spans="1:7">
      <c r="A2136" s="368" t="s">
        <v>4668</v>
      </c>
      <c r="B2136" s="368" t="s">
        <v>169</v>
      </c>
      <c r="C2136" s="368" t="s">
        <v>30</v>
      </c>
      <c r="D2136" s="368" t="s">
        <v>3210</v>
      </c>
      <c r="E2136" s="368">
        <v>17</v>
      </c>
      <c r="F2136" s="368">
        <v>1</v>
      </c>
      <c r="G2136" s="368">
        <v>6</v>
      </c>
    </row>
    <row r="2137" spans="1:7">
      <c r="A2137" s="368" t="s">
        <v>4528</v>
      </c>
      <c r="B2137" s="368" t="s">
        <v>169</v>
      </c>
      <c r="C2137" s="368" t="s">
        <v>30</v>
      </c>
      <c r="D2137" s="368" t="s">
        <v>3225</v>
      </c>
      <c r="E2137" s="368">
        <v>17</v>
      </c>
      <c r="F2137" s="368">
        <v>1</v>
      </c>
      <c r="G2137" s="368">
        <v>6</v>
      </c>
    </row>
    <row r="2138" spans="1:7">
      <c r="A2138" s="368" t="s">
        <v>5197</v>
      </c>
      <c r="B2138" s="368" t="s">
        <v>169</v>
      </c>
      <c r="C2138" s="368" t="s">
        <v>31</v>
      </c>
      <c r="D2138" s="368" t="s">
        <v>3319</v>
      </c>
      <c r="E2138" s="368">
        <v>23</v>
      </c>
      <c r="F2138" s="368">
        <v>1</v>
      </c>
      <c r="G2138" s="368">
        <v>4</v>
      </c>
    </row>
    <row r="2139" spans="1:7">
      <c r="A2139" s="368" t="s">
        <v>4529</v>
      </c>
      <c r="B2139" s="368" t="s">
        <v>169</v>
      </c>
      <c r="C2139" s="368" t="s">
        <v>158</v>
      </c>
      <c r="D2139" s="368" t="s">
        <v>3212</v>
      </c>
      <c r="E2139" s="368">
        <v>1</v>
      </c>
      <c r="F2139" s="368" t="s">
        <v>3175</v>
      </c>
      <c r="G2139" s="368">
        <v>0</v>
      </c>
    </row>
    <row r="2140" spans="1:7">
      <c r="A2140" s="368" t="s">
        <v>5198</v>
      </c>
      <c r="B2140" s="368" t="s">
        <v>169</v>
      </c>
      <c r="C2140" s="368" t="s">
        <v>57</v>
      </c>
      <c r="D2140" s="368" t="s">
        <v>3212</v>
      </c>
      <c r="E2140" s="368">
        <v>4</v>
      </c>
      <c r="F2140" s="368" t="s">
        <v>3175</v>
      </c>
      <c r="G2140" s="368">
        <v>0</v>
      </c>
    </row>
    <row r="2141" spans="1:7">
      <c r="A2141" s="368" t="s">
        <v>5296</v>
      </c>
      <c r="B2141" s="368" t="s">
        <v>169</v>
      </c>
      <c r="C2141" s="368" t="s">
        <v>58</v>
      </c>
      <c r="D2141" s="368" t="s">
        <v>3252</v>
      </c>
      <c r="E2141" s="368">
        <v>12</v>
      </c>
      <c r="F2141" s="368">
        <v>1</v>
      </c>
      <c r="G2141" s="368">
        <v>8</v>
      </c>
    </row>
    <row r="2142" spans="1:7">
      <c r="A2142" s="368" t="s">
        <v>5199</v>
      </c>
      <c r="B2142" s="368" t="s">
        <v>169</v>
      </c>
      <c r="C2142" s="368" t="s">
        <v>78</v>
      </c>
      <c r="D2142" s="368" t="s">
        <v>3207</v>
      </c>
      <c r="E2142" s="368">
        <v>13</v>
      </c>
      <c r="F2142" s="368">
        <v>1</v>
      </c>
      <c r="G2142" s="368">
        <v>8</v>
      </c>
    </row>
    <row r="2143" spans="1:7">
      <c r="A2143" s="368" t="s">
        <v>4531</v>
      </c>
      <c r="B2143" s="368" t="s">
        <v>169</v>
      </c>
      <c r="C2143" s="368" t="s">
        <v>78</v>
      </c>
      <c r="D2143" s="368" t="s">
        <v>3203</v>
      </c>
      <c r="E2143" s="368">
        <v>13</v>
      </c>
      <c r="F2143" s="368">
        <v>3</v>
      </c>
      <c r="G2143" s="368">
        <v>23</v>
      </c>
    </row>
    <row r="2144" spans="1:7">
      <c r="A2144" s="368" t="s">
        <v>5767</v>
      </c>
      <c r="B2144" s="368" t="s">
        <v>169</v>
      </c>
      <c r="C2144" s="368" t="s">
        <v>184</v>
      </c>
      <c r="D2144" s="368" t="s">
        <v>3264</v>
      </c>
      <c r="E2144" s="368">
        <v>18</v>
      </c>
      <c r="F2144" s="368">
        <v>2</v>
      </c>
      <c r="G2144" s="368">
        <v>11</v>
      </c>
    </row>
    <row r="2145" spans="1:7">
      <c r="A2145" s="368" t="s">
        <v>4362</v>
      </c>
      <c r="B2145" s="368" t="s">
        <v>166</v>
      </c>
      <c r="C2145" s="368" t="s">
        <v>222</v>
      </c>
      <c r="D2145" s="368" t="s">
        <v>3203</v>
      </c>
      <c r="E2145" s="368">
        <v>14</v>
      </c>
      <c r="F2145" s="368">
        <v>1</v>
      </c>
      <c r="G2145" s="368">
        <v>7</v>
      </c>
    </row>
    <row r="2146" spans="1:7">
      <c r="A2146" s="368" t="s">
        <v>4363</v>
      </c>
      <c r="B2146" s="368" t="s">
        <v>166</v>
      </c>
      <c r="C2146" s="368" t="s">
        <v>223</v>
      </c>
      <c r="D2146" s="368" t="s">
        <v>3203</v>
      </c>
      <c r="E2146" s="368">
        <v>27</v>
      </c>
      <c r="F2146" s="368">
        <v>2</v>
      </c>
      <c r="G2146" s="368">
        <v>7</v>
      </c>
    </row>
    <row r="2147" spans="1:7">
      <c r="A2147" s="368" t="s">
        <v>5341</v>
      </c>
      <c r="B2147" s="368" t="s">
        <v>166</v>
      </c>
      <c r="C2147" s="368" t="s">
        <v>223</v>
      </c>
      <c r="D2147" s="368" t="s">
        <v>3233</v>
      </c>
      <c r="E2147" s="368">
        <v>27</v>
      </c>
      <c r="F2147" s="368">
        <v>1</v>
      </c>
      <c r="G2147" s="368">
        <v>4</v>
      </c>
    </row>
    <row r="2148" spans="1:7">
      <c r="A2148" s="368" t="s">
        <v>4364</v>
      </c>
      <c r="B2148" s="368" t="s">
        <v>166</v>
      </c>
      <c r="C2148" s="368" t="s">
        <v>62</v>
      </c>
      <c r="D2148" s="368" t="s">
        <v>3212</v>
      </c>
      <c r="E2148" s="368">
        <v>12</v>
      </c>
      <c r="F2148" s="368">
        <v>1</v>
      </c>
      <c r="G2148" s="368">
        <v>8</v>
      </c>
    </row>
    <row r="2149" spans="1:7">
      <c r="A2149" s="368" t="s">
        <v>2754</v>
      </c>
      <c r="B2149" s="368" t="s">
        <v>168</v>
      </c>
      <c r="C2149" s="368" t="s">
        <v>226</v>
      </c>
      <c r="D2149" s="368" t="s">
        <v>3175</v>
      </c>
      <c r="E2149" s="368">
        <v>1</v>
      </c>
      <c r="F2149" s="368" t="s">
        <v>3175</v>
      </c>
      <c r="G2149" s="368">
        <v>0</v>
      </c>
    </row>
    <row r="2150" spans="1:7">
      <c r="A2150" s="368" t="s">
        <v>4367</v>
      </c>
      <c r="B2150" s="368" t="s">
        <v>169</v>
      </c>
      <c r="C2150" s="368" t="s">
        <v>63</v>
      </c>
      <c r="D2150" s="368" t="s">
        <v>3177</v>
      </c>
      <c r="E2150" s="368">
        <v>1027</v>
      </c>
      <c r="F2150" s="368">
        <v>29</v>
      </c>
      <c r="G2150" s="368">
        <v>3</v>
      </c>
    </row>
    <row r="2151" spans="1:7">
      <c r="A2151" s="368" t="s">
        <v>4184</v>
      </c>
      <c r="B2151" s="368" t="s">
        <v>169</v>
      </c>
      <c r="C2151" s="368" t="s">
        <v>63</v>
      </c>
      <c r="D2151" s="368" t="s">
        <v>3201</v>
      </c>
      <c r="E2151" s="368">
        <v>1027</v>
      </c>
      <c r="F2151" s="368">
        <v>8</v>
      </c>
      <c r="G2151" s="368">
        <v>1</v>
      </c>
    </row>
    <row r="2152" spans="1:7">
      <c r="A2152" s="368" t="s">
        <v>4261</v>
      </c>
      <c r="B2152" s="368" t="s">
        <v>169</v>
      </c>
      <c r="C2152" s="368" t="s">
        <v>63</v>
      </c>
      <c r="D2152" s="368" t="s">
        <v>3195</v>
      </c>
      <c r="E2152" s="368">
        <v>1027</v>
      </c>
      <c r="F2152" s="368">
        <v>10</v>
      </c>
      <c r="G2152" s="368">
        <v>1</v>
      </c>
    </row>
    <row r="2153" spans="1:7">
      <c r="A2153" s="368" t="s">
        <v>4368</v>
      </c>
      <c r="B2153" s="368" t="s">
        <v>169</v>
      </c>
      <c r="C2153" s="368" t="s">
        <v>63</v>
      </c>
      <c r="D2153" s="368" t="s">
        <v>3203</v>
      </c>
      <c r="E2153" s="368">
        <v>1027</v>
      </c>
      <c r="F2153" s="368">
        <v>104</v>
      </c>
      <c r="G2153" s="368">
        <v>10</v>
      </c>
    </row>
    <row r="2154" spans="1:7">
      <c r="A2154" s="368" t="s">
        <v>4491</v>
      </c>
      <c r="B2154" s="368" t="s">
        <v>169</v>
      </c>
      <c r="C2154" s="368" t="s">
        <v>63</v>
      </c>
      <c r="D2154" s="368" t="s">
        <v>3225</v>
      </c>
      <c r="E2154" s="368">
        <v>1027</v>
      </c>
      <c r="F2154" s="368">
        <v>13</v>
      </c>
      <c r="G2154" s="368">
        <v>1</v>
      </c>
    </row>
    <row r="2155" spans="1:7">
      <c r="A2155" s="368" t="s">
        <v>4370</v>
      </c>
      <c r="B2155" s="368" t="s">
        <v>169</v>
      </c>
      <c r="C2155" s="368" t="s">
        <v>63</v>
      </c>
      <c r="D2155" s="368" t="s">
        <v>3246</v>
      </c>
      <c r="E2155" s="368">
        <v>1027</v>
      </c>
      <c r="F2155" s="368">
        <v>18</v>
      </c>
      <c r="G2155" s="368">
        <v>2</v>
      </c>
    </row>
    <row r="2156" spans="1:7">
      <c r="A2156" s="368" t="s">
        <v>4626</v>
      </c>
      <c r="B2156" s="368" t="s">
        <v>169</v>
      </c>
      <c r="C2156" s="368" t="s">
        <v>224</v>
      </c>
      <c r="D2156" s="368" t="s">
        <v>3212</v>
      </c>
      <c r="E2156" s="368">
        <v>2</v>
      </c>
      <c r="F2156" s="368" t="s">
        <v>3175</v>
      </c>
      <c r="G2156" s="368">
        <v>0</v>
      </c>
    </row>
    <row r="2157" spans="1:7">
      <c r="A2157" s="368" t="s">
        <v>2645</v>
      </c>
      <c r="B2157" s="368" t="s">
        <v>169</v>
      </c>
      <c r="C2157" s="368" t="s">
        <v>82</v>
      </c>
      <c r="D2157" s="368" t="s">
        <v>3175</v>
      </c>
      <c r="E2157" s="368">
        <v>2</v>
      </c>
      <c r="F2157" s="368" t="s">
        <v>3175</v>
      </c>
      <c r="G2157" s="368">
        <v>0</v>
      </c>
    </row>
    <row r="2158" spans="1:7">
      <c r="A2158" s="368" t="s">
        <v>4627</v>
      </c>
      <c r="B2158" s="368" t="s">
        <v>169</v>
      </c>
      <c r="C2158" s="368" t="s">
        <v>210</v>
      </c>
      <c r="D2158" s="368" t="s">
        <v>3212</v>
      </c>
      <c r="E2158" s="368">
        <v>19</v>
      </c>
      <c r="F2158" s="368">
        <v>11</v>
      </c>
      <c r="G2158" s="368">
        <v>58</v>
      </c>
    </row>
    <row r="2159" spans="1:7">
      <c r="A2159" s="368" t="s">
        <v>5345</v>
      </c>
      <c r="B2159" s="368" t="s">
        <v>169</v>
      </c>
      <c r="C2159" s="368" t="s">
        <v>20</v>
      </c>
      <c r="D2159" s="368" t="s">
        <v>3184</v>
      </c>
      <c r="E2159" s="368">
        <v>2</v>
      </c>
      <c r="F2159" s="368">
        <v>1</v>
      </c>
      <c r="G2159" s="368">
        <v>50</v>
      </c>
    </row>
    <row r="2160" spans="1:7">
      <c r="A2160" s="368" t="s">
        <v>5346</v>
      </c>
      <c r="B2160" s="368" t="s">
        <v>169</v>
      </c>
      <c r="C2160" s="368" t="s">
        <v>22</v>
      </c>
      <c r="D2160" s="368" t="s">
        <v>3198</v>
      </c>
      <c r="E2160" s="368">
        <v>10</v>
      </c>
      <c r="F2160" s="368">
        <v>2</v>
      </c>
      <c r="G2160" s="368">
        <v>20</v>
      </c>
    </row>
    <row r="2161" spans="1:7">
      <c r="A2161" s="368" t="s">
        <v>2756</v>
      </c>
      <c r="B2161" s="368" t="s">
        <v>169</v>
      </c>
      <c r="C2161" s="368" t="s">
        <v>195</v>
      </c>
      <c r="D2161" s="368" t="s">
        <v>3175</v>
      </c>
      <c r="E2161" s="368">
        <v>1</v>
      </c>
      <c r="F2161" s="368" t="s">
        <v>3175</v>
      </c>
      <c r="G2161" s="368">
        <v>0</v>
      </c>
    </row>
    <row r="2162" spans="1:7">
      <c r="A2162" s="368" t="s">
        <v>4632</v>
      </c>
      <c r="B2162" s="368" t="s">
        <v>169</v>
      </c>
      <c r="C2162" s="368" t="s">
        <v>225</v>
      </c>
      <c r="D2162" s="368" t="s">
        <v>3192</v>
      </c>
      <c r="E2162" s="368">
        <v>8</v>
      </c>
      <c r="F2162" s="368">
        <v>1</v>
      </c>
      <c r="G2162" s="368">
        <v>13</v>
      </c>
    </row>
    <row r="2163" spans="1:7">
      <c r="A2163" s="368" t="s">
        <v>5348</v>
      </c>
      <c r="B2163" s="368" t="s">
        <v>169</v>
      </c>
      <c r="C2163" s="368" t="s">
        <v>225</v>
      </c>
      <c r="D2163" s="368" t="s">
        <v>3220</v>
      </c>
      <c r="E2163" s="368">
        <v>8</v>
      </c>
      <c r="F2163" s="368">
        <v>4</v>
      </c>
      <c r="G2163" s="368">
        <v>50</v>
      </c>
    </row>
    <row r="2164" spans="1:7">
      <c r="A2164" s="368" t="s">
        <v>4870</v>
      </c>
      <c r="B2164" s="368" t="s">
        <v>169</v>
      </c>
      <c r="C2164" s="368" t="s">
        <v>225</v>
      </c>
      <c r="D2164" s="368" t="s">
        <v>3240</v>
      </c>
      <c r="E2164" s="368">
        <v>8</v>
      </c>
      <c r="F2164" s="368">
        <v>2</v>
      </c>
      <c r="G2164" s="368">
        <v>25</v>
      </c>
    </row>
    <row r="2165" spans="1:7">
      <c r="A2165" s="368" t="s">
        <v>4871</v>
      </c>
      <c r="B2165" s="368" t="s">
        <v>169</v>
      </c>
      <c r="C2165" s="368" t="s">
        <v>225</v>
      </c>
      <c r="D2165" s="368" t="s">
        <v>3230</v>
      </c>
      <c r="E2165" s="368">
        <v>8</v>
      </c>
      <c r="F2165" s="368">
        <v>1</v>
      </c>
      <c r="G2165" s="368">
        <v>13</v>
      </c>
    </row>
    <row r="2166" spans="1:7">
      <c r="A2166" s="368" t="s">
        <v>4635</v>
      </c>
      <c r="B2166" s="368" t="s">
        <v>169</v>
      </c>
      <c r="C2166" s="368" t="s">
        <v>176</v>
      </c>
      <c r="D2166" s="368" t="s">
        <v>3192</v>
      </c>
      <c r="E2166" s="368">
        <v>3</v>
      </c>
      <c r="F2166" s="368">
        <v>1</v>
      </c>
      <c r="G2166" s="368">
        <v>33</v>
      </c>
    </row>
    <row r="2167" spans="1:7">
      <c r="A2167" s="368" t="s">
        <v>4498</v>
      </c>
      <c r="B2167" s="368" t="s">
        <v>169</v>
      </c>
      <c r="C2167" s="368" t="s">
        <v>97</v>
      </c>
      <c r="D2167" s="368" t="s">
        <v>3227</v>
      </c>
      <c r="E2167" s="368">
        <v>7</v>
      </c>
      <c r="F2167" s="368">
        <v>1</v>
      </c>
      <c r="G2167" s="368">
        <v>14</v>
      </c>
    </row>
    <row r="2168" spans="1:7">
      <c r="A2168" s="368" t="s">
        <v>6847</v>
      </c>
      <c r="B2168" s="368" t="s">
        <v>169</v>
      </c>
      <c r="C2168" s="368" t="s">
        <v>97</v>
      </c>
      <c r="D2168" s="368" t="s">
        <v>3246</v>
      </c>
      <c r="E2168" s="368">
        <v>7</v>
      </c>
      <c r="F2168" s="368">
        <v>1</v>
      </c>
      <c r="G2168" s="368">
        <v>14</v>
      </c>
    </row>
    <row r="2169" spans="1:7">
      <c r="A2169" s="368" t="s">
        <v>4874</v>
      </c>
      <c r="B2169" s="368" t="s">
        <v>169</v>
      </c>
      <c r="C2169" s="368" t="s">
        <v>23</v>
      </c>
      <c r="D2169" s="368" t="s">
        <v>3207</v>
      </c>
      <c r="E2169" s="368">
        <v>4</v>
      </c>
      <c r="F2169" s="368">
        <v>1</v>
      </c>
      <c r="G2169" s="368">
        <v>25</v>
      </c>
    </row>
    <row r="2170" spans="1:7">
      <c r="A2170" s="368" t="s">
        <v>4637</v>
      </c>
      <c r="B2170" s="368" t="s">
        <v>169</v>
      </c>
      <c r="C2170" s="368" t="s">
        <v>23</v>
      </c>
      <c r="D2170" s="368" t="s">
        <v>3240</v>
      </c>
      <c r="E2170" s="368">
        <v>4</v>
      </c>
      <c r="F2170" s="368">
        <v>1</v>
      </c>
      <c r="G2170" s="368">
        <v>25</v>
      </c>
    </row>
    <row r="2171" spans="1:7">
      <c r="A2171" s="368" t="s">
        <v>5352</v>
      </c>
      <c r="B2171" s="368" t="s">
        <v>169</v>
      </c>
      <c r="C2171" s="368" t="s">
        <v>23</v>
      </c>
      <c r="D2171" s="368" t="s">
        <v>3252</v>
      </c>
      <c r="E2171" s="368">
        <v>4</v>
      </c>
      <c r="F2171" s="368">
        <v>2</v>
      </c>
      <c r="G2171" s="368">
        <v>50</v>
      </c>
    </row>
    <row r="2172" spans="1:7">
      <c r="A2172" s="368" t="s">
        <v>5353</v>
      </c>
      <c r="B2172" s="368" t="s">
        <v>169</v>
      </c>
      <c r="C2172" s="368" t="s">
        <v>23</v>
      </c>
      <c r="D2172" s="368" t="s">
        <v>3205</v>
      </c>
      <c r="E2172" s="368">
        <v>4</v>
      </c>
      <c r="F2172" s="368">
        <v>1</v>
      </c>
      <c r="G2172" s="368">
        <v>25</v>
      </c>
    </row>
    <row r="2173" spans="1:7">
      <c r="A2173" s="368" t="s">
        <v>4876</v>
      </c>
      <c r="B2173" s="368" t="s">
        <v>169</v>
      </c>
      <c r="C2173" s="368" t="s">
        <v>226</v>
      </c>
      <c r="D2173" s="368" t="s">
        <v>3177</v>
      </c>
      <c r="E2173" s="368">
        <v>7</v>
      </c>
      <c r="F2173" s="368">
        <v>1</v>
      </c>
      <c r="G2173" s="368">
        <v>14</v>
      </c>
    </row>
    <row r="2174" spans="1:7">
      <c r="A2174" s="368" t="s">
        <v>4199</v>
      </c>
      <c r="B2174" s="368" t="s">
        <v>169</v>
      </c>
      <c r="C2174" s="368" t="s">
        <v>83</v>
      </c>
      <c r="D2174" s="368" t="s">
        <v>3210</v>
      </c>
      <c r="E2174" s="368">
        <v>17</v>
      </c>
      <c r="F2174" s="368">
        <v>1</v>
      </c>
      <c r="G2174" s="368">
        <v>6</v>
      </c>
    </row>
    <row r="2175" spans="1:7">
      <c r="A2175" s="368" t="s">
        <v>4200</v>
      </c>
      <c r="B2175" s="368" t="s">
        <v>169</v>
      </c>
      <c r="C2175" s="368" t="s">
        <v>83</v>
      </c>
      <c r="D2175" s="368" t="s">
        <v>3198</v>
      </c>
      <c r="E2175" s="368">
        <v>17</v>
      </c>
      <c r="F2175" s="368">
        <v>1</v>
      </c>
      <c r="G2175" s="368">
        <v>6</v>
      </c>
    </row>
    <row r="2176" spans="1:7">
      <c r="A2176" s="368" t="s">
        <v>5355</v>
      </c>
      <c r="B2176" s="368" t="s">
        <v>169</v>
      </c>
      <c r="C2176" s="368" t="s">
        <v>25</v>
      </c>
      <c r="D2176" s="368" t="s">
        <v>3240</v>
      </c>
      <c r="E2176" s="368">
        <v>12</v>
      </c>
      <c r="F2176" s="368">
        <v>2</v>
      </c>
      <c r="G2176" s="368">
        <v>17</v>
      </c>
    </row>
    <row r="2177" spans="1:7">
      <c r="A2177" s="368" t="s">
        <v>4742</v>
      </c>
      <c r="B2177" s="368" t="s">
        <v>139</v>
      </c>
      <c r="C2177" s="368" t="s">
        <v>203</v>
      </c>
      <c r="D2177" s="368" t="s">
        <v>3212</v>
      </c>
      <c r="E2177" s="368">
        <v>3</v>
      </c>
      <c r="F2177" s="368" t="s">
        <v>3175</v>
      </c>
      <c r="G2177" s="368">
        <v>0</v>
      </c>
    </row>
    <row r="2178" spans="1:7">
      <c r="A2178" s="368" t="s">
        <v>6848</v>
      </c>
      <c r="B2178" s="368" t="s">
        <v>139</v>
      </c>
      <c r="C2178" s="368" t="s">
        <v>204</v>
      </c>
      <c r="D2178" s="368" t="s">
        <v>3220</v>
      </c>
      <c r="E2178" s="368">
        <v>2</v>
      </c>
      <c r="F2178" s="368">
        <v>1</v>
      </c>
      <c r="G2178" s="368">
        <v>50</v>
      </c>
    </row>
    <row r="2179" spans="1:7">
      <c r="A2179" s="368" t="s">
        <v>5232</v>
      </c>
      <c r="B2179" s="368" t="s">
        <v>139</v>
      </c>
      <c r="C2179" s="368" t="s">
        <v>185</v>
      </c>
      <c r="D2179" s="368" t="s">
        <v>3212</v>
      </c>
      <c r="E2179" s="368">
        <v>5</v>
      </c>
      <c r="F2179" s="368">
        <v>1</v>
      </c>
      <c r="G2179" s="368">
        <v>20</v>
      </c>
    </row>
    <row r="2180" spans="1:7">
      <c r="A2180" s="368" t="s">
        <v>5233</v>
      </c>
      <c r="B2180" s="368" t="s">
        <v>139</v>
      </c>
      <c r="C2180" s="368" t="s">
        <v>33</v>
      </c>
      <c r="D2180" s="368" t="s">
        <v>3210</v>
      </c>
      <c r="E2180" s="368">
        <v>15</v>
      </c>
      <c r="F2180" s="368">
        <v>3</v>
      </c>
      <c r="G2180" s="368">
        <v>20</v>
      </c>
    </row>
    <row r="2181" spans="1:7">
      <c r="A2181" s="368" t="s">
        <v>5234</v>
      </c>
      <c r="B2181" s="368" t="s">
        <v>139</v>
      </c>
      <c r="C2181" s="368" t="s">
        <v>33</v>
      </c>
      <c r="D2181" s="368" t="s">
        <v>3184</v>
      </c>
      <c r="E2181" s="368">
        <v>15</v>
      </c>
      <c r="F2181" s="368">
        <v>1</v>
      </c>
      <c r="G2181" s="368">
        <v>7</v>
      </c>
    </row>
    <row r="2182" spans="1:7">
      <c r="A2182" s="368" t="s">
        <v>5005</v>
      </c>
      <c r="B2182" s="368" t="s">
        <v>139</v>
      </c>
      <c r="C2182" s="368" t="s">
        <v>214</v>
      </c>
      <c r="D2182" s="368" t="s">
        <v>3741</v>
      </c>
      <c r="E2182" s="368">
        <v>2</v>
      </c>
      <c r="F2182" s="368">
        <v>1</v>
      </c>
      <c r="G2182" s="368">
        <v>50</v>
      </c>
    </row>
    <row r="2183" spans="1:7">
      <c r="A2183" s="368" t="s">
        <v>5487</v>
      </c>
      <c r="B2183" s="368" t="s">
        <v>139</v>
      </c>
      <c r="C2183" s="368" t="s">
        <v>60</v>
      </c>
      <c r="D2183" s="368" t="s">
        <v>3192</v>
      </c>
      <c r="E2183" s="368">
        <v>19</v>
      </c>
      <c r="F2183" s="368">
        <v>1</v>
      </c>
      <c r="G2183" s="368">
        <v>5</v>
      </c>
    </row>
    <row r="2184" spans="1:7">
      <c r="A2184" s="368" t="s">
        <v>5488</v>
      </c>
      <c r="B2184" s="368" t="s">
        <v>139</v>
      </c>
      <c r="C2184" s="368" t="s">
        <v>60</v>
      </c>
      <c r="D2184" s="368" t="s">
        <v>3220</v>
      </c>
      <c r="E2184" s="368">
        <v>19</v>
      </c>
      <c r="F2184" s="368">
        <v>3</v>
      </c>
      <c r="G2184" s="368">
        <v>16</v>
      </c>
    </row>
    <row r="2185" spans="1:7">
      <c r="A2185" s="368" t="s">
        <v>5688</v>
      </c>
      <c r="B2185" s="368" t="s">
        <v>139</v>
      </c>
      <c r="C2185" s="368" t="s">
        <v>60</v>
      </c>
      <c r="D2185" s="368" t="s">
        <v>3210</v>
      </c>
      <c r="E2185" s="368">
        <v>19</v>
      </c>
      <c r="F2185" s="368">
        <v>1</v>
      </c>
      <c r="G2185" s="368">
        <v>5</v>
      </c>
    </row>
    <row r="2186" spans="1:7">
      <c r="A2186" s="368" t="s">
        <v>6755</v>
      </c>
      <c r="B2186" s="368" t="s">
        <v>139</v>
      </c>
      <c r="C2186" s="368" t="s">
        <v>60</v>
      </c>
      <c r="D2186" s="368" t="s">
        <v>3306</v>
      </c>
      <c r="E2186" s="368">
        <v>19</v>
      </c>
      <c r="F2186" s="368">
        <v>1</v>
      </c>
      <c r="G2186" s="368">
        <v>5</v>
      </c>
    </row>
    <row r="2187" spans="1:7">
      <c r="A2187" s="368" t="s">
        <v>5238</v>
      </c>
      <c r="B2187" s="368" t="s">
        <v>139</v>
      </c>
      <c r="C2187" s="368" t="s">
        <v>205</v>
      </c>
      <c r="D2187" s="368" t="s">
        <v>3192</v>
      </c>
      <c r="E2187" s="368">
        <v>12</v>
      </c>
      <c r="F2187" s="368">
        <v>1</v>
      </c>
      <c r="G2187" s="368">
        <v>8</v>
      </c>
    </row>
    <row r="2188" spans="1:7">
      <c r="A2188" s="368" t="s">
        <v>5239</v>
      </c>
      <c r="B2188" s="368" t="s">
        <v>139</v>
      </c>
      <c r="C2188" s="368" t="s">
        <v>205</v>
      </c>
      <c r="D2188" s="368" t="s">
        <v>3201</v>
      </c>
      <c r="E2188" s="368">
        <v>12</v>
      </c>
      <c r="F2188" s="368">
        <v>1</v>
      </c>
      <c r="G2188" s="368">
        <v>8</v>
      </c>
    </row>
    <row r="2189" spans="1:7">
      <c r="A2189" s="368" t="s">
        <v>5112</v>
      </c>
      <c r="B2189" s="368" t="s">
        <v>139</v>
      </c>
      <c r="C2189" s="368" t="s">
        <v>205</v>
      </c>
      <c r="D2189" s="368" t="s">
        <v>3195</v>
      </c>
      <c r="E2189" s="368">
        <v>12</v>
      </c>
      <c r="F2189" s="368">
        <v>1</v>
      </c>
      <c r="G2189" s="368">
        <v>8</v>
      </c>
    </row>
    <row r="2190" spans="1:7">
      <c r="A2190" s="368" t="s">
        <v>2696</v>
      </c>
      <c r="B2190" s="368" t="s">
        <v>139</v>
      </c>
      <c r="C2190" s="368" t="s">
        <v>206</v>
      </c>
      <c r="D2190" s="368" t="s">
        <v>3175</v>
      </c>
      <c r="E2190" s="368">
        <v>3</v>
      </c>
      <c r="F2190" s="368" t="s">
        <v>3175</v>
      </c>
      <c r="G2190" s="368">
        <v>0</v>
      </c>
    </row>
    <row r="2191" spans="1:7">
      <c r="A2191" s="368" t="s">
        <v>5007</v>
      </c>
      <c r="B2191" s="368" t="s">
        <v>139</v>
      </c>
      <c r="C2191" s="368" t="s">
        <v>188</v>
      </c>
      <c r="D2191" s="368" t="s">
        <v>3192</v>
      </c>
      <c r="E2191" s="368">
        <v>8</v>
      </c>
      <c r="F2191" s="368">
        <v>1</v>
      </c>
      <c r="G2191" s="368">
        <v>13</v>
      </c>
    </row>
    <row r="2192" spans="1:7">
      <c r="A2192" s="368" t="s">
        <v>5114</v>
      </c>
      <c r="B2192" s="368" t="s">
        <v>139</v>
      </c>
      <c r="C2192" s="368" t="s">
        <v>148</v>
      </c>
      <c r="D2192" s="368" t="s">
        <v>3225</v>
      </c>
      <c r="E2192" s="368">
        <v>7</v>
      </c>
      <c r="F2192" s="368">
        <v>1</v>
      </c>
      <c r="G2192" s="368">
        <v>14</v>
      </c>
    </row>
    <row r="2193" spans="1:7">
      <c r="A2193" s="368" t="s">
        <v>5008</v>
      </c>
      <c r="B2193" s="368" t="s">
        <v>139</v>
      </c>
      <c r="C2193" s="368" t="s">
        <v>36</v>
      </c>
      <c r="D2193" s="368" t="s">
        <v>3212</v>
      </c>
      <c r="E2193" s="368">
        <v>2</v>
      </c>
      <c r="F2193" s="368" t="s">
        <v>3175</v>
      </c>
      <c r="G2193" s="368">
        <v>0</v>
      </c>
    </row>
    <row r="2194" spans="1:7">
      <c r="A2194" s="368" t="s">
        <v>5241</v>
      </c>
      <c r="B2194" s="368" t="s">
        <v>139</v>
      </c>
      <c r="C2194" s="368" t="s">
        <v>217</v>
      </c>
      <c r="D2194" s="368" t="s">
        <v>3181</v>
      </c>
      <c r="E2194" s="368">
        <v>22</v>
      </c>
      <c r="F2194" s="368">
        <v>1</v>
      </c>
      <c r="G2194" s="368">
        <v>5</v>
      </c>
    </row>
    <row r="2195" spans="1:7">
      <c r="A2195" s="368" t="s">
        <v>5009</v>
      </c>
      <c r="B2195" s="368" t="s">
        <v>139</v>
      </c>
      <c r="C2195" s="368" t="s">
        <v>37</v>
      </c>
      <c r="D2195" s="368" t="s">
        <v>3212</v>
      </c>
      <c r="E2195" s="368">
        <v>17</v>
      </c>
      <c r="F2195" s="368" t="s">
        <v>3175</v>
      </c>
      <c r="G2195" s="368">
        <v>0</v>
      </c>
    </row>
    <row r="2196" spans="1:7">
      <c r="A2196" s="368" t="s">
        <v>5010</v>
      </c>
      <c r="B2196" s="368" t="s">
        <v>139</v>
      </c>
      <c r="C2196" s="368" t="s">
        <v>218</v>
      </c>
      <c r="D2196" s="368" t="s">
        <v>3212</v>
      </c>
      <c r="E2196" s="368">
        <v>3</v>
      </c>
      <c r="F2196" s="368">
        <v>2</v>
      </c>
      <c r="G2196" s="368">
        <v>67</v>
      </c>
    </row>
    <row r="2197" spans="1:7">
      <c r="A2197" s="368" t="s">
        <v>5245</v>
      </c>
      <c r="B2197" s="368" t="s">
        <v>139</v>
      </c>
      <c r="C2197" s="368" t="s">
        <v>38</v>
      </c>
      <c r="D2197" s="368" t="s">
        <v>3212</v>
      </c>
      <c r="E2197" s="368">
        <v>18</v>
      </c>
      <c r="F2197" s="368">
        <v>9</v>
      </c>
      <c r="G2197" s="368">
        <v>50</v>
      </c>
    </row>
    <row r="2198" spans="1:7">
      <c r="A2198" s="368" t="s">
        <v>5246</v>
      </c>
      <c r="B2198" s="368" t="s">
        <v>139</v>
      </c>
      <c r="C2198" s="368" t="s">
        <v>208</v>
      </c>
      <c r="D2198" s="368" t="s">
        <v>3212</v>
      </c>
      <c r="E2198" s="368">
        <v>2</v>
      </c>
      <c r="F2198" s="368" t="s">
        <v>3175</v>
      </c>
      <c r="G2198" s="368">
        <v>0</v>
      </c>
    </row>
    <row r="2199" spans="1:7">
      <c r="A2199" s="368" t="s">
        <v>5247</v>
      </c>
      <c r="B2199" s="368" t="s">
        <v>139</v>
      </c>
      <c r="C2199" s="368" t="s">
        <v>39</v>
      </c>
      <c r="D2199" s="368" t="s">
        <v>3192</v>
      </c>
      <c r="E2199" s="368">
        <v>11</v>
      </c>
      <c r="F2199" s="368">
        <v>1</v>
      </c>
      <c r="G2199" s="368">
        <v>9</v>
      </c>
    </row>
    <row r="2200" spans="1:7">
      <c r="A2200" s="368" t="s">
        <v>5249</v>
      </c>
      <c r="B2200" s="368" t="s">
        <v>139</v>
      </c>
      <c r="C2200" s="368" t="s">
        <v>61</v>
      </c>
      <c r="D2200" s="368" t="s">
        <v>3210</v>
      </c>
      <c r="E2200" s="368">
        <v>9</v>
      </c>
      <c r="F2200" s="368">
        <v>1</v>
      </c>
      <c r="G2200" s="368">
        <v>11</v>
      </c>
    </row>
    <row r="2201" spans="1:7">
      <c r="A2201" s="368" t="s">
        <v>5119</v>
      </c>
      <c r="B2201" s="368" t="s">
        <v>139</v>
      </c>
      <c r="C2201" s="368" t="s">
        <v>220</v>
      </c>
      <c r="D2201" s="368" t="s">
        <v>3212</v>
      </c>
      <c r="E2201" s="368">
        <v>5</v>
      </c>
      <c r="F2201" s="368" t="s">
        <v>3175</v>
      </c>
      <c r="G2201" s="368">
        <v>0</v>
      </c>
    </row>
    <row r="2202" spans="1:7">
      <c r="A2202" s="368" t="s">
        <v>5250</v>
      </c>
      <c r="B2202" s="368" t="s">
        <v>139</v>
      </c>
      <c r="C2202" s="368" t="s">
        <v>151</v>
      </c>
      <c r="D2202" s="368" t="s">
        <v>3220</v>
      </c>
      <c r="E2202" s="368">
        <v>4</v>
      </c>
      <c r="F2202" s="368">
        <v>1</v>
      </c>
      <c r="G2202" s="368">
        <v>25</v>
      </c>
    </row>
    <row r="2203" spans="1:7">
      <c r="A2203" s="368" t="s">
        <v>5017</v>
      </c>
      <c r="B2203" s="368" t="s">
        <v>139</v>
      </c>
      <c r="C2203" s="368" t="s">
        <v>40</v>
      </c>
      <c r="D2203" s="368" t="s">
        <v>3205</v>
      </c>
      <c r="E2203" s="368">
        <v>6</v>
      </c>
      <c r="F2203" s="368">
        <v>1</v>
      </c>
      <c r="G2203" s="368">
        <v>17</v>
      </c>
    </row>
    <row r="2204" spans="1:7">
      <c r="A2204" s="368" t="s">
        <v>5698</v>
      </c>
      <c r="B2204" s="368" t="s">
        <v>139</v>
      </c>
      <c r="C2204" s="368" t="s">
        <v>221</v>
      </c>
      <c r="D2204" s="368" t="s">
        <v>3212</v>
      </c>
      <c r="E2204" s="368">
        <v>16</v>
      </c>
      <c r="F2204" s="368">
        <v>6</v>
      </c>
      <c r="G2204" s="368">
        <v>38</v>
      </c>
    </row>
    <row r="2205" spans="1:7">
      <c r="A2205" s="368" t="s">
        <v>5253</v>
      </c>
      <c r="B2205" s="368" t="s">
        <v>139</v>
      </c>
      <c r="C2205" s="368" t="s">
        <v>190</v>
      </c>
      <c r="D2205" s="368" t="s">
        <v>3192</v>
      </c>
      <c r="E2205" s="368">
        <v>5</v>
      </c>
      <c r="F2205" s="368">
        <v>1</v>
      </c>
      <c r="G2205" s="368">
        <v>20</v>
      </c>
    </row>
    <row r="2206" spans="1:7">
      <c r="A2206" s="368" t="s">
        <v>4401</v>
      </c>
      <c r="B2206" s="368" t="s">
        <v>169</v>
      </c>
      <c r="C2206" s="368" t="s">
        <v>83</v>
      </c>
      <c r="D2206" s="368" t="s">
        <v>3220</v>
      </c>
      <c r="E2206" s="368">
        <v>17</v>
      </c>
      <c r="F2206" s="368">
        <v>2</v>
      </c>
      <c r="G2206" s="368">
        <v>12</v>
      </c>
    </row>
    <row r="2207" spans="1:7">
      <c r="A2207" s="368" t="s">
        <v>4226</v>
      </c>
      <c r="B2207" s="368" t="s">
        <v>169</v>
      </c>
      <c r="C2207" s="368" t="s">
        <v>83</v>
      </c>
      <c r="D2207" s="368" t="s">
        <v>3177</v>
      </c>
      <c r="E2207" s="368">
        <v>17</v>
      </c>
      <c r="F2207" s="368">
        <v>1</v>
      </c>
      <c r="G2207" s="368">
        <v>6</v>
      </c>
    </row>
    <row r="2208" spans="1:7">
      <c r="A2208" s="368" t="s">
        <v>5737</v>
      </c>
      <c r="B2208" s="368" t="s">
        <v>169</v>
      </c>
      <c r="C2208" s="368" t="s">
        <v>24</v>
      </c>
      <c r="D2208" s="368" t="s">
        <v>3220</v>
      </c>
      <c r="E2208" s="368">
        <v>14</v>
      </c>
      <c r="F2208" s="368">
        <v>1</v>
      </c>
      <c r="G2208" s="368">
        <v>7</v>
      </c>
    </row>
    <row r="2209" spans="1:7">
      <c r="A2209" s="368" t="s">
        <v>4504</v>
      </c>
      <c r="B2209" s="368" t="s">
        <v>169</v>
      </c>
      <c r="C2209" s="368" t="s">
        <v>25</v>
      </c>
      <c r="D2209" s="368" t="s">
        <v>3220</v>
      </c>
      <c r="E2209" s="368">
        <v>12</v>
      </c>
      <c r="F2209" s="368">
        <v>3</v>
      </c>
      <c r="G2209" s="368">
        <v>25</v>
      </c>
    </row>
    <row r="2210" spans="1:7">
      <c r="A2210" s="368" t="s">
        <v>3903</v>
      </c>
      <c r="B2210" s="368" t="s">
        <v>169</v>
      </c>
      <c r="C2210" s="368" t="s">
        <v>25</v>
      </c>
      <c r="D2210" s="368" t="s">
        <v>3210</v>
      </c>
      <c r="E2210" s="368">
        <v>12</v>
      </c>
      <c r="F2210" s="368">
        <v>2</v>
      </c>
      <c r="G2210" s="368">
        <v>17</v>
      </c>
    </row>
    <row r="2211" spans="1:7">
      <c r="A2211" s="368" t="s">
        <v>4505</v>
      </c>
      <c r="B2211" s="368" t="s">
        <v>169</v>
      </c>
      <c r="C2211" s="368" t="s">
        <v>197</v>
      </c>
      <c r="D2211" s="368" t="s">
        <v>3319</v>
      </c>
      <c r="E2211" s="368">
        <v>6</v>
      </c>
      <c r="F2211" s="368">
        <v>1</v>
      </c>
      <c r="G2211" s="368">
        <v>17</v>
      </c>
    </row>
    <row r="2212" spans="1:7">
      <c r="A2212" s="368" t="s">
        <v>3905</v>
      </c>
      <c r="B2212" s="368" t="s">
        <v>169</v>
      </c>
      <c r="C2212" s="368" t="s">
        <v>197</v>
      </c>
      <c r="D2212" s="368" t="s">
        <v>3240</v>
      </c>
      <c r="E2212" s="368">
        <v>6</v>
      </c>
      <c r="F2212" s="368">
        <v>1</v>
      </c>
      <c r="G2212" s="368">
        <v>17</v>
      </c>
    </row>
    <row r="2213" spans="1:7">
      <c r="A2213" s="368" t="s">
        <v>4775</v>
      </c>
      <c r="B2213" s="368" t="s">
        <v>169</v>
      </c>
      <c r="C2213" s="368" t="s">
        <v>100</v>
      </c>
      <c r="D2213" s="368" t="s">
        <v>3212</v>
      </c>
      <c r="E2213" s="368">
        <v>9</v>
      </c>
      <c r="F2213" s="368">
        <v>4</v>
      </c>
      <c r="G2213" s="368">
        <v>44</v>
      </c>
    </row>
    <row r="2214" spans="1:7">
      <c r="A2214" s="368" t="s">
        <v>5738</v>
      </c>
      <c r="B2214" s="368" t="s">
        <v>169</v>
      </c>
      <c r="C2214" s="368" t="s">
        <v>100</v>
      </c>
      <c r="D2214" s="368" t="s">
        <v>3210</v>
      </c>
      <c r="E2214" s="368">
        <v>9</v>
      </c>
      <c r="F2214" s="368">
        <v>1</v>
      </c>
      <c r="G2214" s="368">
        <v>11</v>
      </c>
    </row>
    <row r="2215" spans="1:7">
      <c r="A2215" s="368" t="s">
        <v>5739</v>
      </c>
      <c r="B2215" s="368" t="s">
        <v>169</v>
      </c>
      <c r="C2215" s="368" t="s">
        <v>100</v>
      </c>
      <c r="D2215" s="368" t="s">
        <v>3207</v>
      </c>
      <c r="E2215" s="368">
        <v>9</v>
      </c>
      <c r="F2215" s="368">
        <v>1</v>
      </c>
      <c r="G2215" s="368">
        <v>11</v>
      </c>
    </row>
    <row r="2216" spans="1:7">
      <c r="A2216" s="368" t="s">
        <v>3907</v>
      </c>
      <c r="B2216" s="368" t="s">
        <v>169</v>
      </c>
      <c r="C2216" s="368" t="s">
        <v>198</v>
      </c>
      <c r="D2216" s="368" t="s">
        <v>3212</v>
      </c>
      <c r="E2216" s="368">
        <v>14</v>
      </c>
      <c r="F2216" s="368">
        <v>4</v>
      </c>
      <c r="G2216" s="368">
        <v>29</v>
      </c>
    </row>
    <row r="2217" spans="1:7">
      <c r="A2217" s="368" t="s">
        <v>3908</v>
      </c>
      <c r="B2217" s="368" t="s">
        <v>169</v>
      </c>
      <c r="C2217" s="368" t="s">
        <v>198</v>
      </c>
      <c r="D2217" s="368" t="s">
        <v>3186</v>
      </c>
      <c r="E2217" s="368">
        <v>14</v>
      </c>
      <c r="F2217" s="368">
        <v>1</v>
      </c>
      <c r="G2217" s="368">
        <v>7</v>
      </c>
    </row>
    <row r="2218" spans="1:7">
      <c r="A2218" s="368" t="s">
        <v>5742</v>
      </c>
      <c r="B2218" s="368" t="s">
        <v>169</v>
      </c>
      <c r="C2218" s="368" t="s">
        <v>212</v>
      </c>
      <c r="D2218" s="368" t="s">
        <v>3220</v>
      </c>
      <c r="E2218" s="368">
        <v>6</v>
      </c>
      <c r="F2218" s="368">
        <v>1</v>
      </c>
      <c r="G2218" s="368">
        <v>17</v>
      </c>
    </row>
    <row r="2219" spans="1:7">
      <c r="A2219" s="368" t="s">
        <v>2681</v>
      </c>
      <c r="B2219" s="368" t="s">
        <v>169</v>
      </c>
      <c r="C2219" s="368" t="s">
        <v>228</v>
      </c>
      <c r="D2219" s="368" t="s">
        <v>3175</v>
      </c>
      <c r="E2219" s="368">
        <v>5</v>
      </c>
      <c r="F2219" s="368" t="s">
        <v>3175</v>
      </c>
      <c r="G2219" s="368">
        <v>0</v>
      </c>
    </row>
    <row r="2220" spans="1:7">
      <c r="A2220" s="368" t="s">
        <v>5504</v>
      </c>
      <c r="B2220" s="368" t="s">
        <v>169</v>
      </c>
      <c r="C2220" s="368" t="s">
        <v>85</v>
      </c>
      <c r="D2220" s="368" t="s">
        <v>3212</v>
      </c>
      <c r="E2220" s="368">
        <v>34</v>
      </c>
      <c r="F2220" s="368">
        <v>8</v>
      </c>
      <c r="G2220" s="368">
        <v>24</v>
      </c>
    </row>
    <row r="2221" spans="1:7">
      <c r="A2221" s="368" t="s">
        <v>3910</v>
      </c>
      <c r="B2221" s="368" t="s">
        <v>169</v>
      </c>
      <c r="C2221" s="368" t="s">
        <v>85</v>
      </c>
      <c r="D2221" s="368" t="s">
        <v>3220</v>
      </c>
      <c r="E2221" s="368">
        <v>34</v>
      </c>
      <c r="F2221" s="368">
        <v>2</v>
      </c>
      <c r="G2221" s="368">
        <v>6</v>
      </c>
    </row>
    <row r="2222" spans="1:7">
      <c r="A2222" s="368" t="s">
        <v>3911</v>
      </c>
      <c r="B2222" s="368" t="s">
        <v>169</v>
      </c>
      <c r="C2222" s="368" t="s">
        <v>85</v>
      </c>
      <c r="D2222" s="368" t="s">
        <v>3240</v>
      </c>
      <c r="E2222" s="368">
        <v>34</v>
      </c>
      <c r="F2222" s="368">
        <v>2</v>
      </c>
      <c r="G2222" s="368">
        <v>6</v>
      </c>
    </row>
    <row r="2223" spans="1:7">
      <c r="A2223" s="368" t="s">
        <v>3912</v>
      </c>
      <c r="B2223" s="368" t="s">
        <v>169</v>
      </c>
      <c r="C2223" s="368" t="s">
        <v>200</v>
      </c>
      <c r="D2223" s="368" t="s">
        <v>3210</v>
      </c>
      <c r="E2223" s="368">
        <v>15</v>
      </c>
      <c r="F2223" s="368">
        <v>2</v>
      </c>
      <c r="G2223" s="368">
        <v>13</v>
      </c>
    </row>
    <row r="2224" spans="1:7">
      <c r="A2224" s="368" t="s">
        <v>3913</v>
      </c>
      <c r="B2224" s="368" t="s">
        <v>169</v>
      </c>
      <c r="C2224" s="368" t="s">
        <v>200</v>
      </c>
      <c r="D2224" s="368" t="s">
        <v>3227</v>
      </c>
      <c r="E2224" s="368">
        <v>15</v>
      </c>
      <c r="F2224" s="368">
        <v>1</v>
      </c>
      <c r="G2224" s="368">
        <v>7</v>
      </c>
    </row>
    <row r="2225" spans="1:7">
      <c r="A2225" s="368" t="s">
        <v>3914</v>
      </c>
      <c r="B2225" s="368" t="s">
        <v>169</v>
      </c>
      <c r="C2225" s="368" t="s">
        <v>104</v>
      </c>
      <c r="D2225" s="368" t="s">
        <v>3227</v>
      </c>
      <c r="E2225" s="368">
        <v>7</v>
      </c>
      <c r="F2225" s="368">
        <v>1</v>
      </c>
      <c r="G2225" s="368">
        <v>14</v>
      </c>
    </row>
    <row r="2226" spans="1:7">
      <c r="A2226" s="368" t="s">
        <v>5745</v>
      </c>
      <c r="B2226" s="368" t="s">
        <v>169</v>
      </c>
      <c r="C2226" s="368" t="s">
        <v>107</v>
      </c>
      <c r="D2226" s="368" t="s">
        <v>3236</v>
      </c>
      <c r="E2226" s="368">
        <v>7</v>
      </c>
      <c r="F2226" s="368">
        <v>1</v>
      </c>
      <c r="G2226" s="368">
        <v>14</v>
      </c>
    </row>
    <row r="2227" spans="1:7">
      <c r="A2227" s="368" t="s">
        <v>3917</v>
      </c>
      <c r="B2227" s="368" t="s">
        <v>169</v>
      </c>
      <c r="C2227" s="368" t="s">
        <v>86</v>
      </c>
      <c r="D2227" s="368" t="s">
        <v>3190</v>
      </c>
      <c r="E2227" s="368">
        <v>25</v>
      </c>
      <c r="F2227" s="368">
        <v>1</v>
      </c>
      <c r="G2227" s="368">
        <v>4</v>
      </c>
    </row>
    <row r="2228" spans="1:7">
      <c r="A2228" s="368" t="s">
        <v>5749</v>
      </c>
      <c r="B2228" s="368" t="s">
        <v>169</v>
      </c>
      <c r="C2228" s="368" t="s">
        <v>110</v>
      </c>
      <c r="D2228" s="368" t="s">
        <v>3220</v>
      </c>
      <c r="E2228" s="368">
        <v>4</v>
      </c>
      <c r="F2228" s="368">
        <v>1</v>
      </c>
      <c r="G2228" s="368">
        <v>25</v>
      </c>
    </row>
    <row r="2229" spans="1:7">
      <c r="A2229" s="368" t="s">
        <v>5752</v>
      </c>
      <c r="B2229" s="368" t="s">
        <v>169</v>
      </c>
      <c r="C2229" s="368" t="s">
        <v>114</v>
      </c>
      <c r="D2229" s="368" t="s">
        <v>3201</v>
      </c>
      <c r="E2229" s="368">
        <v>13</v>
      </c>
      <c r="F2229" s="368">
        <v>1</v>
      </c>
      <c r="G2229" s="368">
        <v>8</v>
      </c>
    </row>
    <row r="2230" spans="1:7">
      <c r="A2230" s="368" t="s">
        <v>4786</v>
      </c>
      <c r="B2230" s="368" t="s">
        <v>169</v>
      </c>
      <c r="C2230" s="368" t="s">
        <v>142</v>
      </c>
      <c r="D2230" s="368" t="s">
        <v>3240</v>
      </c>
      <c r="E2230" s="368">
        <v>5</v>
      </c>
      <c r="F2230" s="368">
        <v>1</v>
      </c>
      <c r="G2230" s="368">
        <v>20</v>
      </c>
    </row>
    <row r="2231" spans="1:7">
      <c r="A2231" s="368" t="s">
        <v>5756</v>
      </c>
      <c r="B2231" s="368" t="s">
        <v>169</v>
      </c>
      <c r="C2231" s="368" t="s">
        <v>76</v>
      </c>
      <c r="D2231" s="368" t="s">
        <v>3220</v>
      </c>
      <c r="E2231" s="368">
        <v>15</v>
      </c>
      <c r="F2231" s="368">
        <v>3</v>
      </c>
      <c r="G2231" s="368">
        <v>20</v>
      </c>
    </row>
    <row r="2232" spans="1:7">
      <c r="A2232" s="368" t="s">
        <v>3924</v>
      </c>
      <c r="B2232" s="368" t="s">
        <v>169</v>
      </c>
      <c r="C2232" s="368" t="s">
        <v>76</v>
      </c>
      <c r="D2232" s="368" t="s">
        <v>3210</v>
      </c>
      <c r="E2232" s="368">
        <v>15</v>
      </c>
      <c r="F2232" s="368">
        <v>1</v>
      </c>
      <c r="G2232" s="368">
        <v>7</v>
      </c>
    </row>
    <row r="2233" spans="1:7">
      <c r="A2233" s="368" t="s">
        <v>4788</v>
      </c>
      <c r="B2233" s="368" t="s">
        <v>169</v>
      </c>
      <c r="C2233" s="368" t="s">
        <v>143</v>
      </c>
      <c r="D2233" s="368" t="s">
        <v>3256</v>
      </c>
      <c r="E2233" s="368">
        <v>7</v>
      </c>
      <c r="F2233" s="368">
        <v>1</v>
      </c>
      <c r="G2233" s="368">
        <v>14</v>
      </c>
    </row>
    <row r="2234" spans="1:7">
      <c r="A2234" s="368" t="s">
        <v>2784</v>
      </c>
      <c r="B2234" s="368" t="s">
        <v>169</v>
      </c>
      <c r="C2234" s="368" t="s">
        <v>173</v>
      </c>
      <c r="D2234" s="368" t="s">
        <v>3175</v>
      </c>
      <c r="E2234" s="368">
        <v>1</v>
      </c>
      <c r="F2234" s="368" t="s">
        <v>3175</v>
      </c>
      <c r="G2234" s="368">
        <v>0</v>
      </c>
    </row>
    <row r="2235" spans="1:7">
      <c r="A2235" s="368" t="s">
        <v>2572</v>
      </c>
      <c r="B2235" s="368" t="s">
        <v>169</v>
      </c>
      <c r="C2235" s="368" t="s">
        <v>158</v>
      </c>
      <c r="D2235" s="368" t="s">
        <v>3175</v>
      </c>
      <c r="E2235" s="368">
        <v>1</v>
      </c>
      <c r="F2235" s="368" t="s">
        <v>3175</v>
      </c>
      <c r="G2235" s="368">
        <v>0</v>
      </c>
    </row>
    <row r="2236" spans="1:7">
      <c r="A2236" s="368" t="s">
        <v>5760</v>
      </c>
      <c r="B2236" s="368" t="s">
        <v>169</v>
      </c>
      <c r="C2236" s="368" t="s">
        <v>183</v>
      </c>
      <c r="D2236" s="368" t="s">
        <v>3212</v>
      </c>
      <c r="E2236" s="368">
        <v>3</v>
      </c>
      <c r="F2236" s="368" t="s">
        <v>3175</v>
      </c>
      <c r="G2236" s="368">
        <v>0</v>
      </c>
    </row>
    <row r="2237" spans="1:7">
      <c r="A2237" s="368" t="s">
        <v>5762</v>
      </c>
      <c r="B2237" s="368" t="s">
        <v>169</v>
      </c>
      <c r="C2237" s="368" t="s">
        <v>88</v>
      </c>
      <c r="D2237" s="368" t="s">
        <v>3220</v>
      </c>
      <c r="E2237" s="368">
        <v>7</v>
      </c>
      <c r="F2237" s="368">
        <v>1</v>
      </c>
      <c r="G2237" s="368">
        <v>14</v>
      </c>
    </row>
    <row r="2238" spans="1:7">
      <c r="A2238" s="368" t="s">
        <v>4270</v>
      </c>
      <c r="B2238" s="368" t="s">
        <v>169</v>
      </c>
      <c r="C2238" s="368" t="s">
        <v>58</v>
      </c>
      <c r="D2238" s="368" t="s">
        <v>3210</v>
      </c>
      <c r="E2238" s="368">
        <v>12</v>
      </c>
      <c r="F2238" s="368">
        <v>1</v>
      </c>
      <c r="G2238" s="368">
        <v>8</v>
      </c>
    </row>
    <row r="2239" spans="1:7">
      <c r="A2239" s="368" t="s">
        <v>4271</v>
      </c>
      <c r="B2239" s="368" t="s">
        <v>169</v>
      </c>
      <c r="C2239" s="368" t="s">
        <v>78</v>
      </c>
      <c r="D2239" s="368" t="s">
        <v>3220</v>
      </c>
      <c r="E2239" s="368">
        <v>13</v>
      </c>
      <c r="F2239" s="368">
        <v>2</v>
      </c>
      <c r="G2239" s="368">
        <v>15</v>
      </c>
    </row>
    <row r="2240" spans="1:7">
      <c r="A2240" s="368" t="s">
        <v>5763</v>
      </c>
      <c r="B2240" s="368" t="s">
        <v>169</v>
      </c>
      <c r="C2240" s="368" t="s">
        <v>78</v>
      </c>
      <c r="D2240" s="368" t="s">
        <v>3210</v>
      </c>
      <c r="E2240" s="368">
        <v>13</v>
      </c>
      <c r="F2240" s="368">
        <v>2</v>
      </c>
      <c r="G2240" s="368">
        <v>15</v>
      </c>
    </row>
    <row r="2241" spans="1:7">
      <c r="A2241" s="368" t="s">
        <v>5765</v>
      </c>
      <c r="B2241" s="368" t="s">
        <v>169</v>
      </c>
      <c r="C2241" s="368" t="s">
        <v>32</v>
      </c>
      <c r="D2241" s="368" t="s">
        <v>3264</v>
      </c>
      <c r="E2241" s="368">
        <v>5</v>
      </c>
      <c r="F2241" s="368">
        <v>1</v>
      </c>
      <c r="G2241" s="368">
        <v>20</v>
      </c>
    </row>
    <row r="2242" spans="1:7">
      <c r="A2242" s="368" t="s">
        <v>4273</v>
      </c>
      <c r="B2242" s="368" t="s">
        <v>169</v>
      </c>
      <c r="C2242" s="368" t="s">
        <v>89</v>
      </c>
      <c r="D2242" s="368" t="s">
        <v>3212</v>
      </c>
      <c r="E2242" s="368">
        <v>7</v>
      </c>
      <c r="F2242" s="368">
        <v>3</v>
      </c>
      <c r="G2242" s="368">
        <v>43</v>
      </c>
    </row>
    <row r="2243" spans="1:7">
      <c r="A2243" s="368" t="s">
        <v>5769</v>
      </c>
      <c r="B2243" s="368" t="s">
        <v>169</v>
      </c>
      <c r="C2243" s="368" t="s">
        <v>186</v>
      </c>
      <c r="D2243" s="368" t="s">
        <v>3195</v>
      </c>
      <c r="E2243" s="368">
        <v>3</v>
      </c>
      <c r="F2243" s="368">
        <v>1</v>
      </c>
      <c r="G2243" s="368">
        <v>33</v>
      </c>
    </row>
    <row r="2244" spans="1:7">
      <c r="A2244" s="368" t="s">
        <v>4274</v>
      </c>
      <c r="B2244" s="368" t="s">
        <v>169</v>
      </c>
      <c r="C2244" s="368" t="s">
        <v>59</v>
      </c>
      <c r="D2244" s="368" t="s">
        <v>3212</v>
      </c>
      <c r="E2244" s="368">
        <v>2</v>
      </c>
      <c r="F2244" s="368" t="s">
        <v>3175</v>
      </c>
      <c r="G2244" s="368">
        <v>0</v>
      </c>
    </row>
    <row r="2245" spans="1:7">
      <c r="A2245" s="368" t="s">
        <v>5532</v>
      </c>
      <c r="B2245" s="368" t="s">
        <v>169</v>
      </c>
      <c r="C2245" s="368" t="s">
        <v>34</v>
      </c>
      <c r="D2245" s="368" t="s">
        <v>3220</v>
      </c>
      <c r="E2245" s="368">
        <v>7</v>
      </c>
      <c r="F2245" s="368">
        <v>2</v>
      </c>
      <c r="G2245" s="368">
        <v>29</v>
      </c>
    </row>
    <row r="2246" spans="1:7">
      <c r="A2246" s="368" t="s">
        <v>5771</v>
      </c>
      <c r="B2246" s="368" t="s">
        <v>169</v>
      </c>
      <c r="C2246" s="368" t="s">
        <v>214</v>
      </c>
      <c r="D2246" s="368" t="s">
        <v>3220</v>
      </c>
      <c r="E2246" s="368">
        <v>12</v>
      </c>
      <c r="F2246" s="368">
        <v>3</v>
      </c>
      <c r="G2246" s="368">
        <v>25</v>
      </c>
    </row>
    <row r="2247" spans="1:7">
      <c r="A2247" s="368" t="s">
        <v>4926</v>
      </c>
      <c r="B2247" s="368" t="s">
        <v>169</v>
      </c>
      <c r="C2247" s="368" t="s">
        <v>214</v>
      </c>
      <c r="D2247" s="368" t="s">
        <v>3233</v>
      </c>
      <c r="E2247" s="368">
        <v>12</v>
      </c>
      <c r="F2247" s="368">
        <v>1</v>
      </c>
      <c r="G2247" s="368">
        <v>8</v>
      </c>
    </row>
    <row r="2248" spans="1:7">
      <c r="A2248" s="368" t="s">
        <v>5772</v>
      </c>
      <c r="B2248" s="368" t="s">
        <v>169</v>
      </c>
      <c r="C2248" s="368" t="s">
        <v>60</v>
      </c>
      <c r="D2248" s="368" t="s">
        <v>3246</v>
      </c>
      <c r="E2248" s="368">
        <v>7</v>
      </c>
      <c r="F2248" s="368">
        <v>2</v>
      </c>
      <c r="G2248" s="368">
        <v>29</v>
      </c>
    </row>
    <row r="2249" spans="1:7">
      <c r="A2249" s="368" t="s">
        <v>5773</v>
      </c>
      <c r="B2249" s="368" t="s">
        <v>169</v>
      </c>
      <c r="C2249" s="368" t="s">
        <v>187</v>
      </c>
      <c r="D2249" s="368" t="s">
        <v>3192</v>
      </c>
      <c r="E2249" s="368">
        <v>1</v>
      </c>
      <c r="F2249" s="368">
        <v>1</v>
      </c>
      <c r="G2249" s="368">
        <v>100</v>
      </c>
    </row>
    <row r="2250" spans="1:7">
      <c r="A2250" s="368" t="s">
        <v>4427</v>
      </c>
      <c r="B2250" s="368" t="s">
        <v>169</v>
      </c>
      <c r="C2250" s="368" t="s">
        <v>216</v>
      </c>
      <c r="D2250" s="368" t="s">
        <v>3212</v>
      </c>
      <c r="E2250" s="368">
        <v>8</v>
      </c>
      <c r="F2250" s="368">
        <v>2</v>
      </c>
      <c r="G2250" s="368">
        <v>25</v>
      </c>
    </row>
    <row r="2251" spans="1:7">
      <c r="A2251" s="368" t="s">
        <v>5302</v>
      </c>
      <c r="B2251" s="368" t="s">
        <v>169</v>
      </c>
      <c r="C2251" s="368" t="s">
        <v>216</v>
      </c>
      <c r="D2251" s="368" t="s">
        <v>3190</v>
      </c>
      <c r="E2251" s="368">
        <v>8</v>
      </c>
      <c r="F2251" s="368">
        <v>1</v>
      </c>
      <c r="G2251" s="368">
        <v>13</v>
      </c>
    </row>
    <row r="2252" spans="1:7">
      <c r="A2252" s="368" t="s">
        <v>4929</v>
      </c>
      <c r="B2252" s="368" t="s">
        <v>169</v>
      </c>
      <c r="C2252" s="368" t="s">
        <v>217</v>
      </c>
      <c r="D2252" s="368" t="s">
        <v>3319</v>
      </c>
      <c r="E2252" s="368">
        <v>27</v>
      </c>
      <c r="F2252" s="368">
        <v>1</v>
      </c>
      <c r="G2252" s="368">
        <v>4</v>
      </c>
    </row>
    <row r="2253" spans="1:7">
      <c r="A2253" s="368" t="s">
        <v>4279</v>
      </c>
      <c r="B2253" s="368" t="s">
        <v>169</v>
      </c>
      <c r="C2253" s="368" t="s">
        <v>217</v>
      </c>
      <c r="D2253" s="368" t="s">
        <v>3203</v>
      </c>
      <c r="E2253" s="368">
        <v>27</v>
      </c>
      <c r="F2253" s="368">
        <v>3</v>
      </c>
      <c r="G2253" s="368">
        <v>11</v>
      </c>
    </row>
    <row r="2254" spans="1:7">
      <c r="A2254" s="368" t="s">
        <v>5775</v>
      </c>
      <c r="B2254" s="368" t="s">
        <v>169</v>
      </c>
      <c r="C2254" s="368" t="s">
        <v>37</v>
      </c>
      <c r="D2254" s="368" t="s">
        <v>3212</v>
      </c>
      <c r="E2254" s="368">
        <v>9</v>
      </c>
      <c r="F2254" s="368">
        <v>3</v>
      </c>
      <c r="G2254" s="368">
        <v>33</v>
      </c>
    </row>
    <row r="2255" spans="1:7">
      <c r="A2255" s="368" t="s">
        <v>4930</v>
      </c>
      <c r="B2255" s="368" t="s">
        <v>169</v>
      </c>
      <c r="C2255" s="368" t="s">
        <v>37</v>
      </c>
      <c r="D2255" s="368" t="s">
        <v>3177</v>
      </c>
      <c r="E2255" s="368">
        <v>9</v>
      </c>
      <c r="F2255" s="368">
        <v>1</v>
      </c>
      <c r="G2255" s="368">
        <v>11</v>
      </c>
    </row>
    <row r="2256" spans="1:7">
      <c r="A2256" s="368" t="s">
        <v>4931</v>
      </c>
      <c r="B2256" s="368" t="s">
        <v>169</v>
      </c>
      <c r="C2256" s="368" t="s">
        <v>218</v>
      </c>
      <c r="D2256" s="368" t="s">
        <v>3212</v>
      </c>
      <c r="E2256" s="368">
        <v>4</v>
      </c>
      <c r="F2256" s="368" t="s">
        <v>3175</v>
      </c>
      <c r="G2256" s="368">
        <v>0</v>
      </c>
    </row>
    <row r="2257" spans="1:7">
      <c r="A2257" s="368" t="s">
        <v>5778</v>
      </c>
      <c r="B2257" s="368" t="s">
        <v>169</v>
      </c>
      <c r="C2257" s="368" t="s">
        <v>91</v>
      </c>
      <c r="D2257" s="368" t="s">
        <v>3177</v>
      </c>
      <c r="E2257" s="368">
        <v>14</v>
      </c>
      <c r="F2257" s="368">
        <v>1</v>
      </c>
      <c r="G2257" s="368">
        <v>7</v>
      </c>
    </row>
    <row r="2258" spans="1:7">
      <c r="A2258" s="368" t="s">
        <v>5779</v>
      </c>
      <c r="B2258" s="368" t="s">
        <v>169</v>
      </c>
      <c r="C2258" s="368" t="s">
        <v>91</v>
      </c>
      <c r="D2258" s="368" t="s">
        <v>3441</v>
      </c>
      <c r="E2258" s="368">
        <v>14</v>
      </c>
      <c r="F2258" s="368">
        <v>1</v>
      </c>
      <c r="G2258" s="368">
        <v>7</v>
      </c>
    </row>
    <row r="2259" spans="1:7">
      <c r="A2259" s="368" t="s">
        <v>4934</v>
      </c>
      <c r="B2259" s="368" t="s">
        <v>169</v>
      </c>
      <c r="C2259" s="368" t="s">
        <v>189</v>
      </c>
      <c r="D2259" s="368" t="s">
        <v>3203</v>
      </c>
      <c r="E2259" s="368">
        <v>19</v>
      </c>
      <c r="F2259" s="368">
        <v>2</v>
      </c>
      <c r="G2259" s="368">
        <v>11</v>
      </c>
    </row>
    <row r="2260" spans="1:7">
      <c r="A2260" s="368" t="s">
        <v>4284</v>
      </c>
      <c r="B2260" s="368" t="s">
        <v>169</v>
      </c>
      <c r="C2260" s="368" t="s">
        <v>39</v>
      </c>
      <c r="D2260" s="368" t="s">
        <v>3220</v>
      </c>
      <c r="E2260" s="368">
        <v>7</v>
      </c>
      <c r="F2260" s="368">
        <v>1</v>
      </c>
      <c r="G2260" s="368">
        <v>14</v>
      </c>
    </row>
    <row r="2261" spans="1:7">
      <c r="A2261" s="368" t="s">
        <v>4285</v>
      </c>
      <c r="B2261" s="368" t="s">
        <v>169</v>
      </c>
      <c r="C2261" s="368" t="s">
        <v>39</v>
      </c>
      <c r="D2261" s="368" t="s">
        <v>3203</v>
      </c>
      <c r="E2261" s="368">
        <v>7</v>
      </c>
      <c r="F2261" s="368">
        <v>2</v>
      </c>
      <c r="G2261" s="368">
        <v>29</v>
      </c>
    </row>
    <row r="2262" spans="1:7">
      <c r="A2262" s="368" t="s">
        <v>4286</v>
      </c>
      <c r="B2262" s="368" t="s">
        <v>169</v>
      </c>
      <c r="C2262" s="368" t="s">
        <v>151</v>
      </c>
      <c r="D2262" s="368" t="s">
        <v>3212</v>
      </c>
      <c r="E2262" s="368">
        <v>6</v>
      </c>
      <c r="F2262" s="368">
        <v>2</v>
      </c>
      <c r="G2262" s="368">
        <v>33</v>
      </c>
    </row>
    <row r="2263" spans="1:7">
      <c r="A2263" s="368" t="s">
        <v>5781</v>
      </c>
      <c r="B2263" s="368" t="s">
        <v>169</v>
      </c>
      <c r="C2263" s="368" t="s">
        <v>151</v>
      </c>
      <c r="D2263" s="368" t="s">
        <v>3264</v>
      </c>
      <c r="E2263" s="368">
        <v>6</v>
      </c>
      <c r="F2263" s="368">
        <v>1</v>
      </c>
      <c r="G2263" s="368">
        <v>17</v>
      </c>
    </row>
    <row r="2264" spans="1:7">
      <c r="A2264" s="368" t="s">
        <v>4287</v>
      </c>
      <c r="B2264" s="368" t="s">
        <v>169</v>
      </c>
      <c r="C2264" s="368" t="s">
        <v>221</v>
      </c>
      <c r="D2264" s="368" t="s">
        <v>3212</v>
      </c>
      <c r="E2264" s="368">
        <v>11</v>
      </c>
      <c r="F2264" s="368">
        <v>1</v>
      </c>
      <c r="G2264" s="368">
        <v>9</v>
      </c>
    </row>
    <row r="2265" spans="1:7">
      <c r="A2265" s="368" t="s">
        <v>5784</v>
      </c>
      <c r="B2265" s="368" t="s">
        <v>169</v>
      </c>
      <c r="C2265" s="368" t="s">
        <v>190</v>
      </c>
      <c r="D2265" s="368" t="s">
        <v>3205</v>
      </c>
      <c r="E2265" s="368">
        <v>4</v>
      </c>
      <c r="F2265" s="368">
        <v>1</v>
      </c>
      <c r="G2265" s="368">
        <v>25</v>
      </c>
    </row>
    <row r="2266" spans="1:7">
      <c r="A2266" s="368" t="s">
        <v>2620</v>
      </c>
      <c r="B2266" s="368" t="s">
        <v>169</v>
      </c>
      <c r="C2266" s="368" t="s">
        <v>174</v>
      </c>
      <c r="D2266" s="368" t="s">
        <v>3175</v>
      </c>
      <c r="E2266" s="368">
        <v>4</v>
      </c>
      <c r="F2266" s="368" t="s">
        <v>3175</v>
      </c>
      <c r="G2266" s="368">
        <v>0</v>
      </c>
    </row>
    <row r="2267" spans="1:7">
      <c r="A2267" s="368" t="s">
        <v>5788</v>
      </c>
      <c r="B2267" s="368" t="s">
        <v>169</v>
      </c>
      <c r="C2267" s="368" t="s">
        <v>223</v>
      </c>
      <c r="D2267" s="368" t="s">
        <v>3422</v>
      </c>
      <c r="E2267" s="368">
        <v>11</v>
      </c>
      <c r="F2267" s="368">
        <v>1</v>
      </c>
      <c r="G2267" s="368">
        <v>9</v>
      </c>
    </row>
    <row r="2268" spans="1:7">
      <c r="A2268" s="368" t="s">
        <v>4293</v>
      </c>
      <c r="B2268" s="368" t="s">
        <v>139</v>
      </c>
      <c r="C2268" s="368" t="s">
        <v>63</v>
      </c>
      <c r="D2268" s="368" t="s">
        <v>3195</v>
      </c>
      <c r="E2268" s="368">
        <v>1486</v>
      </c>
      <c r="F2268" s="368">
        <v>25</v>
      </c>
      <c r="G2268" s="368">
        <v>2</v>
      </c>
    </row>
    <row r="2269" spans="1:7">
      <c r="A2269" s="368" t="s">
        <v>4924</v>
      </c>
      <c r="B2269" s="368" t="s">
        <v>139</v>
      </c>
      <c r="C2269" s="368" t="s">
        <v>63</v>
      </c>
      <c r="D2269" s="368" t="s">
        <v>3186</v>
      </c>
      <c r="E2269" s="368">
        <v>1486</v>
      </c>
      <c r="F2269" s="368">
        <v>5</v>
      </c>
      <c r="G2269" s="368">
        <v>0</v>
      </c>
    </row>
    <row r="2270" spans="1:7">
      <c r="A2270" s="368" t="s">
        <v>5417</v>
      </c>
      <c r="B2270" s="368" t="s">
        <v>139</v>
      </c>
      <c r="C2270" s="368" t="s">
        <v>63</v>
      </c>
      <c r="D2270" s="368" t="s">
        <v>3264</v>
      </c>
      <c r="E2270" s="368">
        <v>1486</v>
      </c>
      <c r="F2270" s="368">
        <v>3</v>
      </c>
      <c r="G2270" s="368">
        <v>0</v>
      </c>
    </row>
    <row r="2271" spans="1:7">
      <c r="A2271" s="368" t="s">
        <v>4295</v>
      </c>
      <c r="B2271" s="368" t="s">
        <v>139</v>
      </c>
      <c r="C2271" s="368" t="s">
        <v>63</v>
      </c>
      <c r="D2271" s="368" t="s">
        <v>3225</v>
      </c>
      <c r="E2271" s="368">
        <v>1486</v>
      </c>
      <c r="F2271" s="368">
        <v>23</v>
      </c>
      <c r="G2271" s="368">
        <v>2</v>
      </c>
    </row>
    <row r="2272" spans="1:7">
      <c r="A2272" s="368" t="s">
        <v>5387</v>
      </c>
      <c r="B2272" s="368" t="s">
        <v>139</v>
      </c>
      <c r="C2272" s="368" t="s">
        <v>63</v>
      </c>
      <c r="D2272" s="368" t="s">
        <v>3246</v>
      </c>
      <c r="E2272" s="368">
        <v>1486</v>
      </c>
      <c r="F2272" s="368">
        <v>18</v>
      </c>
      <c r="G2272" s="368">
        <v>1</v>
      </c>
    </row>
    <row r="2273" spans="1:7">
      <c r="A2273" s="368" t="s">
        <v>3002</v>
      </c>
      <c r="B2273" s="368" t="s">
        <v>139</v>
      </c>
      <c r="C2273" s="368" t="s">
        <v>21</v>
      </c>
      <c r="D2273" s="368" t="s">
        <v>3175</v>
      </c>
      <c r="E2273" s="368">
        <v>2</v>
      </c>
      <c r="F2273" s="368" t="s">
        <v>3175</v>
      </c>
      <c r="G2273" s="368">
        <v>0</v>
      </c>
    </row>
    <row r="2274" spans="1:7">
      <c r="A2274" s="368" t="s">
        <v>4940</v>
      </c>
      <c r="B2274" s="368" t="s">
        <v>139</v>
      </c>
      <c r="C2274" s="368" t="s">
        <v>21</v>
      </c>
      <c r="D2274" s="368" t="s">
        <v>3212</v>
      </c>
      <c r="E2274" s="368">
        <v>2</v>
      </c>
      <c r="F2274" s="368" t="s">
        <v>3175</v>
      </c>
      <c r="G2274" s="368">
        <v>0</v>
      </c>
    </row>
    <row r="2275" spans="1:7">
      <c r="A2275" s="368" t="s">
        <v>4810</v>
      </c>
      <c r="B2275" s="368" t="s">
        <v>139</v>
      </c>
      <c r="C2275" s="368" t="s">
        <v>195</v>
      </c>
      <c r="D2275" s="368" t="s">
        <v>3210</v>
      </c>
      <c r="E2275" s="368">
        <v>15</v>
      </c>
      <c r="F2275" s="368">
        <v>2</v>
      </c>
      <c r="G2275" s="368">
        <v>13</v>
      </c>
    </row>
    <row r="2276" spans="1:7">
      <c r="A2276" s="368" t="s">
        <v>5792</v>
      </c>
      <c r="B2276" s="368" t="s">
        <v>139</v>
      </c>
      <c r="C2276" s="368" t="s">
        <v>225</v>
      </c>
      <c r="D2276" s="368" t="s">
        <v>3177</v>
      </c>
      <c r="E2276" s="368">
        <v>20</v>
      </c>
      <c r="F2276" s="368">
        <v>1</v>
      </c>
      <c r="G2276" s="368">
        <v>5</v>
      </c>
    </row>
    <row r="2277" spans="1:7">
      <c r="A2277" s="368" t="s">
        <v>5793</v>
      </c>
      <c r="B2277" s="368" t="s">
        <v>139</v>
      </c>
      <c r="C2277" s="368" t="s">
        <v>196</v>
      </c>
      <c r="D2277" s="368" t="s">
        <v>3220</v>
      </c>
      <c r="E2277" s="368">
        <v>16</v>
      </c>
      <c r="F2277" s="368">
        <v>2</v>
      </c>
      <c r="G2277" s="368">
        <v>13</v>
      </c>
    </row>
    <row r="2278" spans="1:7">
      <c r="A2278" s="368" t="s">
        <v>5794</v>
      </c>
      <c r="B2278" s="368" t="s">
        <v>139</v>
      </c>
      <c r="C2278" s="368" t="s">
        <v>196</v>
      </c>
      <c r="D2278" s="368" t="s">
        <v>3190</v>
      </c>
      <c r="E2278" s="368">
        <v>16</v>
      </c>
      <c r="F2278" s="368">
        <v>1</v>
      </c>
      <c r="G2278" s="368">
        <v>6</v>
      </c>
    </row>
    <row r="2279" spans="1:7">
      <c r="A2279" s="368" t="s">
        <v>4943</v>
      </c>
      <c r="B2279" s="368" t="s">
        <v>139</v>
      </c>
      <c r="C2279" s="368" t="s">
        <v>177</v>
      </c>
      <c r="D2279" s="368" t="s">
        <v>3210</v>
      </c>
      <c r="E2279" s="368">
        <v>25</v>
      </c>
      <c r="F2279" s="368">
        <v>3</v>
      </c>
      <c r="G2279" s="368">
        <v>12</v>
      </c>
    </row>
    <row r="2280" spans="1:7">
      <c r="A2280" s="368" t="s">
        <v>4944</v>
      </c>
      <c r="B2280" s="368" t="s">
        <v>139</v>
      </c>
      <c r="C2280" s="368" t="s">
        <v>23</v>
      </c>
      <c r="D2280" s="368" t="s">
        <v>3212</v>
      </c>
      <c r="E2280" s="368">
        <v>6</v>
      </c>
      <c r="F2280" s="368">
        <v>2</v>
      </c>
      <c r="G2280" s="368">
        <v>33</v>
      </c>
    </row>
    <row r="2281" spans="1:7">
      <c r="A2281" s="368" t="s">
        <v>4694</v>
      </c>
      <c r="B2281" s="368" t="s">
        <v>139</v>
      </c>
      <c r="C2281" s="368" t="s">
        <v>24</v>
      </c>
      <c r="D2281" s="368" t="s">
        <v>3230</v>
      </c>
      <c r="E2281" s="368">
        <v>12</v>
      </c>
      <c r="F2281" s="368">
        <v>1</v>
      </c>
      <c r="G2281" s="368">
        <v>8</v>
      </c>
    </row>
    <row r="2282" spans="1:7">
      <c r="A2282" s="368" t="s">
        <v>4441</v>
      </c>
      <c r="B2282" s="368" t="s">
        <v>139</v>
      </c>
      <c r="C2282" s="368" t="s">
        <v>197</v>
      </c>
      <c r="D2282" s="368" t="s">
        <v>3212</v>
      </c>
      <c r="E2282" s="368">
        <v>6</v>
      </c>
      <c r="F2282" s="368">
        <v>4</v>
      </c>
      <c r="G2282" s="368">
        <v>67</v>
      </c>
    </row>
    <row r="2283" spans="1:7">
      <c r="A2283" s="368" t="s">
        <v>4442</v>
      </c>
      <c r="B2283" s="368" t="s">
        <v>139</v>
      </c>
      <c r="C2283" s="368" t="s">
        <v>197</v>
      </c>
      <c r="D2283" s="368" t="s">
        <v>3203</v>
      </c>
      <c r="E2283" s="368">
        <v>6</v>
      </c>
      <c r="F2283" s="368">
        <v>1</v>
      </c>
      <c r="G2283" s="368">
        <v>17</v>
      </c>
    </row>
    <row r="2284" spans="1:7">
      <c r="A2284" s="368" t="s">
        <v>4443</v>
      </c>
      <c r="B2284" s="368" t="s">
        <v>139</v>
      </c>
      <c r="C2284" s="368" t="s">
        <v>211</v>
      </c>
      <c r="D2284" s="368" t="s">
        <v>3198</v>
      </c>
      <c r="E2284" s="368">
        <v>24</v>
      </c>
      <c r="F2284" s="368">
        <v>1</v>
      </c>
      <c r="G2284" s="368">
        <v>4</v>
      </c>
    </row>
    <row r="2285" spans="1:7">
      <c r="A2285" s="368" t="s">
        <v>4947</v>
      </c>
      <c r="B2285" s="368" t="s">
        <v>139</v>
      </c>
      <c r="C2285" s="368" t="s">
        <v>211</v>
      </c>
      <c r="D2285" s="368" t="s">
        <v>3240</v>
      </c>
      <c r="E2285" s="368">
        <v>24</v>
      </c>
      <c r="F2285" s="368">
        <v>1</v>
      </c>
      <c r="G2285" s="368">
        <v>4</v>
      </c>
    </row>
    <row r="2286" spans="1:7">
      <c r="A2286" s="368" t="s">
        <v>4445</v>
      </c>
      <c r="B2286" s="368" t="s">
        <v>139</v>
      </c>
      <c r="C2286" s="368" t="s">
        <v>100</v>
      </c>
      <c r="D2286" s="368" t="s">
        <v>3207</v>
      </c>
      <c r="E2286" s="368">
        <v>4</v>
      </c>
      <c r="F2286" s="368">
        <v>1</v>
      </c>
      <c r="G2286" s="368">
        <v>25</v>
      </c>
    </row>
    <row r="2287" spans="1:7">
      <c r="A2287" s="368" t="s">
        <v>5802</v>
      </c>
      <c r="B2287" s="368" t="s">
        <v>139</v>
      </c>
      <c r="C2287" s="368" t="s">
        <v>198</v>
      </c>
      <c r="D2287" s="368" t="s">
        <v>3201</v>
      </c>
      <c r="E2287" s="368">
        <v>36</v>
      </c>
      <c r="F2287" s="368">
        <v>1</v>
      </c>
      <c r="G2287" s="368">
        <v>3</v>
      </c>
    </row>
    <row r="2288" spans="1:7">
      <c r="A2288" s="368" t="s">
        <v>5803</v>
      </c>
      <c r="B2288" s="368" t="s">
        <v>139</v>
      </c>
      <c r="C2288" s="368" t="s">
        <v>198</v>
      </c>
      <c r="D2288" s="368" t="s">
        <v>3227</v>
      </c>
      <c r="E2288" s="368">
        <v>36</v>
      </c>
      <c r="F2288" s="368">
        <v>1</v>
      </c>
      <c r="G2288" s="368">
        <v>3</v>
      </c>
    </row>
    <row r="2289" spans="1:7">
      <c r="A2289" s="368" t="s">
        <v>4949</v>
      </c>
      <c r="B2289" s="368" t="s">
        <v>139</v>
      </c>
      <c r="C2289" s="368" t="s">
        <v>227</v>
      </c>
      <c r="D2289" s="368" t="s">
        <v>3192</v>
      </c>
      <c r="E2289" s="368">
        <v>13</v>
      </c>
      <c r="F2289" s="368">
        <v>2</v>
      </c>
      <c r="G2289" s="368">
        <v>15</v>
      </c>
    </row>
    <row r="2290" spans="1:7">
      <c r="A2290" s="368" t="s">
        <v>4950</v>
      </c>
      <c r="B2290" s="368" t="s">
        <v>139</v>
      </c>
      <c r="C2290" s="368" t="s">
        <v>227</v>
      </c>
      <c r="D2290" s="368" t="s">
        <v>3220</v>
      </c>
      <c r="E2290" s="368">
        <v>13</v>
      </c>
      <c r="F2290" s="368">
        <v>1</v>
      </c>
      <c r="G2290" s="368">
        <v>8</v>
      </c>
    </row>
    <row r="2291" spans="1:7">
      <c r="A2291" s="368" t="s">
        <v>4448</v>
      </c>
      <c r="B2291" s="368" t="s">
        <v>139</v>
      </c>
      <c r="C2291" s="368" t="s">
        <v>227</v>
      </c>
      <c r="D2291" s="368" t="s">
        <v>3210</v>
      </c>
      <c r="E2291" s="368">
        <v>13</v>
      </c>
      <c r="F2291" s="368">
        <v>2</v>
      </c>
      <c r="G2291" s="368">
        <v>15</v>
      </c>
    </row>
    <row r="2292" spans="1:7">
      <c r="A2292" s="368" t="s">
        <v>4952</v>
      </c>
      <c r="B2292" s="368" t="s">
        <v>139</v>
      </c>
      <c r="C2292" s="368" t="s">
        <v>227</v>
      </c>
      <c r="D2292" s="368" t="s">
        <v>3190</v>
      </c>
      <c r="E2292" s="368">
        <v>13</v>
      </c>
      <c r="F2292" s="368">
        <v>2</v>
      </c>
      <c r="G2292" s="368">
        <v>15</v>
      </c>
    </row>
    <row r="2293" spans="1:7">
      <c r="A2293" s="368" t="s">
        <v>4450</v>
      </c>
      <c r="B2293" s="368" t="s">
        <v>139</v>
      </c>
      <c r="C2293" s="368" t="s">
        <v>212</v>
      </c>
      <c r="D2293" s="368" t="s">
        <v>3192</v>
      </c>
      <c r="E2293" s="368">
        <v>2</v>
      </c>
      <c r="F2293" s="368">
        <v>1</v>
      </c>
      <c r="G2293" s="368">
        <v>50</v>
      </c>
    </row>
    <row r="2294" spans="1:7">
      <c r="A2294" s="368" t="s">
        <v>4451</v>
      </c>
      <c r="B2294" s="368" t="s">
        <v>139</v>
      </c>
      <c r="C2294" s="368" t="s">
        <v>155</v>
      </c>
      <c r="D2294" s="368" t="s">
        <v>3207</v>
      </c>
      <c r="E2294" s="368">
        <v>7</v>
      </c>
      <c r="F2294" s="368">
        <v>2</v>
      </c>
      <c r="G2294" s="368">
        <v>29</v>
      </c>
    </row>
    <row r="2295" spans="1:7">
      <c r="A2295" s="368" t="s">
        <v>4452</v>
      </c>
      <c r="B2295" s="368" t="s">
        <v>139</v>
      </c>
      <c r="C2295" s="368" t="s">
        <v>178</v>
      </c>
      <c r="D2295" s="368" t="s">
        <v>3177</v>
      </c>
      <c r="E2295" s="368">
        <v>5</v>
      </c>
      <c r="F2295" s="368">
        <v>1</v>
      </c>
      <c r="G2295" s="368">
        <v>20</v>
      </c>
    </row>
    <row r="2296" spans="1:7">
      <c r="A2296" s="368" t="s">
        <v>4453</v>
      </c>
      <c r="B2296" s="368" t="s">
        <v>139</v>
      </c>
      <c r="C2296" s="368" t="s">
        <v>102</v>
      </c>
      <c r="D2296" s="368" t="s">
        <v>3212</v>
      </c>
      <c r="E2296" s="368">
        <v>1</v>
      </c>
      <c r="F2296" s="368" t="s">
        <v>3175</v>
      </c>
      <c r="G2296" s="368">
        <v>0</v>
      </c>
    </row>
    <row r="2297" spans="1:7">
      <c r="A2297" s="368" t="s">
        <v>4955</v>
      </c>
      <c r="B2297" s="368" t="s">
        <v>139</v>
      </c>
      <c r="C2297" s="368" t="s">
        <v>156</v>
      </c>
      <c r="D2297" s="368" t="s">
        <v>3192</v>
      </c>
      <c r="E2297" s="368">
        <v>7</v>
      </c>
      <c r="F2297" s="368">
        <v>1</v>
      </c>
      <c r="G2297" s="368">
        <v>14</v>
      </c>
    </row>
    <row r="2298" spans="1:7">
      <c r="A2298" s="368" t="s">
        <v>4454</v>
      </c>
      <c r="B2298" s="368" t="s">
        <v>139</v>
      </c>
      <c r="C2298" s="368" t="s">
        <v>200</v>
      </c>
      <c r="D2298" s="368" t="s">
        <v>3212</v>
      </c>
      <c r="E2298" s="368">
        <v>24</v>
      </c>
      <c r="F2298" s="368">
        <v>5</v>
      </c>
      <c r="G2298" s="368">
        <v>21</v>
      </c>
    </row>
    <row r="2299" spans="1:7">
      <c r="A2299" s="368" t="s">
        <v>4456</v>
      </c>
      <c r="B2299" s="368" t="s">
        <v>139</v>
      </c>
      <c r="C2299" s="368" t="s">
        <v>179</v>
      </c>
      <c r="D2299" s="368" t="s">
        <v>3192</v>
      </c>
      <c r="E2299" s="368">
        <v>50</v>
      </c>
      <c r="F2299" s="368">
        <v>2</v>
      </c>
      <c r="G2299" s="368">
        <v>4</v>
      </c>
    </row>
    <row r="2300" spans="1:7">
      <c r="A2300" s="368" t="s">
        <v>4457</v>
      </c>
      <c r="B2300" s="368" t="s">
        <v>139</v>
      </c>
      <c r="C2300" s="368" t="s">
        <v>179</v>
      </c>
      <c r="D2300" s="368" t="s">
        <v>3230</v>
      </c>
      <c r="E2300" s="368">
        <v>50</v>
      </c>
      <c r="F2300" s="368">
        <v>1</v>
      </c>
      <c r="G2300" s="368">
        <v>2</v>
      </c>
    </row>
    <row r="2301" spans="1:7">
      <c r="A2301" s="368" t="s">
        <v>5805</v>
      </c>
      <c r="B2301" s="368" t="s">
        <v>139</v>
      </c>
      <c r="C2301" s="368" t="s">
        <v>107</v>
      </c>
      <c r="D2301" s="368" t="s">
        <v>3212</v>
      </c>
      <c r="E2301" s="368">
        <v>4</v>
      </c>
      <c r="F2301" s="368">
        <v>1</v>
      </c>
      <c r="G2301" s="368">
        <v>25</v>
      </c>
    </row>
    <row r="2302" spans="1:7">
      <c r="A2302" s="368" t="s">
        <v>4957</v>
      </c>
      <c r="B2302" s="368" t="s">
        <v>139</v>
      </c>
      <c r="C2302" s="368" t="s">
        <v>157</v>
      </c>
      <c r="D2302" s="368" t="s">
        <v>3212</v>
      </c>
      <c r="E2302" s="368">
        <v>2</v>
      </c>
      <c r="F2302" s="368" t="s">
        <v>3175</v>
      </c>
      <c r="G2302" s="368">
        <v>0</v>
      </c>
    </row>
    <row r="2303" spans="1:7">
      <c r="A2303" s="368" t="s">
        <v>4459</v>
      </c>
      <c r="B2303" s="368" t="s">
        <v>139</v>
      </c>
      <c r="C2303" s="368" t="s">
        <v>108</v>
      </c>
      <c r="D2303" s="368" t="s">
        <v>3230</v>
      </c>
      <c r="E2303" s="368">
        <v>1</v>
      </c>
      <c r="F2303" s="368">
        <v>1</v>
      </c>
      <c r="G2303" s="368">
        <v>100</v>
      </c>
    </row>
    <row r="2304" spans="1:7">
      <c r="A2304" s="368" t="s">
        <v>4706</v>
      </c>
      <c r="B2304" s="368" t="s">
        <v>139</v>
      </c>
      <c r="C2304" s="368" t="s">
        <v>213</v>
      </c>
      <c r="D2304" s="368" t="s">
        <v>3192</v>
      </c>
      <c r="E2304" s="368">
        <v>8</v>
      </c>
      <c r="F2304" s="368">
        <v>1</v>
      </c>
      <c r="G2304" s="368">
        <v>13</v>
      </c>
    </row>
    <row r="2305" spans="1:7">
      <c r="A2305" s="368" t="s">
        <v>5658</v>
      </c>
      <c r="B2305" s="368" t="s">
        <v>139</v>
      </c>
      <c r="C2305" s="368" t="s">
        <v>213</v>
      </c>
      <c r="D2305" s="368" t="s">
        <v>3198</v>
      </c>
      <c r="E2305" s="368">
        <v>8</v>
      </c>
      <c r="F2305" s="368">
        <v>1</v>
      </c>
      <c r="G2305" s="368">
        <v>13</v>
      </c>
    </row>
    <row r="2306" spans="1:7">
      <c r="A2306" s="368" t="s">
        <v>4462</v>
      </c>
      <c r="B2306" s="368" t="s">
        <v>139</v>
      </c>
      <c r="C2306" s="368" t="s">
        <v>109</v>
      </c>
      <c r="D2306" s="368" t="s">
        <v>3207</v>
      </c>
      <c r="E2306" s="368">
        <v>7</v>
      </c>
      <c r="F2306" s="368">
        <v>1</v>
      </c>
      <c r="G2306" s="368">
        <v>14</v>
      </c>
    </row>
    <row r="2307" spans="1:7">
      <c r="A2307" s="368" t="s">
        <v>5592</v>
      </c>
      <c r="B2307" s="368" t="s">
        <v>139</v>
      </c>
      <c r="C2307" s="368" t="s">
        <v>88</v>
      </c>
      <c r="D2307" s="368" t="s">
        <v>3210</v>
      </c>
      <c r="E2307" s="368">
        <v>14</v>
      </c>
      <c r="F2307" s="368">
        <v>1</v>
      </c>
      <c r="G2307" s="368">
        <v>7</v>
      </c>
    </row>
    <row r="2308" spans="1:7">
      <c r="A2308" s="368" t="s">
        <v>5046</v>
      </c>
      <c r="B2308" s="368" t="s">
        <v>139</v>
      </c>
      <c r="C2308" s="368" t="s">
        <v>56</v>
      </c>
      <c r="D2308" s="368" t="s">
        <v>3212</v>
      </c>
      <c r="E2308" s="368">
        <v>3</v>
      </c>
      <c r="F2308" s="368">
        <v>1</v>
      </c>
      <c r="G2308" s="368">
        <v>33</v>
      </c>
    </row>
    <row r="2309" spans="1:7">
      <c r="A2309" s="368" t="s">
        <v>5047</v>
      </c>
      <c r="B2309" s="368" t="s">
        <v>139</v>
      </c>
      <c r="C2309" s="368" t="s">
        <v>161</v>
      </c>
      <c r="D2309" s="368" t="s">
        <v>3212</v>
      </c>
      <c r="E2309" s="368">
        <v>6</v>
      </c>
      <c r="F2309" s="368">
        <v>1</v>
      </c>
      <c r="G2309" s="368">
        <v>17</v>
      </c>
    </row>
    <row r="2310" spans="1:7">
      <c r="A2310" s="368" t="s">
        <v>5593</v>
      </c>
      <c r="B2310" s="368" t="s">
        <v>139</v>
      </c>
      <c r="C2310" s="368" t="s">
        <v>32</v>
      </c>
      <c r="D2310" s="368" t="s">
        <v>3210</v>
      </c>
      <c r="E2310" s="368">
        <v>9</v>
      </c>
      <c r="F2310" s="368">
        <v>3</v>
      </c>
      <c r="G2310" s="368">
        <v>33</v>
      </c>
    </row>
    <row r="2311" spans="1:7">
      <c r="A2311" s="368" t="s">
        <v>5594</v>
      </c>
      <c r="B2311" s="368" t="s">
        <v>139</v>
      </c>
      <c r="C2311" s="368" t="s">
        <v>32</v>
      </c>
      <c r="D2311" s="368" t="s">
        <v>3198</v>
      </c>
      <c r="E2311" s="368">
        <v>9</v>
      </c>
      <c r="F2311" s="368">
        <v>1</v>
      </c>
      <c r="G2311" s="368">
        <v>11</v>
      </c>
    </row>
    <row r="2312" spans="1:7">
      <c r="A2312" s="368" t="s">
        <v>5439</v>
      </c>
      <c r="B2312" s="368" t="s">
        <v>139</v>
      </c>
      <c r="C2312" s="368" t="s">
        <v>184</v>
      </c>
      <c r="D2312" s="368" t="s">
        <v>3227</v>
      </c>
      <c r="E2312" s="368">
        <v>33</v>
      </c>
      <c r="F2312" s="368">
        <v>1</v>
      </c>
      <c r="G2312" s="368">
        <v>3</v>
      </c>
    </row>
    <row r="2313" spans="1:7">
      <c r="A2313" s="368" t="s">
        <v>4741</v>
      </c>
      <c r="B2313" s="368" t="s">
        <v>139</v>
      </c>
      <c r="C2313" s="368" t="s">
        <v>184</v>
      </c>
      <c r="D2313" s="368" t="s">
        <v>3246</v>
      </c>
      <c r="E2313" s="368">
        <v>33</v>
      </c>
      <c r="F2313" s="368">
        <v>1</v>
      </c>
      <c r="G2313" s="368">
        <v>3</v>
      </c>
    </row>
    <row r="2314" spans="1:7">
      <c r="A2314" s="368" t="s">
        <v>5686</v>
      </c>
      <c r="B2314" s="368" t="s">
        <v>139</v>
      </c>
      <c r="C2314" s="368" t="s">
        <v>184</v>
      </c>
      <c r="D2314" s="368" t="s">
        <v>3184</v>
      </c>
      <c r="E2314" s="368">
        <v>33</v>
      </c>
      <c r="F2314" s="368">
        <v>1</v>
      </c>
      <c r="G2314" s="368">
        <v>3</v>
      </c>
    </row>
    <row r="2315" spans="1:7">
      <c r="A2315" s="368" t="s">
        <v>6849</v>
      </c>
      <c r="B2315" s="368" t="s">
        <v>139</v>
      </c>
      <c r="C2315" s="368" t="s">
        <v>204</v>
      </c>
      <c r="D2315" s="368" t="s">
        <v>3195</v>
      </c>
      <c r="E2315" s="368">
        <v>2</v>
      </c>
      <c r="F2315" s="368">
        <v>1</v>
      </c>
      <c r="G2315" s="368">
        <v>50</v>
      </c>
    </row>
    <row r="2316" spans="1:7">
      <c r="A2316" s="368" t="s">
        <v>5049</v>
      </c>
      <c r="B2316" s="368" t="s">
        <v>139</v>
      </c>
      <c r="C2316" s="368" t="s">
        <v>185</v>
      </c>
      <c r="D2316" s="368" t="s">
        <v>3220</v>
      </c>
      <c r="E2316" s="368">
        <v>5</v>
      </c>
      <c r="F2316" s="368">
        <v>1</v>
      </c>
      <c r="G2316" s="368">
        <v>20</v>
      </c>
    </row>
    <row r="2317" spans="1:7">
      <c r="A2317" s="368" t="s">
        <v>5050</v>
      </c>
      <c r="B2317" s="368" t="s">
        <v>139</v>
      </c>
      <c r="C2317" s="368" t="s">
        <v>147</v>
      </c>
      <c r="D2317" s="368" t="s">
        <v>3212</v>
      </c>
      <c r="E2317" s="368">
        <v>8</v>
      </c>
      <c r="F2317" s="368">
        <v>1</v>
      </c>
      <c r="G2317" s="368">
        <v>13</v>
      </c>
    </row>
    <row r="2318" spans="1:7">
      <c r="A2318" s="368" t="s">
        <v>5598</v>
      </c>
      <c r="B2318" s="368" t="s">
        <v>139</v>
      </c>
      <c r="C2318" s="368" t="s">
        <v>33</v>
      </c>
      <c r="D2318" s="368" t="s">
        <v>3212</v>
      </c>
      <c r="E2318" s="368">
        <v>15</v>
      </c>
      <c r="F2318" s="368">
        <v>5</v>
      </c>
      <c r="G2318" s="368">
        <v>33</v>
      </c>
    </row>
    <row r="2319" spans="1:7">
      <c r="A2319" s="368" t="s">
        <v>5599</v>
      </c>
      <c r="B2319" s="368" t="s">
        <v>139</v>
      </c>
      <c r="C2319" s="368" t="s">
        <v>59</v>
      </c>
      <c r="D2319" s="368" t="s">
        <v>3207</v>
      </c>
      <c r="E2319" s="368">
        <v>10</v>
      </c>
      <c r="F2319" s="368">
        <v>1</v>
      </c>
      <c r="G2319" s="368">
        <v>10</v>
      </c>
    </row>
    <row r="2320" spans="1:7">
      <c r="A2320" s="368" t="s">
        <v>4748</v>
      </c>
      <c r="B2320" s="368" t="s">
        <v>139</v>
      </c>
      <c r="C2320" s="368" t="s">
        <v>60</v>
      </c>
      <c r="D2320" s="368" t="s">
        <v>3184</v>
      </c>
      <c r="E2320" s="368">
        <v>19</v>
      </c>
      <c r="F2320" s="368">
        <v>1</v>
      </c>
      <c r="G2320" s="368">
        <v>5</v>
      </c>
    </row>
    <row r="2321" spans="1:7">
      <c r="A2321" s="368" t="s">
        <v>5051</v>
      </c>
      <c r="B2321" s="368" t="s">
        <v>139</v>
      </c>
      <c r="C2321" s="368" t="s">
        <v>216</v>
      </c>
      <c r="D2321" s="368" t="s">
        <v>3212</v>
      </c>
      <c r="E2321" s="368">
        <v>6</v>
      </c>
      <c r="F2321" s="368">
        <v>3</v>
      </c>
      <c r="G2321" s="368">
        <v>50</v>
      </c>
    </row>
    <row r="2322" spans="1:7">
      <c r="A2322" s="368" t="s">
        <v>5491</v>
      </c>
      <c r="B2322" s="368" t="s">
        <v>139</v>
      </c>
      <c r="C2322" s="368" t="s">
        <v>205</v>
      </c>
      <c r="D2322" s="368" t="s">
        <v>3210</v>
      </c>
      <c r="E2322" s="368">
        <v>12</v>
      </c>
      <c r="F2322" s="368">
        <v>3</v>
      </c>
      <c r="G2322" s="368">
        <v>25</v>
      </c>
    </row>
    <row r="2323" spans="1:7">
      <c r="A2323" s="368" t="s">
        <v>5601</v>
      </c>
      <c r="B2323" s="368" t="s">
        <v>139</v>
      </c>
      <c r="C2323" s="368" t="s">
        <v>163</v>
      </c>
      <c r="D2323" s="368" t="s">
        <v>3212</v>
      </c>
      <c r="E2323" s="368">
        <v>6</v>
      </c>
      <c r="F2323" s="368" t="s">
        <v>3175</v>
      </c>
      <c r="G2323" s="368">
        <v>0</v>
      </c>
    </row>
    <row r="2324" spans="1:7">
      <c r="A2324" s="368" t="s">
        <v>5492</v>
      </c>
      <c r="B2324" s="368" t="s">
        <v>139</v>
      </c>
      <c r="C2324" s="368" t="s">
        <v>188</v>
      </c>
      <c r="D2324" s="368" t="s">
        <v>3233</v>
      </c>
      <c r="E2324" s="368">
        <v>8</v>
      </c>
      <c r="F2324" s="368">
        <v>1</v>
      </c>
      <c r="G2324" s="368">
        <v>13</v>
      </c>
    </row>
    <row r="2325" spans="1:7">
      <c r="A2325" s="368" t="s">
        <v>5602</v>
      </c>
      <c r="B2325" s="368" t="s">
        <v>139</v>
      </c>
      <c r="C2325" s="368" t="s">
        <v>90</v>
      </c>
      <c r="D2325" s="368" t="s">
        <v>3177</v>
      </c>
      <c r="E2325" s="368">
        <v>7</v>
      </c>
      <c r="F2325" s="368">
        <v>1</v>
      </c>
      <c r="G2325" s="368">
        <v>14</v>
      </c>
    </row>
    <row r="2326" spans="1:7">
      <c r="A2326" s="368" t="s">
        <v>5493</v>
      </c>
      <c r="B2326" s="368" t="s">
        <v>139</v>
      </c>
      <c r="C2326" s="368" t="s">
        <v>148</v>
      </c>
      <c r="D2326" s="368" t="s">
        <v>3212</v>
      </c>
      <c r="E2326" s="368">
        <v>7</v>
      </c>
      <c r="F2326" s="368">
        <v>2</v>
      </c>
      <c r="G2326" s="368">
        <v>29</v>
      </c>
    </row>
    <row r="2327" spans="1:7">
      <c r="A2327" s="368" t="s">
        <v>5052</v>
      </c>
      <c r="B2327" s="368" t="s">
        <v>139</v>
      </c>
      <c r="C2327" s="368" t="s">
        <v>148</v>
      </c>
      <c r="D2327" s="368" t="s">
        <v>3230</v>
      </c>
      <c r="E2327" s="368">
        <v>7</v>
      </c>
      <c r="F2327" s="368">
        <v>1</v>
      </c>
      <c r="G2327" s="368">
        <v>14</v>
      </c>
    </row>
    <row r="2328" spans="1:7">
      <c r="A2328" s="368" t="s">
        <v>5495</v>
      </c>
      <c r="B2328" s="368" t="s">
        <v>139</v>
      </c>
      <c r="C2328" s="368" t="s">
        <v>217</v>
      </c>
      <c r="D2328" s="368" t="s">
        <v>3210</v>
      </c>
      <c r="E2328" s="368">
        <v>22</v>
      </c>
      <c r="F2328" s="368">
        <v>2</v>
      </c>
      <c r="G2328" s="368">
        <v>9</v>
      </c>
    </row>
    <row r="2329" spans="1:7">
      <c r="A2329" s="368" t="s">
        <v>5603</v>
      </c>
      <c r="B2329" s="368" t="s">
        <v>139</v>
      </c>
      <c r="C2329" s="368" t="s">
        <v>217</v>
      </c>
      <c r="D2329" s="368" t="s">
        <v>3195</v>
      </c>
      <c r="E2329" s="368">
        <v>22</v>
      </c>
      <c r="F2329" s="368">
        <v>1</v>
      </c>
      <c r="G2329" s="368">
        <v>5</v>
      </c>
    </row>
    <row r="2330" spans="1:7">
      <c r="A2330" s="368" t="s">
        <v>5604</v>
      </c>
      <c r="B2330" s="368" t="s">
        <v>139</v>
      </c>
      <c r="C2330" s="368" t="s">
        <v>91</v>
      </c>
      <c r="D2330" s="368" t="s">
        <v>3212</v>
      </c>
      <c r="E2330" s="368">
        <v>16</v>
      </c>
      <c r="F2330" s="368">
        <v>6</v>
      </c>
      <c r="G2330" s="368">
        <v>38</v>
      </c>
    </row>
    <row r="2331" spans="1:7">
      <c r="A2331" s="368" t="s">
        <v>5498</v>
      </c>
      <c r="B2331" s="368" t="s">
        <v>139</v>
      </c>
      <c r="C2331" s="368" t="s">
        <v>91</v>
      </c>
      <c r="D2331" s="368" t="s">
        <v>3198</v>
      </c>
      <c r="E2331" s="368">
        <v>16</v>
      </c>
      <c r="F2331" s="368">
        <v>1</v>
      </c>
      <c r="G2331" s="368">
        <v>6</v>
      </c>
    </row>
    <row r="2332" spans="1:7">
      <c r="A2332" s="368" t="s">
        <v>5053</v>
      </c>
      <c r="B2332" s="368" t="s">
        <v>139</v>
      </c>
      <c r="C2332" s="368" t="s">
        <v>91</v>
      </c>
      <c r="D2332" s="368" t="s">
        <v>3179</v>
      </c>
      <c r="E2332" s="368">
        <v>16</v>
      </c>
      <c r="F2332" s="368">
        <v>1</v>
      </c>
      <c r="G2332" s="368">
        <v>6</v>
      </c>
    </row>
    <row r="2333" spans="1:7">
      <c r="A2333" s="368" t="s">
        <v>5500</v>
      </c>
      <c r="B2333" s="368" t="s">
        <v>139</v>
      </c>
      <c r="C2333" s="368" t="s">
        <v>189</v>
      </c>
      <c r="D2333" s="368" t="s">
        <v>3210</v>
      </c>
      <c r="E2333" s="368">
        <v>32</v>
      </c>
      <c r="F2333" s="368">
        <v>2</v>
      </c>
      <c r="G2333" s="368">
        <v>6</v>
      </c>
    </row>
    <row r="2334" spans="1:7">
      <c r="A2334" s="368" t="s">
        <v>5056</v>
      </c>
      <c r="B2334" s="368" t="s">
        <v>139</v>
      </c>
      <c r="C2334" s="368" t="s">
        <v>38</v>
      </c>
      <c r="D2334" s="368" t="s">
        <v>3198</v>
      </c>
      <c r="E2334" s="368">
        <v>18</v>
      </c>
      <c r="F2334" s="368">
        <v>1</v>
      </c>
      <c r="G2334" s="368">
        <v>6</v>
      </c>
    </row>
    <row r="2335" spans="1:7">
      <c r="A2335" s="368" t="s">
        <v>5696</v>
      </c>
      <c r="B2335" s="368" t="s">
        <v>139</v>
      </c>
      <c r="C2335" s="368" t="s">
        <v>219</v>
      </c>
      <c r="D2335" s="368" t="s">
        <v>3210</v>
      </c>
      <c r="E2335" s="368">
        <v>7</v>
      </c>
      <c r="F2335" s="368">
        <v>1</v>
      </c>
      <c r="G2335" s="368">
        <v>14</v>
      </c>
    </row>
    <row r="2336" spans="1:7">
      <c r="A2336" s="368" t="s">
        <v>5644</v>
      </c>
      <c r="B2336" s="368" t="s">
        <v>139</v>
      </c>
      <c r="C2336" s="368" t="s">
        <v>150</v>
      </c>
      <c r="D2336" s="368" t="s">
        <v>3220</v>
      </c>
      <c r="E2336" s="368">
        <v>1</v>
      </c>
      <c r="F2336" s="368">
        <v>1</v>
      </c>
      <c r="G2336" s="368">
        <v>100</v>
      </c>
    </row>
    <row r="2337" spans="1:7">
      <c r="A2337" s="368" t="s">
        <v>5645</v>
      </c>
      <c r="B2337" s="368" t="s">
        <v>139</v>
      </c>
      <c r="C2337" s="368" t="s">
        <v>150</v>
      </c>
      <c r="D2337" s="368" t="s">
        <v>3233</v>
      </c>
      <c r="E2337" s="368">
        <v>1</v>
      </c>
      <c r="F2337" s="368">
        <v>1</v>
      </c>
      <c r="G2337" s="368">
        <v>100</v>
      </c>
    </row>
    <row r="2338" spans="1:7">
      <c r="A2338" s="368" t="s">
        <v>5646</v>
      </c>
      <c r="B2338" s="368" t="s">
        <v>139</v>
      </c>
      <c r="C2338" s="368" t="s">
        <v>152</v>
      </c>
      <c r="D2338" s="368" t="s">
        <v>3225</v>
      </c>
      <c r="E2338" s="368">
        <v>7</v>
      </c>
      <c r="F2338" s="368">
        <v>1</v>
      </c>
      <c r="G2338" s="368">
        <v>14</v>
      </c>
    </row>
    <row r="2339" spans="1:7">
      <c r="A2339" s="368" t="s">
        <v>5647</v>
      </c>
      <c r="B2339" s="368" t="s">
        <v>139</v>
      </c>
      <c r="C2339" s="368" t="s">
        <v>40</v>
      </c>
      <c r="D2339" s="368" t="s">
        <v>3210</v>
      </c>
      <c r="E2339" s="368">
        <v>6</v>
      </c>
      <c r="F2339" s="368">
        <v>1</v>
      </c>
      <c r="G2339" s="368">
        <v>17</v>
      </c>
    </row>
    <row r="2340" spans="1:7">
      <c r="A2340" s="368" t="s">
        <v>5120</v>
      </c>
      <c r="B2340" s="368" t="s">
        <v>139</v>
      </c>
      <c r="C2340" s="368" t="s">
        <v>221</v>
      </c>
      <c r="D2340" s="368" t="s">
        <v>3210</v>
      </c>
      <c r="E2340" s="368">
        <v>16</v>
      </c>
      <c r="F2340" s="368">
        <v>2</v>
      </c>
      <c r="G2340" s="368">
        <v>13</v>
      </c>
    </row>
    <row r="2341" spans="1:7">
      <c r="A2341" s="368" t="s">
        <v>5018</v>
      </c>
      <c r="B2341" s="368" t="s">
        <v>139</v>
      </c>
      <c r="C2341" s="368" t="s">
        <v>221</v>
      </c>
      <c r="D2341" s="368" t="s">
        <v>3233</v>
      </c>
      <c r="E2341" s="368">
        <v>16</v>
      </c>
      <c r="F2341" s="368">
        <v>1</v>
      </c>
      <c r="G2341" s="368">
        <v>6</v>
      </c>
    </row>
    <row r="2342" spans="1:7">
      <c r="A2342" s="368" t="s">
        <v>5842</v>
      </c>
      <c r="B2342" s="368" t="s">
        <v>139</v>
      </c>
      <c r="C2342" s="368" t="s">
        <v>221</v>
      </c>
      <c r="D2342" s="368" t="s">
        <v>3246</v>
      </c>
      <c r="E2342" s="368">
        <v>16</v>
      </c>
      <c r="F2342" s="368">
        <v>1</v>
      </c>
      <c r="G2342" s="368">
        <v>6</v>
      </c>
    </row>
    <row r="2343" spans="1:7">
      <c r="A2343" s="368" t="s">
        <v>5364</v>
      </c>
      <c r="B2343" s="368" t="s">
        <v>139</v>
      </c>
      <c r="C2343" s="368" t="s">
        <v>41</v>
      </c>
      <c r="D2343" s="368" t="s">
        <v>3192</v>
      </c>
      <c r="E2343" s="368">
        <v>8</v>
      </c>
      <c r="F2343" s="368">
        <v>1</v>
      </c>
      <c r="G2343" s="368">
        <v>13</v>
      </c>
    </row>
    <row r="2344" spans="1:7">
      <c r="A2344" s="368" t="s">
        <v>5649</v>
      </c>
      <c r="B2344" s="368" t="s">
        <v>139</v>
      </c>
      <c r="C2344" s="368" t="s">
        <v>193</v>
      </c>
      <c r="D2344" s="368" t="s">
        <v>3212</v>
      </c>
      <c r="E2344" s="368">
        <v>8</v>
      </c>
      <c r="F2344" s="368">
        <v>2</v>
      </c>
      <c r="G2344" s="368">
        <v>25</v>
      </c>
    </row>
    <row r="2345" spans="1:7">
      <c r="A2345" s="368" t="s">
        <v>5606</v>
      </c>
      <c r="B2345" s="368" t="s">
        <v>139</v>
      </c>
      <c r="C2345" s="368" t="s">
        <v>223</v>
      </c>
      <c r="D2345" s="368" t="s">
        <v>3192</v>
      </c>
      <c r="E2345" s="368">
        <v>16</v>
      </c>
      <c r="F2345" s="368">
        <v>2</v>
      </c>
      <c r="G2345" s="368">
        <v>13</v>
      </c>
    </row>
    <row r="2346" spans="1:7">
      <c r="A2346" s="368" t="s">
        <v>5650</v>
      </c>
      <c r="B2346" s="368" t="s">
        <v>139</v>
      </c>
      <c r="C2346" s="368" t="s">
        <v>223</v>
      </c>
      <c r="D2346" s="368" t="s">
        <v>3203</v>
      </c>
      <c r="E2346" s="368">
        <v>16</v>
      </c>
      <c r="F2346" s="368">
        <v>1</v>
      </c>
      <c r="G2346" s="368">
        <v>6</v>
      </c>
    </row>
    <row r="2347" spans="1:7">
      <c r="A2347" s="368" t="s">
        <v>5651</v>
      </c>
      <c r="B2347" s="368" t="s">
        <v>139</v>
      </c>
      <c r="C2347" s="368" t="s">
        <v>223</v>
      </c>
      <c r="D2347" s="368" t="s">
        <v>3181</v>
      </c>
      <c r="E2347" s="368">
        <v>16</v>
      </c>
      <c r="F2347" s="368">
        <v>1</v>
      </c>
      <c r="G2347" s="368">
        <v>6</v>
      </c>
    </row>
    <row r="2348" spans="1:7">
      <c r="A2348" s="368" t="s">
        <v>5607</v>
      </c>
      <c r="B2348" s="368" t="s">
        <v>139</v>
      </c>
      <c r="C2348" s="368" t="s">
        <v>62</v>
      </c>
      <c r="D2348" s="368" t="s">
        <v>3192</v>
      </c>
      <c r="E2348" s="368">
        <v>10</v>
      </c>
      <c r="F2348" s="368">
        <v>1</v>
      </c>
      <c r="G2348" s="368">
        <v>10</v>
      </c>
    </row>
    <row r="2349" spans="1:7">
      <c r="A2349" s="368" t="s">
        <v>5356</v>
      </c>
      <c r="B2349" s="368" t="s">
        <v>169</v>
      </c>
      <c r="C2349" s="368" t="s">
        <v>197</v>
      </c>
      <c r="D2349" s="368" t="s">
        <v>3220</v>
      </c>
      <c r="E2349" s="368">
        <v>6</v>
      </c>
      <c r="F2349" s="368">
        <v>1</v>
      </c>
      <c r="G2349" s="368">
        <v>17</v>
      </c>
    </row>
    <row r="2350" spans="1:7">
      <c r="A2350" s="368" t="s">
        <v>4879</v>
      </c>
      <c r="B2350" s="368" t="s">
        <v>169</v>
      </c>
      <c r="C2350" s="368" t="s">
        <v>197</v>
      </c>
      <c r="D2350" s="368" t="s">
        <v>3195</v>
      </c>
      <c r="E2350" s="368">
        <v>6</v>
      </c>
      <c r="F2350" s="368">
        <v>1</v>
      </c>
      <c r="G2350" s="368">
        <v>17</v>
      </c>
    </row>
    <row r="2351" spans="1:7">
      <c r="A2351" s="368" t="s">
        <v>5131</v>
      </c>
      <c r="B2351" s="368" t="s">
        <v>169</v>
      </c>
      <c r="C2351" s="368" t="s">
        <v>26</v>
      </c>
      <c r="D2351" s="368" t="s">
        <v>3220</v>
      </c>
      <c r="E2351" s="368">
        <v>6</v>
      </c>
      <c r="F2351" s="368">
        <v>1</v>
      </c>
      <c r="G2351" s="368">
        <v>17</v>
      </c>
    </row>
    <row r="2352" spans="1:7">
      <c r="A2352" s="368" t="s">
        <v>4881</v>
      </c>
      <c r="B2352" s="368" t="s">
        <v>169</v>
      </c>
      <c r="C2352" s="368" t="s">
        <v>26</v>
      </c>
      <c r="D2352" s="368" t="s">
        <v>3203</v>
      </c>
      <c r="E2352" s="368">
        <v>6</v>
      </c>
      <c r="F2352" s="368">
        <v>1</v>
      </c>
      <c r="G2352" s="368">
        <v>17</v>
      </c>
    </row>
    <row r="2353" spans="1:7">
      <c r="A2353" s="368" t="s">
        <v>4882</v>
      </c>
      <c r="B2353" s="368" t="s">
        <v>169</v>
      </c>
      <c r="C2353" s="368" t="s">
        <v>26</v>
      </c>
      <c r="D2353" s="368" t="s">
        <v>3190</v>
      </c>
      <c r="E2353" s="368">
        <v>6</v>
      </c>
      <c r="F2353" s="368">
        <v>1</v>
      </c>
      <c r="G2353" s="368">
        <v>17</v>
      </c>
    </row>
    <row r="2354" spans="1:7">
      <c r="A2354" s="368" t="s">
        <v>5132</v>
      </c>
      <c r="B2354" s="368" t="s">
        <v>169</v>
      </c>
      <c r="C2354" s="368" t="s">
        <v>74</v>
      </c>
      <c r="D2354" s="368" t="s">
        <v>3192</v>
      </c>
      <c r="E2354" s="368">
        <v>18</v>
      </c>
      <c r="F2354" s="368">
        <v>2</v>
      </c>
      <c r="G2354" s="368">
        <v>11</v>
      </c>
    </row>
    <row r="2355" spans="1:7">
      <c r="A2355" s="368" t="s">
        <v>5133</v>
      </c>
      <c r="B2355" s="368" t="s">
        <v>169</v>
      </c>
      <c r="C2355" s="368" t="s">
        <v>74</v>
      </c>
      <c r="D2355" s="368" t="s">
        <v>3220</v>
      </c>
      <c r="E2355" s="368">
        <v>18</v>
      </c>
      <c r="F2355" s="368">
        <v>2</v>
      </c>
      <c r="G2355" s="368">
        <v>11</v>
      </c>
    </row>
    <row r="2356" spans="1:7">
      <c r="A2356" s="368" t="s">
        <v>4883</v>
      </c>
      <c r="B2356" s="368" t="s">
        <v>169</v>
      </c>
      <c r="C2356" s="368" t="s">
        <v>74</v>
      </c>
      <c r="D2356" s="368" t="s">
        <v>3203</v>
      </c>
      <c r="E2356" s="368">
        <v>18</v>
      </c>
      <c r="F2356" s="368">
        <v>2</v>
      </c>
      <c r="G2356" s="368">
        <v>11</v>
      </c>
    </row>
    <row r="2357" spans="1:7">
      <c r="A2357" s="368" t="s">
        <v>2903</v>
      </c>
      <c r="B2357" s="368" t="s">
        <v>169</v>
      </c>
      <c r="C2357" s="368" t="s">
        <v>227</v>
      </c>
      <c r="D2357" s="368" t="s">
        <v>3175</v>
      </c>
      <c r="E2357" s="368">
        <v>3</v>
      </c>
      <c r="F2357" s="368" t="s">
        <v>3175</v>
      </c>
      <c r="G2357" s="368">
        <v>0</v>
      </c>
    </row>
    <row r="2358" spans="1:7">
      <c r="A2358" s="368" t="s">
        <v>4885</v>
      </c>
      <c r="B2358" s="368" t="s">
        <v>169</v>
      </c>
      <c r="C2358" s="368" t="s">
        <v>227</v>
      </c>
      <c r="D2358" s="368" t="s">
        <v>3212</v>
      </c>
      <c r="E2358" s="368">
        <v>3</v>
      </c>
      <c r="F2358" s="368" t="s">
        <v>3175</v>
      </c>
      <c r="G2358" s="368">
        <v>0</v>
      </c>
    </row>
    <row r="2359" spans="1:7">
      <c r="A2359" s="368" t="s">
        <v>5135</v>
      </c>
      <c r="B2359" s="368" t="s">
        <v>169</v>
      </c>
      <c r="C2359" s="368" t="s">
        <v>155</v>
      </c>
      <c r="D2359" s="368" t="s">
        <v>3246</v>
      </c>
      <c r="E2359" s="368">
        <v>7</v>
      </c>
      <c r="F2359" s="368">
        <v>1</v>
      </c>
      <c r="G2359" s="368">
        <v>14</v>
      </c>
    </row>
    <row r="2360" spans="1:7">
      <c r="A2360" s="368" t="s">
        <v>4886</v>
      </c>
      <c r="B2360" s="368" t="s">
        <v>169</v>
      </c>
      <c r="C2360" s="368" t="s">
        <v>178</v>
      </c>
      <c r="D2360" s="368" t="s">
        <v>3220</v>
      </c>
      <c r="E2360" s="368">
        <v>7</v>
      </c>
      <c r="F2360" s="368">
        <v>2</v>
      </c>
      <c r="G2360" s="368">
        <v>29</v>
      </c>
    </row>
    <row r="2361" spans="1:7">
      <c r="A2361" s="368" t="s">
        <v>5359</v>
      </c>
      <c r="B2361" s="368" t="s">
        <v>169</v>
      </c>
      <c r="C2361" s="368" t="s">
        <v>102</v>
      </c>
      <c r="D2361" s="368" t="s">
        <v>3252</v>
      </c>
      <c r="E2361" s="368">
        <v>6</v>
      </c>
      <c r="F2361" s="368">
        <v>1</v>
      </c>
      <c r="G2361" s="368">
        <v>17</v>
      </c>
    </row>
    <row r="2362" spans="1:7">
      <c r="A2362" s="368" t="s">
        <v>5506</v>
      </c>
      <c r="B2362" s="368" t="s">
        <v>169</v>
      </c>
      <c r="C2362" s="368" t="s">
        <v>85</v>
      </c>
      <c r="D2362" s="368" t="s">
        <v>3177</v>
      </c>
      <c r="E2362" s="368">
        <v>34</v>
      </c>
      <c r="F2362" s="368">
        <v>2</v>
      </c>
      <c r="G2362" s="368">
        <v>6</v>
      </c>
    </row>
    <row r="2363" spans="1:7">
      <c r="A2363" s="368" t="s">
        <v>5507</v>
      </c>
      <c r="B2363" s="368" t="s">
        <v>169</v>
      </c>
      <c r="C2363" s="368" t="s">
        <v>85</v>
      </c>
      <c r="D2363" s="368" t="s">
        <v>3203</v>
      </c>
      <c r="E2363" s="368">
        <v>34</v>
      </c>
      <c r="F2363" s="368">
        <v>3</v>
      </c>
      <c r="G2363" s="368">
        <v>9</v>
      </c>
    </row>
    <row r="2364" spans="1:7">
      <c r="A2364" s="368" t="s">
        <v>5138</v>
      </c>
      <c r="B2364" s="368" t="s">
        <v>169</v>
      </c>
      <c r="C2364" s="368" t="s">
        <v>200</v>
      </c>
      <c r="D2364" s="368" t="s">
        <v>3220</v>
      </c>
      <c r="E2364" s="368">
        <v>15</v>
      </c>
      <c r="F2364" s="368">
        <v>2</v>
      </c>
      <c r="G2364" s="368">
        <v>13</v>
      </c>
    </row>
    <row r="2365" spans="1:7">
      <c r="A2365" s="368" t="s">
        <v>4888</v>
      </c>
      <c r="B2365" s="368" t="s">
        <v>169</v>
      </c>
      <c r="C2365" s="368" t="s">
        <v>200</v>
      </c>
      <c r="D2365" s="368" t="s">
        <v>3203</v>
      </c>
      <c r="E2365" s="368">
        <v>15</v>
      </c>
      <c r="F2365" s="368">
        <v>3</v>
      </c>
      <c r="G2365" s="368">
        <v>20</v>
      </c>
    </row>
    <row r="2366" spans="1:7">
      <c r="A2366" s="368" t="s">
        <v>4889</v>
      </c>
      <c r="B2366" s="368" t="s">
        <v>169</v>
      </c>
      <c r="C2366" s="368" t="s">
        <v>104</v>
      </c>
      <c r="D2366" s="368" t="s">
        <v>3230</v>
      </c>
      <c r="E2366" s="368">
        <v>7</v>
      </c>
      <c r="F2366" s="368">
        <v>1</v>
      </c>
      <c r="G2366" s="368">
        <v>14</v>
      </c>
    </row>
    <row r="2367" spans="1:7">
      <c r="A2367" s="368" t="s">
        <v>5508</v>
      </c>
      <c r="B2367" s="368" t="s">
        <v>169</v>
      </c>
      <c r="C2367" s="368" t="s">
        <v>179</v>
      </c>
      <c r="D2367" s="368" t="s">
        <v>3207</v>
      </c>
      <c r="E2367" s="368">
        <v>23</v>
      </c>
      <c r="F2367" s="368">
        <v>1</v>
      </c>
      <c r="G2367" s="368">
        <v>4</v>
      </c>
    </row>
    <row r="2368" spans="1:7">
      <c r="A2368" s="368" t="s">
        <v>5144</v>
      </c>
      <c r="B2368" s="368" t="s">
        <v>169</v>
      </c>
      <c r="C2368" s="368" t="s">
        <v>179</v>
      </c>
      <c r="D2368" s="368" t="s">
        <v>3188</v>
      </c>
      <c r="E2368" s="368">
        <v>23</v>
      </c>
      <c r="F2368" s="368">
        <v>1</v>
      </c>
      <c r="G2368" s="368">
        <v>4</v>
      </c>
    </row>
    <row r="2369" spans="1:7">
      <c r="A2369" s="368" t="s">
        <v>4890</v>
      </c>
      <c r="B2369" s="368" t="s">
        <v>169</v>
      </c>
      <c r="C2369" s="368" t="s">
        <v>179</v>
      </c>
      <c r="D2369" s="368" t="s">
        <v>3252</v>
      </c>
      <c r="E2369" s="368">
        <v>23</v>
      </c>
      <c r="F2369" s="368">
        <v>1</v>
      </c>
      <c r="G2369" s="368">
        <v>4</v>
      </c>
    </row>
    <row r="2370" spans="1:7">
      <c r="A2370" s="368" t="s">
        <v>5145</v>
      </c>
      <c r="B2370" s="368" t="s">
        <v>169</v>
      </c>
      <c r="C2370" s="368" t="s">
        <v>179</v>
      </c>
      <c r="D2370" s="368" t="s">
        <v>3205</v>
      </c>
      <c r="E2370" s="368">
        <v>23</v>
      </c>
      <c r="F2370" s="368">
        <v>1</v>
      </c>
      <c r="G2370" s="368">
        <v>4</v>
      </c>
    </row>
    <row r="2371" spans="1:7">
      <c r="A2371" s="368" t="s">
        <v>4891</v>
      </c>
      <c r="B2371" s="368" t="s">
        <v>169</v>
      </c>
      <c r="C2371" s="368" t="s">
        <v>106</v>
      </c>
      <c r="D2371" s="368" t="s">
        <v>3207</v>
      </c>
      <c r="E2371" s="368">
        <v>4</v>
      </c>
      <c r="F2371" s="368">
        <v>1</v>
      </c>
      <c r="G2371" s="368">
        <v>25</v>
      </c>
    </row>
    <row r="2372" spans="1:7">
      <c r="A2372" s="368" t="s">
        <v>4892</v>
      </c>
      <c r="B2372" s="368" t="s">
        <v>169</v>
      </c>
      <c r="C2372" s="368" t="s">
        <v>106</v>
      </c>
      <c r="D2372" s="368" t="s">
        <v>3233</v>
      </c>
      <c r="E2372" s="368">
        <v>4</v>
      </c>
      <c r="F2372" s="368">
        <v>1</v>
      </c>
      <c r="G2372" s="368">
        <v>25</v>
      </c>
    </row>
    <row r="2373" spans="1:7">
      <c r="A2373" s="368" t="s">
        <v>2570</v>
      </c>
      <c r="B2373" s="368" t="s">
        <v>169</v>
      </c>
      <c r="C2373" s="368" t="s">
        <v>108</v>
      </c>
      <c r="D2373" s="368" t="s">
        <v>3175</v>
      </c>
      <c r="E2373" s="368">
        <v>2</v>
      </c>
      <c r="F2373" s="368" t="s">
        <v>3175</v>
      </c>
      <c r="G2373" s="368">
        <v>0</v>
      </c>
    </row>
    <row r="2374" spans="1:7">
      <c r="A2374" s="368" t="s">
        <v>5510</v>
      </c>
      <c r="B2374" s="368" t="s">
        <v>169</v>
      </c>
      <c r="C2374" s="368" t="s">
        <v>86</v>
      </c>
      <c r="D2374" s="368" t="s">
        <v>3220</v>
      </c>
      <c r="E2374" s="368">
        <v>25</v>
      </c>
      <c r="F2374" s="368">
        <v>3</v>
      </c>
      <c r="G2374" s="368">
        <v>12</v>
      </c>
    </row>
    <row r="2375" spans="1:7">
      <c r="A2375" s="368" t="s">
        <v>5511</v>
      </c>
      <c r="B2375" s="368" t="s">
        <v>169</v>
      </c>
      <c r="C2375" s="368" t="s">
        <v>86</v>
      </c>
      <c r="D2375" s="368" t="s">
        <v>3207</v>
      </c>
      <c r="E2375" s="368">
        <v>25</v>
      </c>
      <c r="F2375" s="368">
        <v>1</v>
      </c>
      <c r="G2375" s="368">
        <v>4</v>
      </c>
    </row>
    <row r="2376" spans="1:7">
      <c r="A2376" s="368" t="s">
        <v>5147</v>
      </c>
      <c r="B2376" s="368" t="s">
        <v>169</v>
      </c>
      <c r="C2376" s="368" t="s">
        <v>109</v>
      </c>
      <c r="D2376" s="368" t="s">
        <v>3212</v>
      </c>
      <c r="E2376" s="368">
        <v>2</v>
      </c>
      <c r="F2376" s="368">
        <v>1</v>
      </c>
      <c r="G2376" s="368">
        <v>50</v>
      </c>
    </row>
    <row r="2377" spans="1:7">
      <c r="A2377" s="368" t="s">
        <v>4896</v>
      </c>
      <c r="B2377" s="368" t="s">
        <v>169</v>
      </c>
      <c r="C2377" s="368" t="s">
        <v>109</v>
      </c>
      <c r="D2377" s="368" t="s">
        <v>3240</v>
      </c>
      <c r="E2377" s="368">
        <v>2</v>
      </c>
      <c r="F2377" s="368">
        <v>1</v>
      </c>
      <c r="G2377" s="368">
        <v>50</v>
      </c>
    </row>
    <row r="2378" spans="1:7">
      <c r="A2378" s="368" t="s">
        <v>5512</v>
      </c>
      <c r="B2378" s="368" t="s">
        <v>169</v>
      </c>
      <c r="C2378" s="368" t="s">
        <v>181</v>
      </c>
      <c r="D2378" s="368" t="s">
        <v>3212</v>
      </c>
      <c r="E2378" s="368">
        <v>12</v>
      </c>
      <c r="F2378" s="368">
        <v>6</v>
      </c>
      <c r="G2378" s="368">
        <v>50</v>
      </c>
    </row>
    <row r="2379" spans="1:7">
      <c r="A2379" s="368" t="s">
        <v>5299</v>
      </c>
      <c r="B2379" s="368" t="s">
        <v>169</v>
      </c>
      <c r="C2379" s="368" t="s">
        <v>184</v>
      </c>
      <c r="D2379" s="368" t="s">
        <v>3205</v>
      </c>
      <c r="E2379" s="368">
        <v>18</v>
      </c>
      <c r="F2379" s="368">
        <v>1</v>
      </c>
      <c r="G2379" s="368">
        <v>6</v>
      </c>
    </row>
    <row r="2380" spans="1:7">
      <c r="A2380" s="368" t="s">
        <v>4900</v>
      </c>
      <c r="B2380" s="368" t="s">
        <v>169</v>
      </c>
      <c r="C2380" s="368" t="s">
        <v>89</v>
      </c>
      <c r="D2380" s="368" t="s">
        <v>3203</v>
      </c>
      <c r="E2380" s="368">
        <v>7</v>
      </c>
      <c r="F2380" s="368">
        <v>2</v>
      </c>
      <c r="G2380" s="368">
        <v>29</v>
      </c>
    </row>
    <row r="2381" spans="1:7">
      <c r="A2381" s="368" t="s">
        <v>4902</v>
      </c>
      <c r="B2381" s="368" t="s">
        <v>169</v>
      </c>
      <c r="C2381" s="368" t="s">
        <v>203</v>
      </c>
      <c r="D2381" s="368" t="s">
        <v>3210</v>
      </c>
      <c r="E2381" s="368">
        <v>4</v>
      </c>
      <c r="F2381" s="368">
        <v>1</v>
      </c>
      <c r="G2381" s="368">
        <v>25</v>
      </c>
    </row>
    <row r="2382" spans="1:7">
      <c r="A2382" s="368" t="s">
        <v>5300</v>
      </c>
      <c r="B2382" s="368" t="s">
        <v>169</v>
      </c>
      <c r="C2382" s="368" t="s">
        <v>186</v>
      </c>
      <c r="D2382" s="368" t="s">
        <v>3212</v>
      </c>
      <c r="E2382" s="368">
        <v>3</v>
      </c>
      <c r="F2382" s="368">
        <v>1</v>
      </c>
      <c r="G2382" s="368">
        <v>33</v>
      </c>
    </row>
    <row r="2383" spans="1:7">
      <c r="A2383" s="368" t="s">
        <v>5205</v>
      </c>
      <c r="B2383" s="368" t="s">
        <v>169</v>
      </c>
      <c r="C2383" s="368" t="s">
        <v>146</v>
      </c>
      <c r="D2383" s="368" t="s">
        <v>3177</v>
      </c>
      <c r="E2383" s="368">
        <v>3</v>
      </c>
      <c r="F2383" s="368">
        <v>1</v>
      </c>
      <c r="G2383" s="368">
        <v>33</v>
      </c>
    </row>
    <row r="2384" spans="1:7">
      <c r="A2384" s="368" t="s">
        <v>4903</v>
      </c>
      <c r="B2384" s="368" t="s">
        <v>169</v>
      </c>
      <c r="C2384" s="368" t="s">
        <v>147</v>
      </c>
      <c r="D2384" s="368" t="s">
        <v>3220</v>
      </c>
      <c r="E2384" s="368">
        <v>2</v>
      </c>
      <c r="F2384" s="368">
        <v>1</v>
      </c>
      <c r="G2384" s="368">
        <v>50</v>
      </c>
    </row>
    <row r="2385" spans="1:7">
      <c r="A2385" s="368" t="s">
        <v>4904</v>
      </c>
      <c r="B2385" s="368" t="s">
        <v>169</v>
      </c>
      <c r="C2385" s="368" t="s">
        <v>33</v>
      </c>
      <c r="D2385" s="368" t="s">
        <v>3212</v>
      </c>
      <c r="E2385" s="368">
        <v>8</v>
      </c>
      <c r="F2385" s="368">
        <v>1</v>
      </c>
      <c r="G2385" s="368">
        <v>13</v>
      </c>
    </row>
    <row r="2386" spans="1:7">
      <c r="A2386" s="368" t="s">
        <v>4795</v>
      </c>
      <c r="B2386" s="368" t="s">
        <v>169</v>
      </c>
      <c r="C2386" s="368" t="s">
        <v>34</v>
      </c>
      <c r="D2386" s="368" t="s">
        <v>3319</v>
      </c>
      <c r="E2386" s="368">
        <v>7</v>
      </c>
      <c r="F2386" s="368">
        <v>1</v>
      </c>
      <c r="G2386" s="368">
        <v>14</v>
      </c>
    </row>
    <row r="2387" spans="1:7">
      <c r="A2387" s="368" t="s">
        <v>5208</v>
      </c>
      <c r="B2387" s="368" t="s">
        <v>169</v>
      </c>
      <c r="C2387" s="368" t="s">
        <v>214</v>
      </c>
      <c r="D2387" s="368" t="s">
        <v>3207</v>
      </c>
      <c r="E2387" s="368">
        <v>12</v>
      </c>
      <c r="F2387" s="368">
        <v>2</v>
      </c>
      <c r="G2387" s="368">
        <v>17</v>
      </c>
    </row>
    <row r="2388" spans="1:7">
      <c r="A2388" s="368" t="s">
        <v>4905</v>
      </c>
      <c r="B2388" s="368" t="s">
        <v>169</v>
      </c>
      <c r="C2388" s="368" t="s">
        <v>214</v>
      </c>
      <c r="D2388" s="368" t="s">
        <v>3201</v>
      </c>
      <c r="E2388" s="368">
        <v>12</v>
      </c>
      <c r="F2388" s="368">
        <v>1</v>
      </c>
      <c r="G2388" s="368">
        <v>8</v>
      </c>
    </row>
    <row r="2389" spans="1:7">
      <c r="A2389" s="368" t="s">
        <v>4906</v>
      </c>
      <c r="B2389" s="368" t="s">
        <v>169</v>
      </c>
      <c r="C2389" s="368" t="s">
        <v>214</v>
      </c>
      <c r="D2389" s="368" t="s">
        <v>3230</v>
      </c>
      <c r="E2389" s="368">
        <v>12</v>
      </c>
      <c r="F2389" s="368">
        <v>1</v>
      </c>
      <c r="G2389" s="368">
        <v>8</v>
      </c>
    </row>
    <row r="2390" spans="1:7">
      <c r="A2390" s="368" t="s">
        <v>6850</v>
      </c>
      <c r="B2390" s="368" t="s">
        <v>169</v>
      </c>
      <c r="C2390" s="368" t="s">
        <v>60</v>
      </c>
      <c r="D2390" s="368" t="s">
        <v>3306</v>
      </c>
      <c r="E2390" s="368">
        <v>7</v>
      </c>
      <c r="F2390" s="368">
        <v>1</v>
      </c>
      <c r="G2390" s="368">
        <v>14</v>
      </c>
    </row>
    <row r="2391" spans="1:7">
      <c r="A2391" s="368" t="s">
        <v>4908</v>
      </c>
      <c r="B2391" s="368" t="s">
        <v>169</v>
      </c>
      <c r="C2391" s="368" t="s">
        <v>187</v>
      </c>
      <c r="D2391" s="368" t="s">
        <v>3190</v>
      </c>
      <c r="E2391" s="368">
        <v>1</v>
      </c>
      <c r="F2391" s="368">
        <v>1</v>
      </c>
      <c r="G2391" s="368">
        <v>100</v>
      </c>
    </row>
    <row r="2392" spans="1:7">
      <c r="A2392" s="368" t="s">
        <v>5303</v>
      </c>
      <c r="B2392" s="368" t="s">
        <v>169</v>
      </c>
      <c r="C2392" s="368" t="s">
        <v>205</v>
      </c>
      <c r="D2392" s="368" t="s">
        <v>3198</v>
      </c>
      <c r="E2392" s="368">
        <v>9</v>
      </c>
      <c r="F2392" s="368">
        <v>1</v>
      </c>
      <c r="G2392" s="368">
        <v>11</v>
      </c>
    </row>
    <row r="2393" spans="1:7">
      <c r="A2393" s="368" t="s">
        <v>5304</v>
      </c>
      <c r="B2393" s="368" t="s">
        <v>169</v>
      </c>
      <c r="C2393" s="368" t="s">
        <v>205</v>
      </c>
      <c r="D2393" s="368" t="s">
        <v>3230</v>
      </c>
      <c r="E2393" s="368">
        <v>9</v>
      </c>
      <c r="F2393" s="368">
        <v>1</v>
      </c>
      <c r="G2393" s="368">
        <v>11</v>
      </c>
    </row>
    <row r="2394" spans="1:7">
      <c r="A2394" s="368" t="s">
        <v>5211</v>
      </c>
      <c r="B2394" s="368" t="s">
        <v>169</v>
      </c>
      <c r="C2394" s="368" t="s">
        <v>148</v>
      </c>
      <c r="D2394" s="368" t="s">
        <v>3192</v>
      </c>
      <c r="E2394" s="368">
        <v>8</v>
      </c>
      <c r="F2394" s="368">
        <v>2</v>
      </c>
      <c r="G2394" s="368">
        <v>25</v>
      </c>
    </row>
    <row r="2395" spans="1:7">
      <c r="A2395" s="368" t="s">
        <v>5212</v>
      </c>
      <c r="B2395" s="368" t="s">
        <v>169</v>
      </c>
      <c r="C2395" s="368" t="s">
        <v>37</v>
      </c>
      <c r="D2395" s="368" t="s">
        <v>3192</v>
      </c>
      <c r="E2395" s="368">
        <v>9</v>
      </c>
      <c r="F2395" s="368">
        <v>2</v>
      </c>
      <c r="G2395" s="368">
        <v>22</v>
      </c>
    </row>
    <row r="2396" spans="1:7">
      <c r="A2396" s="368" t="s">
        <v>5307</v>
      </c>
      <c r="B2396" s="368" t="s">
        <v>169</v>
      </c>
      <c r="C2396" s="368" t="s">
        <v>37</v>
      </c>
      <c r="D2396" s="368" t="s">
        <v>3207</v>
      </c>
      <c r="E2396" s="368">
        <v>9</v>
      </c>
      <c r="F2396" s="368">
        <v>1</v>
      </c>
      <c r="G2396" s="368">
        <v>11</v>
      </c>
    </row>
    <row r="2397" spans="1:7">
      <c r="A2397" s="368" t="s">
        <v>5213</v>
      </c>
      <c r="B2397" s="368" t="s">
        <v>169</v>
      </c>
      <c r="C2397" s="368" t="s">
        <v>37</v>
      </c>
      <c r="D2397" s="368" t="s">
        <v>3319</v>
      </c>
      <c r="E2397" s="368">
        <v>9</v>
      </c>
      <c r="F2397" s="368">
        <v>1</v>
      </c>
      <c r="G2397" s="368">
        <v>11</v>
      </c>
    </row>
    <row r="2398" spans="1:7">
      <c r="A2398" s="368" t="s">
        <v>5398</v>
      </c>
      <c r="B2398" s="368" t="s">
        <v>169</v>
      </c>
      <c r="C2398" s="368" t="s">
        <v>37</v>
      </c>
      <c r="D2398" s="368" t="s">
        <v>3252</v>
      </c>
      <c r="E2398" s="368">
        <v>9</v>
      </c>
      <c r="F2398" s="368">
        <v>2</v>
      </c>
      <c r="G2398" s="368">
        <v>22</v>
      </c>
    </row>
    <row r="2399" spans="1:7">
      <c r="A2399" s="368" t="s">
        <v>5399</v>
      </c>
      <c r="B2399" s="368" t="s">
        <v>169</v>
      </c>
      <c r="C2399" s="368" t="s">
        <v>91</v>
      </c>
      <c r="D2399" s="368" t="s">
        <v>3212</v>
      </c>
      <c r="E2399" s="368">
        <v>14</v>
      </c>
      <c r="F2399" s="368">
        <v>9</v>
      </c>
      <c r="G2399" s="368">
        <v>64</v>
      </c>
    </row>
    <row r="2400" spans="1:7">
      <c r="A2400" s="368" t="s">
        <v>5400</v>
      </c>
      <c r="B2400" s="368" t="s">
        <v>169</v>
      </c>
      <c r="C2400" s="368" t="s">
        <v>189</v>
      </c>
      <c r="D2400" s="368" t="s">
        <v>3212</v>
      </c>
      <c r="E2400" s="368">
        <v>19</v>
      </c>
      <c r="F2400" s="368">
        <v>5</v>
      </c>
      <c r="G2400" s="368">
        <v>26</v>
      </c>
    </row>
    <row r="2401" spans="1:7">
      <c r="A2401" s="368" t="s">
        <v>4911</v>
      </c>
      <c r="B2401" s="368" t="s">
        <v>169</v>
      </c>
      <c r="C2401" s="368" t="s">
        <v>189</v>
      </c>
      <c r="D2401" s="368" t="s">
        <v>3220</v>
      </c>
      <c r="E2401" s="368">
        <v>19</v>
      </c>
      <c r="F2401" s="368">
        <v>1</v>
      </c>
      <c r="G2401" s="368">
        <v>5</v>
      </c>
    </row>
    <row r="2402" spans="1:7">
      <c r="A2402" s="368" t="s">
        <v>5401</v>
      </c>
      <c r="B2402" s="368" t="s">
        <v>169</v>
      </c>
      <c r="C2402" s="368" t="s">
        <v>189</v>
      </c>
      <c r="D2402" s="368" t="s">
        <v>3240</v>
      </c>
      <c r="E2402" s="368">
        <v>19</v>
      </c>
      <c r="F2402" s="368">
        <v>1</v>
      </c>
      <c r="G2402" s="368">
        <v>5</v>
      </c>
    </row>
    <row r="2403" spans="1:7">
      <c r="A2403" s="368" t="s">
        <v>5402</v>
      </c>
      <c r="B2403" s="368" t="s">
        <v>169</v>
      </c>
      <c r="C2403" s="368" t="s">
        <v>189</v>
      </c>
      <c r="D2403" s="368" t="s">
        <v>3227</v>
      </c>
      <c r="E2403" s="368">
        <v>19</v>
      </c>
      <c r="F2403" s="368">
        <v>1</v>
      </c>
      <c r="G2403" s="368">
        <v>5</v>
      </c>
    </row>
    <row r="2404" spans="1:7">
      <c r="A2404" s="368" t="s">
        <v>4914</v>
      </c>
      <c r="B2404" s="368" t="s">
        <v>169</v>
      </c>
      <c r="C2404" s="368" t="s">
        <v>92</v>
      </c>
      <c r="D2404" s="368" t="s">
        <v>3212</v>
      </c>
      <c r="E2404" s="368">
        <v>3</v>
      </c>
      <c r="F2404" s="368">
        <v>1</v>
      </c>
      <c r="G2404" s="368">
        <v>33</v>
      </c>
    </row>
    <row r="2405" spans="1:7">
      <c r="A2405" s="368" t="s">
        <v>5404</v>
      </c>
      <c r="B2405" s="368" t="s">
        <v>169</v>
      </c>
      <c r="C2405" s="368" t="s">
        <v>39</v>
      </c>
      <c r="D2405" s="368" t="s">
        <v>3195</v>
      </c>
      <c r="E2405" s="368">
        <v>7</v>
      </c>
      <c r="F2405" s="368">
        <v>1</v>
      </c>
      <c r="G2405" s="368">
        <v>14</v>
      </c>
    </row>
    <row r="2406" spans="1:7">
      <c r="A2406" s="368" t="s">
        <v>5405</v>
      </c>
      <c r="B2406" s="368" t="s">
        <v>169</v>
      </c>
      <c r="C2406" s="368" t="s">
        <v>220</v>
      </c>
      <c r="D2406" s="368" t="s">
        <v>3212</v>
      </c>
      <c r="E2406" s="368">
        <v>5</v>
      </c>
      <c r="F2406" s="368">
        <v>1</v>
      </c>
      <c r="G2406" s="368">
        <v>20</v>
      </c>
    </row>
    <row r="2407" spans="1:7">
      <c r="A2407" s="368" t="s">
        <v>4916</v>
      </c>
      <c r="B2407" s="368" t="s">
        <v>169</v>
      </c>
      <c r="C2407" s="368" t="s">
        <v>151</v>
      </c>
      <c r="D2407" s="368" t="s">
        <v>3220</v>
      </c>
      <c r="E2407" s="368">
        <v>6</v>
      </c>
      <c r="F2407" s="368">
        <v>1</v>
      </c>
      <c r="G2407" s="368">
        <v>17</v>
      </c>
    </row>
    <row r="2408" spans="1:7">
      <c r="A2408" s="368" t="s">
        <v>5310</v>
      </c>
      <c r="B2408" s="368" t="s">
        <v>169</v>
      </c>
      <c r="C2408" s="368" t="s">
        <v>152</v>
      </c>
      <c r="D2408" s="368" t="s">
        <v>3192</v>
      </c>
      <c r="E2408" s="368">
        <v>8</v>
      </c>
      <c r="F2408" s="368">
        <v>2</v>
      </c>
      <c r="G2408" s="368">
        <v>25</v>
      </c>
    </row>
    <row r="2409" spans="1:7">
      <c r="A2409" s="368" t="s">
        <v>5059</v>
      </c>
      <c r="B2409" s="368" t="s">
        <v>169</v>
      </c>
      <c r="C2409" s="368" t="s">
        <v>181</v>
      </c>
      <c r="D2409" s="368" t="s">
        <v>3264</v>
      </c>
      <c r="E2409" s="368">
        <v>12</v>
      </c>
      <c r="F2409" s="368">
        <v>1</v>
      </c>
      <c r="G2409" s="368">
        <v>8</v>
      </c>
    </row>
    <row r="2410" spans="1:7">
      <c r="A2410" s="368" t="s">
        <v>5060</v>
      </c>
      <c r="B2410" s="368" t="s">
        <v>169</v>
      </c>
      <c r="C2410" s="368" t="s">
        <v>229</v>
      </c>
      <c r="D2410" s="368" t="s">
        <v>3190</v>
      </c>
      <c r="E2410" s="368">
        <v>8</v>
      </c>
      <c r="F2410" s="368">
        <v>2</v>
      </c>
      <c r="G2410" s="368">
        <v>25</v>
      </c>
    </row>
    <row r="2411" spans="1:7">
      <c r="A2411" s="368" t="s">
        <v>5514</v>
      </c>
      <c r="B2411" s="368" t="s">
        <v>169</v>
      </c>
      <c r="C2411" s="368" t="s">
        <v>229</v>
      </c>
      <c r="D2411" s="368" t="s">
        <v>3230</v>
      </c>
      <c r="E2411" s="368">
        <v>8</v>
      </c>
      <c r="F2411" s="368">
        <v>1</v>
      </c>
      <c r="G2411" s="368">
        <v>13</v>
      </c>
    </row>
    <row r="2412" spans="1:7">
      <c r="A2412" s="368" t="s">
        <v>5062</v>
      </c>
      <c r="B2412" s="368" t="s">
        <v>169</v>
      </c>
      <c r="C2412" s="368" t="s">
        <v>142</v>
      </c>
      <c r="D2412" s="368" t="s">
        <v>3212</v>
      </c>
      <c r="E2412" s="368">
        <v>5</v>
      </c>
      <c r="F2412" s="368">
        <v>1</v>
      </c>
      <c r="G2412" s="368">
        <v>20</v>
      </c>
    </row>
    <row r="2413" spans="1:7">
      <c r="A2413" s="368" t="s">
        <v>5064</v>
      </c>
      <c r="B2413" s="368" t="s">
        <v>169</v>
      </c>
      <c r="C2413" s="368" t="s">
        <v>29</v>
      </c>
      <c r="D2413" s="368" t="s">
        <v>3264</v>
      </c>
      <c r="E2413" s="368">
        <v>32</v>
      </c>
      <c r="F2413" s="368">
        <v>1</v>
      </c>
      <c r="G2413" s="368">
        <v>3</v>
      </c>
    </row>
    <row r="2414" spans="1:7">
      <c r="A2414" s="368" t="s">
        <v>5518</v>
      </c>
      <c r="B2414" s="368" t="s">
        <v>169</v>
      </c>
      <c r="C2414" s="368" t="s">
        <v>115</v>
      </c>
      <c r="D2414" s="368" t="s">
        <v>3212</v>
      </c>
      <c r="E2414" s="368">
        <v>20</v>
      </c>
      <c r="F2414" s="368">
        <v>3</v>
      </c>
      <c r="G2414" s="368">
        <v>15</v>
      </c>
    </row>
    <row r="2415" spans="1:7">
      <c r="A2415" s="368" t="s">
        <v>5520</v>
      </c>
      <c r="B2415" s="368" t="s">
        <v>169</v>
      </c>
      <c r="C2415" s="368" t="s">
        <v>76</v>
      </c>
      <c r="D2415" s="368" t="s">
        <v>3212</v>
      </c>
      <c r="E2415" s="368">
        <v>15</v>
      </c>
      <c r="F2415" s="368">
        <v>6</v>
      </c>
      <c r="G2415" s="368">
        <v>40</v>
      </c>
    </row>
    <row r="2416" spans="1:7">
      <c r="A2416" s="368" t="s">
        <v>5065</v>
      </c>
      <c r="B2416" s="368" t="s">
        <v>169</v>
      </c>
      <c r="C2416" s="368" t="s">
        <v>76</v>
      </c>
      <c r="D2416" s="368" t="s">
        <v>3203</v>
      </c>
      <c r="E2416" s="368">
        <v>15</v>
      </c>
      <c r="F2416" s="368">
        <v>4</v>
      </c>
      <c r="G2416" s="368">
        <v>27</v>
      </c>
    </row>
    <row r="2417" spans="1:7">
      <c r="A2417" s="368" t="s">
        <v>5067</v>
      </c>
      <c r="B2417" s="368" t="s">
        <v>169</v>
      </c>
      <c r="C2417" s="368" t="s">
        <v>143</v>
      </c>
      <c r="D2417" s="368" t="s">
        <v>3220</v>
      </c>
      <c r="E2417" s="368">
        <v>7</v>
      </c>
      <c r="F2417" s="368">
        <v>1</v>
      </c>
      <c r="G2417" s="368">
        <v>14</v>
      </c>
    </row>
    <row r="2418" spans="1:7">
      <c r="A2418" s="368" t="s">
        <v>5366</v>
      </c>
      <c r="B2418" s="368" t="s">
        <v>169</v>
      </c>
      <c r="C2418" s="368" t="s">
        <v>31</v>
      </c>
      <c r="D2418" s="368" t="s">
        <v>3212</v>
      </c>
      <c r="E2418" s="368">
        <v>23</v>
      </c>
      <c r="F2418" s="368">
        <v>9</v>
      </c>
      <c r="G2418" s="368">
        <v>39</v>
      </c>
    </row>
    <row r="2419" spans="1:7">
      <c r="A2419" s="368" t="s">
        <v>5368</v>
      </c>
      <c r="B2419" s="368" t="s">
        <v>169</v>
      </c>
      <c r="C2419" s="368" t="s">
        <v>182</v>
      </c>
      <c r="D2419" s="368" t="s">
        <v>3192</v>
      </c>
      <c r="E2419" s="368">
        <v>2</v>
      </c>
      <c r="F2419" s="368">
        <v>1</v>
      </c>
      <c r="G2419" s="368">
        <v>50</v>
      </c>
    </row>
    <row r="2420" spans="1:7">
      <c r="A2420" s="368" t="s">
        <v>5070</v>
      </c>
      <c r="B2420" s="368" t="s">
        <v>169</v>
      </c>
      <c r="C2420" s="368" t="s">
        <v>88</v>
      </c>
      <c r="D2420" s="368" t="s">
        <v>3210</v>
      </c>
      <c r="E2420" s="368">
        <v>7</v>
      </c>
      <c r="F2420" s="368">
        <v>1</v>
      </c>
      <c r="G2420" s="368">
        <v>14</v>
      </c>
    </row>
    <row r="2421" spans="1:7">
      <c r="A2421" s="368" t="s">
        <v>2994</v>
      </c>
      <c r="B2421" s="368" t="s">
        <v>169</v>
      </c>
      <c r="C2421" s="368" t="s">
        <v>160</v>
      </c>
      <c r="D2421" s="368" t="s">
        <v>3175</v>
      </c>
      <c r="E2421" s="368">
        <v>6</v>
      </c>
      <c r="F2421" s="368" t="s">
        <v>3175</v>
      </c>
      <c r="G2421" s="368">
        <v>0</v>
      </c>
    </row>
    <row r="2422" spans="1:7">
      <c r="A2422" s="368" t="s">
        <v>5371</v>
      </c>
      <c r="B2422" s="368" t="s">
        <v>169</v>
      </c>
      <c r="C2422" s="368" t="s">
        <v>78</v>
      </c>
      <c r="D2422" s="368" t="s">
        <v>3252</v>
      </c>
      <c r="E2422" s="368">
        <v>13</v>
      </c>
      <c r="F2422" s="368">
        <v>2</v>
      </c>
      <c r="G2422" s="368">
        <v>15</v>
      </c>
    </row>
    <row r="2423" spans="1:7">
      <c r="A2423" s="368" t="s">
        <v>5523</v>
      </c>
      <c r="B2423" s="368" t="s">
        <v>169</v>
      </c>
      <c r="C2423" s="368" t="s">
        <v>79</v>
      </c>
      <c r="D2423" s="368" t="s">
        <v>3212</v>
      </c>
      <c r="E2423" s="368">
        <v>2</v>
      </c>
      <c r="F2423" s="368">
        <v>2</v>
      </c>
      <c r="G2423" s="368">
        <v>100</v>
      </c>
    </row>
    <row r="2424" spans="1:7">
      <c r="A2424" s="368" t="s">
        <v>5072</v>
      </c>
      <c r="B2424" s="368" t="s">
        <v>169</v>
      </c>
      <c r="C2424" s="368" t="s">
        <v>80</v>
      </c>
      <c r="D2424" s="368" t="s">
        <v>3192</v>
      </c>
      <c r="E2424" s="368">
        <v>12</v>
      </c>
      <c r="F2424" s="368">
        <v>1</v>
      </c>
      <c r="G2424" s="368">
        <v>8</v>
      </c>
    </row>
    <row r="2425" spans="1:7">
      <c r="A2425" s="368" t="s">
        <v>5074</v>
      </c>
      <c r="B2425" s="368" t="s">
        <v>169</v>
      </c>
      <c r="C2425" s="368" t="s">
        <v>32</v>
      </c>
      <c r="D2425" s="368" t="s">
        <v>3210</v>
      </c>
      <c r="E2425" s="368">
        <v>5</v>
      </c>
      <c r="F2425" s="368">
        <v>1</v>
      </c>
      <c r="G2425" s="368">
        <v>20</v>
      </c>
    </row>
    <row r="2426" spans="1:7">
      <c r="A2426" s="368" t="s">
        <v>5075</v>
      </c>
      <c r="B2426" s="368" t="s">
        <v>169</v>
      </c>
      <c r="C2426" s="368" t="s">
        <v>32</v>
      </c>
      <c r="D2426" s="368" t="s">
        <v>3207</v>
      </c>
      <c r="E2426" s="368">
        <v>5</v>
      </c>
      <c r="F2426" s="368">
        <v>2</v>
      </c>
      <c r="G2426" s="368">
        <v>40</v>
      </c>
    </row>
    <row r="2427" spans="1:7">
      <c r="A2427" s="368" t="s">
        <v>5526</v>
      </c>
      <c r="B2427" s="368" t="s">
        <v>169</v>
      </c>
      <c r="C2427" s="368" t="s">
        <v>32</v>
      </c>
      <c r="D2427" s="368" t="s">
        <v>3177</v>
      </c>
      <c r="E2427" s="368">
        <v>5</v>
      </c>
      <c r="F2427" s="368">
        <v>1</v>
      </c>
      <c r="G2427" s="368">
        <v>20</v>
      </c>
    </row>
    <row r="2428" spans="1:7">
      <c r="A2428" s="368" t="s">
        <v>5527</v>
      </c>
      <c r="B2428" s="368" t="s">
        <v>169</v>
      </c>
      <c r="C2428" s="368" t="s">
        <v>32</v>
      </c>
      <c r="D2428" s="368" t="s">
        <v>3203</v>
      </c>
      <c r="E2428" s="368">
        <v>5</v>
      </c>
      <c r="F2428" s="368">
        <v>2</v>
      </c>
      <c r="G2428" s="368">
        <v>40</v>
      </c>
    </row>
    <row r="2429" spans="1:7">
      <c r="A2429" s="368" t="s">
        <v>4554</v>
      </c>
      <c r="B2429" s="368" t="s">
        <v>169</v>
      </c>
      <c r="C2429" s="368" t="s">
        <v>184</v>
      </c>
      <c r="D2429" s="368" t="s">
        <v>3195</v>
      </c>
      <c r="E2429" s="368">
        <v>18</v>
      </c>
      <c r="F2429" s="368">
        <v>1</v>
      </c>
      <c r="G2429" s="368">
        <v>6</v>
      </c>
    </row>
    <row r="2430" spans="1:7">
      <c r="A2430" s="368" t="s">
        <v>5768</v>
      </c>
      <c r="B2430" s="368" t="s">
        <v>169</v>
      </c>
      <c r="C2430" s="368" t="s">
        <v>184</v>
      </c>
      <c r="D2430" s="368" t="s">
        <v>3256</v>
      </c>
      <c r="E2430" s="368">
        <v>18</v>
      </c>
      <c r="F2430" s="368">
        <v>1</v>
      </c>
      <c r="G2430" s="368">
        <v>6</v>
      </c>
    </row>
    <row r="2431" spans="1:7">
      <c r="A2431" s="368" t="s">
        <v>5530</v>
      </c>
      <c r="B2431" s="368" t="s">
        <v>169</v>
      </c>
      <c r="C2431" s="368" t="s">
        <v>203</v>
      </c>
      <c r="D2431" s="368" t="s">
        <v>3203</v>
      </c>
      <c r="E2431" s="368">
        <v>4</v>
      </c>
      <c r="F2431" s="368">
        <v>1</v>
      </c>
      <c r="G2431" s="368">
        <v>25</v>
      </c>
    </row>
    <row r="2432" spans="1:7">
      <c r="A2432" s="368" t="s">
        <v>5076</v>
      </c>
      <c r="B2432" s="368" t="s">
        <v>169</v>
      </c>
      <c r="C2432" s="368" t="s">
        <v>214</v>
      </c>
      <c r="D2432" s="368" t="s">
        <v>3212</v>
      </c>
      <c r="E2432" s="368">
        <v>12</v>
      </c>
      <c r="F2432" s="368">
        <v>7</v>
      </c>
      <c r="G2432" s="368">
        <v>58</v>
      </c>
    </row>
    <row r="2433" spans="1:7">
      <c r="A2433" s="368" t="s">
        <v>5372</v>
      </c>
      <c r="B2433" s="368" t="s">
        <v>169</v>
      </c>
      <c r="C2433" s="368" t="s">
        <v>35</v>
      </c>
      <c r="D2433" s="368" t="s">
        <v>3212</v>
      </c>
      <c r="E2433" s="368">
        <v>4</v>
      </c>
      <c r="F2433" s="368">
        <v>1</v>
      </c>
      <c r="G2433" s="368">
        <v>25</v>
      </c>
    </row>
    <row r="2434" spans="1:7">
      <c r="A2434" s="368" t="s">
        <v>4733</v>
      </c>
      <c r="B2434" s="368" t="s">
        <v>169</v>
      </c>
      <c r="C2434" s="368" t="s">
        <v>60</v>
      </c>
      <c r="D2434" s="368" t="s">
        <v>3192</v>
      </c>
      <c r="E2434" s="368">
        <v>7</v>
      </c>
      <c r="F2434" s="368">
        <v>1</v>
      </c>
      <c r="G2434" s="368">
        <v>14</v>
      </c>
    </row>
    <row r="2435" spans="1:7">
      <c r="A2435" s="368" t="s">
        <v>6851</v>
      </c>
      <c r="B2435" s="368" t="s">
        <v>169</v>
      </c>
      <c r="C2435" s="368" t="s">
        <v>60</v>
      </c>
      <c r="D2435" s="368" t="s">
        <v>3198</v>
      </c>
      <c r="E2435" s="368">
        <v>7</v>
      </c>
      <c r="F2435" s="368">
        <v>1</v>
      </c>
      <c r="G2435" s="368">
        <v>14</v>
      </c>
    </row>
    <row r="2436" spans="1:7">
      <c r="A2436" s="368" t="s">
        <v>5373</v>
      </c>
      <c r="B2436" s="368" t="s">
        <v>169</v>
      </c>
      <c r="C2436" s="368" t="s">
        <v>187</v>
      </c>
      <c r="D2436" s="368" t="s">
        <v>3203</v>
      </c>
      <c r="E2436" s="368">
        <v>1</v>
      </c>
      <c r="F2436" s="368">
        <v>1</v>
      </c>
      <c r="G2436" s="368">
        <v>100</v>
      </c>
    </row>
    <row r="2437" spans="1:7">
      <c r="A2437" s="368" t="s">
        <v>6852</v>
      </c>
      <c r="B2437" s="368" t="s">
        <v>169</v>
      </c>
      <c r="C2437" s="368" t="s">
        <v>216</v>
      </c>
      <c r="D2437" s="368" t="s">
        <v>3306</v>
      </c>
      <c r="E2437" s="368">
        <v>8</v>
      </c>
      <c r="F2437" s="368">
        <v>1</v>
      </c>
      <c r="G2437" s="368">
        <v>13</v>
      </c>
    </row>
    <row r="2438" spans="1:7">
      <c r="A2438" s="368" t="s">
        <v>5081</v>
      </c>
      <c r="B2438" s="368" t="s">
        <v>169</v>
      </c>
      <c r="C2438" s="368" t="s">
        <v>188</v>
      </c>
      <c r="D2438" s="368" t="s">
        <v>3212</v>
      </c>
      <c r="E2438" s="368">
        <v>3</v>
      </c>
      <c r="F2438" s="368" t="s">
        <v>3175</v>
      </c>
      <c r="G2438" s="368">
        <v>0</v>
      </c>
    </row>
    <row r="2439" spans="1:7">
      <c r="A2439" s="368" t="s">
        <v>5375</v>
      </c>
      <c r="B2439" s="368" t="s">
        <v>169</v>
      </c>
      <c r="C2439" s="368" t="s">
        <v>148</v>
      </c>
      <c r="D2439" s="368" t="s">
        <v>3220</v>
      </c>
      <c r="E2439" s="368">
        <v>8</v>
      </c>
      <c r="F2439" s="368">
        <v>1</v>
      </c>
      <c r="G2439" s="368">
        <v>13</v>
      </c>
    </row>
    <row r="2440" spans="1:7">
      <c r="A2440" s="368" t="s">
        <v>5406</v>
      </c>
      <c r="B2440" s="368" t="s">
        <v>169</v>
      </c>
      <c r="C2440" s="368" t="s">
        <v>40</v>
      </c>
      <c r="D2440" s="368" t="s">
        <v>3212</v>
      </c>
      <c r="E2440" s="368">
        <v>2</v>
      </c>
      <c r="F2440" s="368" t="s">
        <v>3175</v>
      </c>
      <c r="G2440" s="368">
        <v>0</v>
      </c>
    </row>
    <row r="2441" spans="1:7">
      <c r="A2441" s="368" t="s">
        <v>4917</v>
      </c>
      <c r="B2441" s="368" t="s">
        <v>169</v>
      </c>
      <c r="C2441" s="368" t="s">
        <v>190</v>
      </c>
      <c r="D2441" s="368" t="s">
        <v>3256</v>
      </c>
      <c r="E2441" s="368">
        <v>4</v>
      </c>
      <c r="F2441" s="368">
        <v>1</v>
      </c>
      <c r="G2441" s="368">
        <v>25</v>
      </c>
    </row>
    <row r="2442" spans="1:7">
      <c r="A2442" s="368" t="s">
        <v>4918</v>
      </c>
      <c r="B2442" s="368" t="s">
        <v>169</v>
      </c>
      <c r="C2442" s="368" t="s">
        <v>191</v>
      </c>
      <c r="D2442" s="368" t="s">
        <v>3220</v>
      </c>
      <c r="E2442" s="368">
        <v>15</v>
      </c>
      <c r="F2442" s="368">
        <v>1</v>
      </c>
      <c r="G2442" s="368">
        <v>7</v>
      </c>
    </row>
    <row r="2443" spans="1:7">
      <c r="A2443" s="368" t="s">
        <v>5410</v>
      </c>
      <c r="B2443" s="368" t="s">
        <v>169</v>
      </c>
      <c r="C2443" s="368" t="s">
        <v>191</v>
      </c>
      <c r="D2443" s="368" t="s">
        <v>3225</v>
      </c>
      <c r="E2443" s="368">
        <v>15</v>
      </c>
      <c r="F2443" s="368">
        <v>1</v>
      </c>
      <c r="G2443" s="368">
        <v>7</v>
      </c>
    </row>
    <row r="2444" spans="1:7">
      <c r="A2444" s="368" t="s">
        <v>4919</v>
      </c>
      <c r="B2444" s="368" t="s">
        <v>169</v>
      </c>
      <c r="C2444" s="368" t="s">
        <v>41</v>
      </c>
      <c r="D2444" s="368" t="s">
        <v>3212</v>
      </c>
      <c r="E2444" s="368">
        <v>6</v>
      </c>
      <c r="F2444" s="368">
        <v>2</v>
      </c>
      <c r="G2444" s="368">
        <v>33</v>
      </c>
    </row>
    <row r="2445" spans="1:7">
      <c r="A2445" s="368" t="s">
        <v>4920</v>
      </c>
      <c r="B2445" s="368" t="s">
        <v>169</v>
      </c>
      <c r="C2445" s="368" t="s">
        <v>192</v>
      </c>
      <c r="D2445" s="368" t="s">
        <v>3212</v>
      </c>
      <c r="E2445" s="368">
        <v>4</v>
      </c>
      <c r="F2445" s="368">
        <v>1</v>
      </c>
      <c r="G2445" s="368">
        <v>25</v>
      </c>
    </row>
    <row r="2446" spans="1:7">
      <c r="A2446" s="368" t="s">
        <v>4921</v>
      </c>
      <c r="B2446" s="368" t="s">
        <v>169</v>
      </c>
      <c r="C2446" s="368" t="s">
        <v>192</v>
      </c>
      <c r="D2446" s="368" t="s">
        <v>3210</v>
      </c>
      <c r="E2446" s="368">
        <v>4</v>
      </c>
      <c r="F2446" s="368">
        <v>1</v>
      </c>
      <c r="G2446" s="368">
        <v>25</v>
      </c>
    </row>
    <row r="2447" spans="1:7">
      <c r="A2447" s="368" t="s">
        <v>5412</v>
      </c>
      <c r="B2447" s="368" t="s">
        <v>169</v>
      </c>
      <c r="C2447" s="368" t="s">
        <v>222</v>
      </c>
      <c r="D2447" s="368" t="s">
        <v>3192</v>
      </c>
      <c r="E2447" s="368">
        <v>5</v>
      </c>
      <c r="F2447" s="368">
        <v>1</v>
      </c>
      <c r="G2447" s="368">
        <v>20</v>
      </c>
    </row>
    <row r="2448" spans="1:7">
      <c r="A2448" s="368" t="s">
        <v>5415</v>
      </c>
      <c r="B2448" s="368" t="s">
        <v>169</v>
      </c>
      <c r="C2448" s="368" t="s">
        <v>223</v>
      </c>
      <c r="D2448" s="368" t="s">
        <v>3240</v>
      </c>
      <c r="E2448" s="368">
        <v>11</v>
      </c>
      <c r="F2448" s="368">
        <v>1</v>
      </c>
      <c r="G2448" s="368">
        <v>9</v>
      </c>
    </row>
    <row r="2449" spans="1:7">
      <c r="A2449" s="368" t="s">
        <v>5313</v>
      </c>
      <c r="B2449" s="368" t="s">
        <v>139</v>
      </c>
      <c r="C2449" s="368" t="s">
        <v>63</v>
      </c>
      <c r="D2449" s="368" t="s">
        <v>3177</v>
      </c>
      <c r="E2449" s="368">
        <v>1486</v>
      </c>
      <c r="F2449" s="368">
        <v>27</v>
      </c>
      <c r="G2449" s="368">
        <v>2</v>
      </c>
    </row>
    <row r="2450" spans="1:7">
      <c r="A2450" s="368" t="s">
        <v>4679</v>
      </c>
      <c r="B2450" s="368" t="s">
        <v>139</v>
      </c>
      <c r="C2450" s="368" t="s">
        <v>63</v>
      </c>
      <c r="D2450" s="368" t="s">
        <v>3188</v>
      </c>
      <c r="E2450" s="368">
        <v>1486</v>
      </c>
      <c r="F2450" s="368">
        <v>6</v>
      </c>
      <c r="G2450" s="368">
        <v>0</v>
      </c>
    </row>
    <row r="2451" spans="1:7">
      <c r="A2451" s="368" t="s">
        <v>4925</v>
      </c>
      <c r="B2451" s="368" t="s">
        <v>139</v>
      </c>
      <c r="C2451" s="368" t="s">
        <v>63</v>
      </c>
      <c r="D2451" s="368" t="s">
        <v>3422</v>
      </c>
      <c r="E2451" s="368">
        <v>1486</v>
      </c>
      <c r="F2451" s="368">
        <v>5</v>
      </c>
      <c r="G2451" s="368">
        <v>0</v>
      </c>
    </row>
    <row r="2452" spans="1:7">
      <c r="A2452" s="368" t="s">
        <v>5418</v>
      </c>
      <c r="B2452" s="368" t="s">
        <v>139</v>
      </c>
      <c r="C2452" s="368" t="s">
        <v>63</v>
      </c>
      <c r="D2452" s="368" t="s">
        <v>3190</v>
      </c>
      <c r="E2452" s="368">
        <v>1486</v>
      </c>
      <c r="F2452" s="368">
        <v>14</v>
      </c>
      <c r="G2452" s="368">
        <v>1</v>
      </c>
    </row>
    <row r="2453" spans="1:7">
      <c r="A2453" s="368" t="s">
        <v>4297</v>
      </c>
      <c r="B2453" s="368" t="s">
        <v>139</v>
      </c>
      <c r="C2453" s="368" t="s">
        <v>63</v>
      </c>
      <c r="D2453" s="368" t="s">
        <v>3230</v>
      </c>
      <c r="E2453" s="368">
        <v>1486</v>
      </c>
      <c r="F2453" s="368">
        <v>44</v>
      </c>
      <c r="G2453" s="368">
        <v>3</v>
      </c>
    </row>
    <row r="2454" spans="1:7">
      <c r="A2454" s="368" t="s">
        <v>5420</v>
      </c>
      <c r="B2454" s="368" t="s">
        <v>139</v>
      </c>
      <c r="C2454" s="368" t="s">
        <v>63</v>
      </c>
      <c r="D2454" s="368" t="s">
        <v>3205</v>
      </c>
      <c r="E2454" s="368">
        <v>1486</v>
      </c>
      <c r="F2454" s="368">
        <v>4</v>
      </c>
      <c r="G2454" s="368">
        <v>0</v>
      </c>
    </row>
    <row r="2455" spans="1:7">
      <c r="A2455" s="368" t="s">
        <v>5421</v>
      </c>
      <c r="B2455" s="368" t="s">
        <v>139</v>
      </c>
      <c r="C2455" s="368" t="s">
        <v>93</v>
      </c>
      <c r="D2455" s="368" t="s">
        <v>3192</v>
      </c>
      <c r="E2455" s="368">
        <v>4</v>
      </c>
      <c r="F2455" s="368">
        <v>1</v>
      </c>
      <c r="G2455" s="368">
        <v>25</v>
      </c>
    </row>
    <row r="2456" spans="1:7">
      <c r="A2456" s="368" t="s">
        <v>5317</v>
      </c>
      <c r="B2456" s="368" t="s">
        <v>139</v>
      </c>
      <c r="C2456" s="368" t="s">
        <v>94</v>
      </c>
      <c r="D2456" s="368" t="s">
        <v>3212</v>
      </c>
      <c r="E2456" s="368">
        <v>3</v>
      </c>
      <c r="F2456" s="368">
        <v>1</v>
      </c>
      <c r="G2456" s="368">
        <v>33</v>
      </c>
    </row>
    <row r="2457" spans="1:7">
      <c r="A2457" s="368" t="s">
        <v>5318</v>
      </c>
      <c r="B2457" s="368" t="s">
        <v>139</v>
      </c>
      <c r="C2457" s="368" t="s">
        <v>224</v>
      </c>
      <c r="D2457" s="368" t="s">
        <v>3210</v>
      </c>
      <c r="E2457" s="368">
        <v>11</v>
      </c>
      <c r="F2457" s="368">
        <v>2</v>
      </c>
      <c r="G2457" s="368">
        <v>18</v>
      </c>
    </row>
    <row r="2458" spans="1:7">
      <c r="A2458" s="368" t="s">
        <v>2731</v>
      </c>
      <c r="B2458" s="368" t="s">
        <v>139</v>
      </c>
      <c r="C2458" s="368" t="s">
        <v>82</v>
      </c>
      <c r="D2458" s="368" t="s">
        <v>3175</v>
      </c>
      <c r="E2458" s="368">
        <v>2</v>
      </c>
      <c r="F2458" s="368" t="s">
        <v>3175</v>
      </c>
      <c r="G2458" s="368">
        <v>0</v>
      </c>
    </row>
    <row r="2459" spans="1:7">
      <c r="A2459" s="368" t="s">
        <v>5319</v>
      </c>
      <c r="B2459" s="368" t="s">
        <v>139</v>
      </c>
      <c r="C2459" s="368" t="s">
        <v>210</v>
      </c>
      <c r="D2459" s="368" t="s">
        <v>3201</v>
      </c>
      <c r="E2459" s="368">
        <v>14</v>
      </c>
      <c r="F2459" s="368">
        <v>2</v>
      </c>
      <c r="G2459" s="368">
        <v>14</v>
      </c>
    </row>
    <row r="2460" spans="1:7">
      <c r="A2460" s="368" t="s">
        <v>5320</v>
      </c>
      <c r="B2460" s="368" t="s">
        <v>139</v>
      </c>
      <c r="C2460" s="368" t="s">
        <v>210</v>
      </c>
      <c r="D2460" s="368" t="s">
        <v>3246</v>
      </c>
      <c r="E2460" s="368">
        <v>14</v>
      </c>
      <c r="F2460" s="368">
        <v>1</v>
      </c>
      <c r="G2460" s="368">
        <v>7</v>
      </c>
    </row>
    <row r="2461" spans="1:7">
      <c r="A2461" s="368" t="s">
        <v>5021</v>
      </c>
      <c r="B2461" s="368" t="s">
        <v>139</v>
      </c>
      <c r="C2461" s="368" t="s">
        <v>20</v>
      </c>
      <c r="D2461" s="368" t="s">
        <v>3225</v>
      </c>
      <c r="E2461" s="368">
        <v>7</v>
      </c>
      <c r="F2461" s="368">
        <v>1</v>
      </c>
      <c r="G2461" s="368">
        <v>14</v>
      </c>
    </row>
    <row r="2462" spans="1:7">
      <c r="A2462" s="368" t="s">
        <v>2866</v>
      </c>
      <c r="B2462" s="368" t="s">
        <v>139</v>
      </c>
      <c r="C2462" s="368" t="s">
        <v>22</v>
      </c>
      <c r="D2462" s="368" t="s">
        <v>3175</v>
      </c>
      <c r="E2462" s="368">
        <v>5</v>
      </c>
      <c r="F2462" s="368" t="s">
        <v>3175</v>
      </c>
      <c r="G2462" s="368">
        <v>0</v>
      </c>
    </row>
    <row r="2463" spans="1:7">
      <c r="A2463" s="368" t="s">
        <v>5022</v>
      </c>
      <c r="B2463" s="368" t="s">
        <v>139</v>
      </c>
      <c r="C2463" s="368" t="s">
        <v>22</v>
      </c>
      <c r="D2463" s="368" t="s">
        <v>3212</v>
      </c>
      <c r="E2463" s="368">
        <v>5</v>
      </c>
      <c r="F2463" s="368" t="s">
        <v>3175</v>
      </c>
      <c r="G2463" s="368">
        <v>0</v>
      </c>
    </row>
    <row r="2464" spans="1:7">
      <c r="A2464" s="368" t="s">
        <v>4439</v>
      </c>
      <c r="B2464" s="368" t="s">
        <v>139</v>
      </c>
      <c r="C2464" s="368" t="s">
        <v>195</v>
      </c>
      <c r="D2464" s="368" t="s">
        <v>3230</v>
      </c>
      <c r="E2464" s="368">
        <v>15</v>
      </c>
      <c r="F2464" s="368">
        <v>1</v>
      </c>
      <c r="G2464" s="368">
        <v>7</v>
      </c>
    </row>
    <row r="2465" spans="1:7">
      <c r="A2465" s="368" t="s">
        <v>5423</v>
      </c>
      <c r="B2465" s="368" t="s">
        <v>139</v>
      </c>
      <c r="C2465" s="368" t="s">
        <v>96</v>
      </c>
      <c r="D2465" s="368" t="s">
        <v>3212</v>
      </c>
      <c r="E2465" s="368">
        <v>3</v>
      </c>
      <c r="F2465" s="368">
        <v>1</v>
      </c>
      <c r="G2465" s="368">
        <v>33</v>
      </c>
    </row>
    <row r="2466" spans="1:7">
      <c r="A2466" s="368" t="s">
        <v>2767</v>
      </c>
      <c r="B2466" s="368" t="s">
        <v>139</v>
      </c>
      <c r="C2466" s="368" t="s">
        <v>176</v>
      </c>
      <c r="D2466" s="368" t="s">
        <v>3175</v>
      </c>
      <c r="E2466" s="368">
        <v>1</v>
      </c>
      <c r="F2466" s="368" t="s">
        <v>3175</v>
      </c>
      <c r="G2466" s="368">
        <v>0</v>
      </c>
    </row>
    <row r="2467" spans="1:7">
      <c r="A2467" s="368" t="s">
        <v>5424</v>
      </c>
      <c r="B2467" s="368" t="s">
        <v>139</v>
      </c>
      <c r="C2467" s="368" t="s">
        <v>97</v>
      </c>
      <c r="D2467" s="368" t="s">
        <v>3181</v>
      </c>
      <c r="E2467" s="368">
        <v>11</v>
      </c>
      <c r="F2467" s="368">
        <v>1</v>
      </c>
      <c r="G2467" s="368">
        <v>9</v>
      </c>
    </row>
    <row r="2468" spans="1:7">
      <c r="A2468" s="368" t="s">
        <v>5324</v>
      </c>
      <c r="B2468" s="368" t="s">
        <v>139</v>
      </c>
      <c r="C2468" s="368" t="s">
        <v>23</v>
      </c>
      <c r="D2468" s="368" t="s">
        <v>3190</v>
      </c>
      <c r="E2468" s="368">
        <v>6</v>
      </c>
      <c r="F2468" s="368">
        <v>1</v>
      </c>
      <c r="G2468" s="368">
        <v>17</v>
      </c>
    </row>
    <row r="2469" spans="1:7">
      <c r="A2469" s="368" t="s">
        <v>5427</v>
      </c>
      <c r="B2469" s="368" t="s">
        <v>139</v>
      </c>
      <c r="C2469" s="368" t="s">
        <v>23</v>
      </c>
      <c r="D2469" s="368" t="s">
        <v>3230</v>
      </c>
      <c r="E2469" s="368">
        <v>6</v>
      </c>
      <c r="F2469" s="368">
        <v>1</v>
      </c>
      <c r="G2469" s="368">
        <v>17</v>
      </c>
    </row>
    <row r="2470" spans="1:7">
      <c r="A2470" s="368" t="s">
        <v>5325</v>
      </c>
      <c r="B2470" s="368" t="s">
        <v>139</v>
      </c>
      <c r="C2470" s="368" t="s">
        <v>226</v>
      </c>
      <c r="D2470" s="368" t="s">
        <v>3203</v>
      </c>
      <c r="E2470" s="368">
        <v>6</v>
      </c>
      <c r="F2470" s="368">
        <v>1</v>
      </c>
      <c r="G2470" s="368">
        <v>17</v>
      </c>
    </row>
    <row r="2471" spans="1:7">
      <c r="A2471" s="368" t="s">
        <v>5025</v>
      </c>
      <c r="B2471" s="368" t="s">
        <v>139</v>
      </c>
      <c r="C2471" s="368" t="s">
        <v>84</v>
      </c>
      <c r="D2471" s="368" t="s">
        <v>3220</v>
      </c>
      <c r="E2471" s="368">
        <v>12</v>
      </c>
      <c r="F2471" s="368">
        <v>1</v>
      </c>
      <c r="G2471" s="368">
        <v>8</v>
      </c>
    </row>
    <row r="2472" spans="1:7">
      <c r="A2472" s="368" t="s">
        <v>5026</v>
      </c>
      <c r="B2472" s="368" t="s">
        <v>139</v>
      </c>
      <c r="C2472" s="368" t="s">
        <v>25</v>
      </c>
      <c r="D2472" s="368" t="s">
        <v>3212</v>
      </c>
      <c r="E2472" s="368">
        <v>10</v>
      </c>
      <c r="F2472" s="368">
        <v>4</v>
      </c>
      <c r="G2472" s="368">
        <v>40</v>
      </c>
    </row>
    <row r="2473" spans="1:7">
      <c r="A2473" s="368" t="s">
        <v>5028</v>
      </c>
      <c r="B2473" s="368" t="s">
        <v>139</v>
      </c>
      <c r="C2473" s="368" t="s">
        <v>197</v>
      </c>
      <c r="D2473" s="368" t="s">
        <v>3210</v>
      </c>
      <c r="E2473" s="368">
        <v>6</v>
      </c>
      <c r="F2473" s="368">
        <v>2</v>
      </c>
      <c r="G2473" s="368">
        <v>33</v>
      </c>
    </row>
    <row r="2474" spans="1:7">
      <c r="A2474" s="368" t="s">
        <v>5430</v>
      </c>
      <c r="B2474" s="368" t="s">
        <v>139</v>
      </c>
      <c r="C2474" s="368" t="s">
        <v>197</v>
      </c>
      <c r="D2474" s="368" t="s">
        <v>3441</v>
      </c>
      <c r="E2474" s="368">
        <v>6</v>
      </c>
      <c r="F2474" s="368">
        <v>1</v>
      </c>
      <c r="G2474" s="368">
        <v>17</v>
      </c>
    </row>
    <row r="2475" spans="1:7">
      <c r="A2475" s="368" t="s">
        <v>5464</v>
      </c>
      <c r="B2475" s="368" t="s">
        <v>139</v>
      </c>
      <c r="C2475" s="368" t="s">
        <v>100</v>
      </c>
      <c r="D2475" s="368" t="s">
        <v>3246</v>
      </c>
      <c r="E2475" s="368">
        <v>4</v>
      </c>
      <c r="F2475" s="368">
        <v>1</v>
      </c>
      <c r="G2475" s="368">
        <v>25</v>
      </c>
    </row>
    <row r="2476" spans="1:7">
      <c r="A2476" s="368" t="s">
        <v>6853</v>
      </c>
      <c r="B2476" s="368" t="s">
        <v>139</v>
      </c>
      <c r="C2476" s="368" t="s">
        <v>26</v>
      </c>
      <c r="D2476" s="368" t="s">
        <v>3422</v>
      </c>
      <c r="E2476" s="368">
        <v>11</v>
      </c>
      <c r="F2476" s="368">
        <v>1</v>
      </c>
      <c r="G2476" s="368">
        <v>9</v>
      </c>
    </row>
    <row r="2477" spans="1:7">
      <c r="A2477" s="368" t="s">
        <v>5431</v>
      </c>
      <c r="B2477" s="368" t="s">
        <v>139</v>
      </c>
      <c r="C2477" s="368" t="s">
        <v>154</v>
      </c>
      <c r="D2477" s="368" t="s">
        <v>3192</v>
      </c>
      <c r="E2477" s="368">
        <v>3</v>
      </c>
      <c r="F2477" s="368">
        <v>1</v>
      </c>
      <c r="G2477" s="368">
        <v>33</v>
      </c>
    </row>
    <row r="2478" spans="1:7">
      <c r="A2478" s="368" t="s">
        <v>5432</v>
      </c>
      <c r="B2478" s="368" t="s">
        <v>139</v>
      </c>
      <c r="C2478" s="368" t="s">
        <v>154</v>
      </c>
      <c r="D2478" s="368" t="s">
        <v>3177</v>
      </c>
      <c r="E2478" s="368">
        <v>3</v>
      </c>
      <c r="F2478" s="368">
        <v>1</v>
      </c>
      <c r="G2478" s="368">
        <v>33</v>
      </c>
    </row>
    <row r="2479" spans="1:7">
      <c r="A2479" s="368" t="s">
        <v>5083</v>
      </c>
      <c r="B2479" s="368" t="s">
        <v>169</v>
      </c>
      <c r="C2479" s="368" t="s">
        <v>36</v>
      </c>
      <c r="D2479" s="368" t="s">
        <v>3212</v>
      </c>
      <c r="E2479" s="368">
        <v>2</v>
      </c>
      <c r="F2479" s="368" t="s">
        <v>3175</v>
      </c>
      <c r="G2479" s="368">
        <v>0</v>
      </c>
    </row>
    <row r="2480" spans="1:7">
      <c r="A2480" s="368" t="s">
        <v>5611</v>
      </c>
      <c r="B2480" s="368" t="s">
        <v>169</v>
      </c>
      <c r="C2480" s="368" t="s">
        <v>217</v>
      </c>
      <c r="D2480" s="368" t="s">
        <v>3441</v>
      </c>
      <c r="E2480" s="368">
        <v>27</v>
      </c>
      <c r="F2480" s="368">
        <v>1</v>
      </c>
      <c r="G2480" s="368">
        <v>4</v>
      </c>
    </row>
    <row r="2481" spans="1:7">
      <c r="A2481" s="368" t="s">
        <v>5377</v>
      </c>
      <c r="B2481" s="368" t="s">
        <v>169</v>
      </c>
      <c r="C2481" s="368" t="s">
        <v>37</v>
      </c>
      <c r="D2481" s="368" t="s">
        <v>3441</v>
      </c>
      <c r="E2481" s="368">
        <v>9</v>
      </c>
      <c r="F2481" s="368">
        <v>1</v>
      </c>
      <c r="G2481" s="368">
        <v>11</v>
      </c>
    </row>
    <row r="2482" spans="1:7">
      <c r="A2482" s="368" t="s">
        <v>5378</v>
      </c>
      <c r="B2482" s="368" t="s">
        <v>169</v>
      </c>
      <c r="C2482" s="368" t="s">
        <v>91</v>
      </c>
      <c r="D2482" s="368" t="s">
        <v>3225</v>
      </c>
      <c r="E2482" s="368">
        <v>14</v>
      </c>
      <c r="F2482" s="368">
        <v>1</v>
      </c>
      <c r="G2482" s="368">
        <v>7</v>
      </c>
    </row>
    <row r="2483" spans="1:7">
      <c r="A2483" s="368" t="s">
        <v>5086</v>
      </c>
      <c r="B2483" s="368" t="s">
        <v>169</v>
      </c>
      <c r="C2483" s="368" t="s">
        <v>91</v>
      </c>
      <c r="D2483" s="368" t="s">
        <v>3252</v>
      </c>
      <c r="E2483" s="368">
        <v>14</v>
      </c>
      <c r="F2483" s="368">
        <v>1</v>
      </c>
      <c r="G2483" s="368">
        <v>7</v>
      </c>
    </row>
    <row r="2484" spans="1:7">
      <c r="A2484" s="368" t="s">
        <v>5614</v>
      </c>
      <c r="B2484" s="368" t="s">
        <v>169</v>
      </c>
      <c r="C2484" s="368" t="s">
        <v>91</v>
      </c>
      <c r="D2484" s="368" t="s">
        <v>3233</v>
      </c>
      <c r="E2484" s="368">
        <v>14</v>
      </c>
      <c r="F2484" s="368">
        <v>1</v>
      </c>
      <c r="G2484" s="368">
        <v>7</v>
      </c>
    </row>
    <row r="2485" spans="1:7">
      <c r="A2485" s="368" t="s">
        <v>5379</v>
      </c>
      <c r="B2485" s="368" t="s">
        <v>169</v>
      </c>
      <c r="C2485" s="368" t="s">
        <v>91</v>
      </c>
      <c r="D2485" s="368" t="s">
        <v>3184</v>
      </c>
      <c r="E2485" s="368">
        <v>14</v>
      </c>
      <c r="F2485" s="368">
        <v>1</v>
      </c>
      <c r="G2485" s="368">
        <v>7</v>
      </c>
    </row>
    <row r="2486" spans="1:7">
      <c r="A2486" s="368" t="s">
        <v>5615</v>
      </c>
      <c r="B2486" s="368" t="s">
        <v>169</v>
      </c>
      <c r="C2486" s="368" t="s">
        <v>19</v>
      </c>
      <c r="D2486" s="368" t="s">
        <v>3256</v>
      </c>
      <c r="E2486" s="368">
        <v>2</v>
      </c>
      <c r="F2486" s="368">
        <v>1</v>
      </c>
      <c r="G2486" s="368">
        <v>50</v>
      </c>
    </row>
    <row r="2487" spans="1:7">
      <c r="A2487" s="368" t="s">
        <v>3000</v>
      </c>
      <c r="B2487" s="368" t="s">
        <v>169</v>
      </c>
      <c r="C2487" s="368" t="s">
        <v>149</v>
      </c>
      <c r="D2487" s="368" t="s">
        <v>3175</v>
      </c>
      <c r="E2487" s="368">
        <v>10</v>
      </c>
      <c r="F2487" s="368" t="s">
        <v>3175</v>
      </c>
      <c r="G2487" s="368">
        <v>0</v>
      </c>
    </row>
    <row r="2488" spans="1:7">
      <c r="A2488" s="368" t="s">
        <v>5618</v>
      </c>
      <c r="B2488" s="368" t="s">
        <v>169</v>
      </c>
      <c r="C2488" s="368" t="s">
        <v>207</v>
      </c>
      <c r="D2488" s="368" t="s">
        <v>3212</v>
      </c>
      <c r="E2488" s="368">
        <v>2</v>
      </c>
      <c r="F2488" s="368">
        <v>1</v>
      </c>
      <c r="G2488" s="368">
        <v>50</v>
      </c>
    </row>
    <row r="2489" spans="1:7">
      <c r="A2489" s="368" t="s">
        <v>5619</v>
      </c>
      <c r="B2489" s="368" t="s">
        <v>169</v>
      </c>
      <c r="C2489" s="368" t="s">
        <v>207</v>
      </c>
      <c r="D2489" s="368" t="s">
        <v>3195</v>
      </c>
      <c r="E2489" s="368">
        <v>2</v>
      </c>
      <c r="F2489" s="368">
        <v>1</v>
      </c>
      <c r="G2489" s="368">
        <v>50</v>
      </c>
    </row>
    <row r="2490" spans="1:7">
      <c r="A2490" s="368" t="s">
        <v>5380</v>
      </c>
      <c r="B2490" s="368" t="s">
        <v>169</v>
      </c>
      <c r="C2490" s="368" t="s">
        <v>38</v>
      </c>
      <c r="D2490" s="368" t="s">
        <v>3203</v>
      </c>
      <c r="E2490" s="368">
        <v>4</v>
      </c>
      <c r="F2490" s="368">
        <v>1</v>
      </c>
      <c r="G2490" s="368">
        <v>25</v>
      </c>
    </row>
    <row r="2491" spans="1:7">
      <c r="A2491" s="368" t="s">
        <v>5621</v>
      </c>
      <c r="B2491" s="368" t="s">
        <v>169</v>
      </c>
      <c r="C2491" s="368" t="s">
        <v>219</v>
      </c>
      <c r="D2491" s="368" t="s">
        <v>3220</v>
      </c>
      <c r="E2491" s="368">
        <v>5</v>
      </c>
      <c r="F2491" s="368">
        <v>1</v>
      </c>
      <c r="G2491" s="368">
        <v>20</v>
      </c>
    </row>
    <row r="2492" spans="1:7">
      <c r="A2492" s="368" t="s">
        <v>5257</v>
      </c>
      <c r="B2492" s="368" t="s">
        <v>169</v>
      </c>
      <c r="C2492" s="368" t="s">
        <v>39</v>
      </c>
      <c r="D2492" s="368" t="s">
        <v>3192</v>
      </c>
      <c r="E2492" s="368">
        <v>7</v>
      </c>
      <c r="F2492" s="368">
        <v>1</v>
      </c>
      <c r="G2492" s="368">
        <v>14</v>
      </c>
    </row>
    <row r="2493" spans="1:7">
      <c r="A2493" s="368" t="s">
        <v>5258</v>
      </c>
      <c r="B2493" s="368" t="s">
        <v>169</v>
      </c>
      <c r="C2493" s="368" t="s">
        <v>151</v>
      </c>
      <c r="D2493" s="368" t="s">
        <v>3192</v>
      </c>
      <c r="E2493" s="368">
        <v>6</v>
      </c>
      <c r="F2493" s="368">
        <v>1</v>
      </c>
      <c r="G2493" s="368">
        <v>17</v>
      </c>
    </row>
    <row r="2494" spans="1:7">
      <c r="A2494" s="368" t="s">
        <v>5259</v>
      </c>
      <c r="B2494" s="368" t="s">
        <v>169</v>
      </c>
      <c r="C2494" s="368" t="s">
        <v>151</v>
      </c>
      <c r="D2494" s="368" t="s">
        <v>3741</v>
      </c>
      <c r="E2494" s="368">
        <v>6</v>
      </c>
      <c r="F2494" s="368">
        <v>1</v>
      </c>
      <c r="G2494" s="368">
        <v>17</v>
      </c>
    </row>
    <row r="2495" spans="1:7">
      <c r="A2495" s="368" t="s">
        <v>5382</v>
      </c>
      <c r="B2495" s="368" t="s">
        <v>169</v>
      </c>
      <c r="C2495" s="368" t="s">
        <v>191</v>
      </c>
      <c r="D2495" s="368" t="s">
        <v>3230</v>
      </c>
      <c r="E2495" s="368">
        <v>15</v>
      </c>
      <c r="F2495" s="368">
        <v>1</v>
      </c>
      <c r="G2495" s="368">
        <v>7</v>
      </c>
    </row>
    <row r="2496" spans="1:7">
      <c r="A2496" s="368" t="s">
        <v>5261</v>
      </c>
      <c r="B2496" s="368" t="s">
        <v>169</v>
      </c>
      <c r="C2496" s="368" t="s">
        <v>41</v>
      </c>
      <c r="D2496" s="368" t="s">
        <v>3190</v>
      </c>
      <c r="E2496" s="368">
        <v>6</v>
      </c>
      <c r="F2496" s="368">
        <v>1</v>
      </c>
      <c r="G2496" s="368">
        <v>17</v>
      </c>
    </row>
    <row r="2497" spans="1:7">
      <c r="A2497" s="368" t="s">
        <v>5622</v>
      </c>
      <c r="B2497" s="368" t="s">
        <v>169</v>
      </c>
      <c r="C2497" s="368" t="s">
        <v>222</v>
      </c>
      <c r="D2497" s="368" t="s">
        <v>3212</v>
      </c>
      <c r="E2497" s="368">
        <v>5</v>
      </c>
      <c r="F2497" s="368">
        <v>1</v>
      </c>
      <c r="G2497" s="368">
        <v>20</v>
      </c>
    </row>
    <row r="2498" spans="1:7">
      <c r="A2498" s="368" t="s">
        <v>5383</v>
      </c>
      <c r="B2498" s="368" t="s">
        <v>169</v>
      </c>
      <c r="C2498" s="368" t="s">
        <v>222</v>
      </c>
      <c r="D2498" s="368" t="s">
        <v>3177</v>
      </c>
      <c r="E2498" s="368">
        <v>5</v>
      </c>
      <c r="F2498" s="368">
        <v>1</v>
      </c>
      <c r="G2498" s="368">
        <v>20</v>
      </c>
    </row>
    <row r="2499" spans="1:7">
      <c r="A2499" s="368" t="s">
        <v>5624</v>
      </c>
      <c r="B2499" s="368" t="s">
        <v>169</v>
      </c>
      <c r="C2499" s="368" t="s">
        <v>223</v>
      </c>
      <c r="D2499" s="368" t="s">
        <v>3233</v>
      </c>
      <c r="E2499" s="368">
        <v>11</v>
      </c>
      <c r="F2499" s="368">
        <v>1</v>
      </c>
      <c r="G2499" s="368">
        <v>9</v>
      </c>
    </row>
    <row r="2500" spans="1:7">
      <c r="A2500" s="368" t="s">
        <v>4806</v>
      </c>
      <c r="B2500" s="368" t="s">
        <v>139</v>
      </c>
      <c r="C2500" s="368" t="s">
        <v>63</v>
      </c>
      <c r="D2500" s="368" t="s">
        <v>3212</v>
      </c>
      <c r="E2500" s="368">
        <v>1486</v>
      </c>
      <c r="F2500" s="368">
        <v>356</v>
      </c>
      <c r="G2500" s="368">
        <v>24</v>
      </c>
    </row>
    <row r="2501" spans="1:7">
      <c r="A2501" s="368" t="s">
        <v>5385</v>
      </c>
      <c r="B2501" s="368" t="s">
        <v>139</v>
      </c>
      <c r="C2501" s="368" t="s">
        <v>63</v>
      </c>
      <c r="D2501" s="368" t="s">
        <v>3220</v>
      </c>
      <c r="E2501" s="368">
        <v>1486</v>
      </c>
      <c r="F2501" s="368">
        <v>130</v>
      </c>
      <c r="G2501" s="368">
        <v>9</v>
      </c>
    </row>
    <row r="2502" spans="1:7">
      <c r="A2502" s="368" t="s">
        <v>4678</v>
      </c>
      <c r="B2502" s="368" t="s">
        <v>139</v>
      </c>
      <c r="C2502" s="368" t="s">
        <v>63</v>
      </c>
      <c r="D2502" s="368" t="s">
        <v>3441</v>
      </c>
      <c r="E2502" s="368">
        <v>1486</v>
      </c>
      <c r="F2502" s="368">
        <v>12</v>
      </c>
      <c r="G2502" s="368">
        <v>1</v>
      </c>
    </row>
    <row r="2503" spans="1:7">
      <c r="A2503" s="368" t="s">
        <v>5625</v>
      </c>
      <c r="B2503" s="368" t="s">
        <v>139</v>
      </c>
      <c r="C2503" s="368" t="s">
        <v>63</v>
      </c>
      <c r="D2503" s="368" t="s">
        <v>3240</v>
      </c>
      <c r="E2503" s="368">
        <v>1486</v>
      </c>
      <c r="F2503" s="368">
        <v>13</v>
      </c>
      <c r="G2503" s="368">
        <v>1</v>
      </c>
    </row>
    <row r="2504" spans="1:7">
      <c r="A2504" s="368" t="s">
        <v>4680</v>
      </c>
      <c r="B2504" s="368" t="s">
        <v>139</v>
      </c>
      <c r="C2504" s="368" t="s">
        <v>63</v>
      </c>
      <c r="D2504" s="368" t="s">
        <v>3233</v>
      </c>
      <c r="E2504" s="368">
        <v>1486</v>
      </c>
      <c r="F2504" s="368">
        <v>21</v>
      </c>
      <c r="G2504" s="368">
        <v>1</v>
      </c>
    </row>
    <row r="2505" spans="1:7">
      <c r="A2505" s="368" t="s">
        <v>5388</v>
      </c>
      <c r="B2505" s="368" t="s">
        <v>139</v>
      </c>
      <c r="C2505" s="368" t="s">
        <v>94</v>
      </c>
      <c r="D2505" s="368" t="s">
        <v>3220</v>
      </c>
      <c r="E2505" s="368">
        <v>3</v>
      </c>
      <c r="F2505" s="368">
        <v>1</v>
      </c>
      <c r="G2505" s="368">
        <v>33</v>
      </c>
    </row>
    <row r="2506" spans="1:7">
      <c r="A2506" s="368" t="s">
        <v>5262</v>
      </c>
      <c r="B2506" s="368" t="s">
        <v>139</v>
      </c>
      <c r="C2506" s="368" t="s">
        <v>224</v>
      </c>
      <c r="D2506" s="368" t="s">
        <v>3192</v>
      </c>
      <c r="E2506" s="368">
        <v>11</v>
      </c>
      <c r="F2506" s="368">
        <v>2</v>
      </c>
      <c r="G2506" s="368">
        <v>18</v>
      </c>
    </row>
    <row r="2507" spans="1:7">
      <c r="A2507" s="368" t="s">
        <v>5627</v>
      </c>
      <c r="B2507" s="368" t="s">
        <v>139</v>
      </c>
      <c r="C2507" s="368" t="s">
        <v>224</v>
      </c>
      <c r="D2507" s="368" t="s">
        <v>3220</v>
      </c>
      <c r="E2507" s="368">
        <v>11</v>
      </c>
      <c r="F2507" s="368">
        <v>1</v>
      </c>
      <c r="G2507" s="368">
        <v>9</v>
      </c>
    </row>
    <row r="2508" spans="1:7">
      <c r="A2508" s="368" t="s">
        <v>5628</v>
      </c>
      <c r="B2508" s="368" t="s">
        <v>139</v>
      </c>
      <c r="C2508" s="368" t="s">
        <v>95</v>
      </c>
      <c r="D2508" s="368" t="s">
        <v>3192</v>
      </c>
      <c r="E2508" s="368">
        <v>7</v>
      </c>
      <c r="F2508" s="368">
        <v>1</v>
      </c>
      <c r="G2508" s="368">
        <v>14</v>
      </c>
    </row>
    <row r="2509" spans="1:7">
      <c r="A2509" s="368" t="s">
        <v>5389</v>
      </c>
      <c r="B2509" s="368" t="s">
        <v>139</v>
      </c>
      <c r="C2509" s="368" t="s">
        <v>210</v>
      </c>
      <c r="D2509" s="368" t="s">
        <v>3220</v>
      </c>
      <c r="E2509" s="368">
        <v>14</v>
      </c>
      <c r="F2509" s="368">
        <v>1</v>
      </c>
      <c r="G2509" s="368">
        <v>7</v>
      </c>
    </row>
    <row r="2510" spans="1:7">
      <c r="A2510" s="368" t="s">
        <v>5391</v>
      </c>
      <c r="B2510" s="368" t="s">
        <v>139</v>
      </c>
      <c r="C2510" s="368" t="s">
        <v>210</v>
      </c>
      <c r="D2510" s="368" t="s">
        <v>3177</v>
      </c>
      <c r="E2510" s="368">
        <v>14</v>
      </c>
      <c r="F2510" s="368">
        <v>1</v>
      </c>
      <c r="G2510" s="368">
        <v>7</v>
      </c>
    </row>
    <row r="2511" spans="1:7">
      <c r="A2511" s="368" t="s">
        <v>4941</v>
      </c>
      <c r="B2511" s="368" t="s">
        <v>139</v>
      </c>
      <c r="C2511" s="368" t="s">
        <v>195</v>
      </c>
      <c r="D2511" s="368" t="s">
        <v>3192</v>
      </c>
      <c r="E2511" s="368">
        <v>15</v>
      </c>
      <c r="F2511" s="368">
        <v>3</v>
      </c>
      <c r="G2511" s="368">
        <v>20</v>
      </c>
    </row>
    <row r="2512" spans="1:7">
      <c r="A2512" s="368" t="s">
        <v>4438</v>
      </c>
      <c r="B2512" s="368" t="s">
        <v>139</v>
      </c>
      <c r="C2512" s="368" t="s">
        <v>195</v>
      </c>
      <c r="D2512" s="368" t="s">
        <v>3220</v>
      </c>
      <c r="E2512" s="368">
        <v>15</v>
      </c>
      <c r="F2512" s="368">
        <v>3</v>
      </c>
      <c r="G2512" s="368">
        <v>20</v>
      </c>
    </row>
    <row r="2513" spans="1:7">
      <c r="A2513" s="368" t="s">
        <v>2957</v>
      </c>
      <c r="B2513" s="368" t="s">
        <v>139</v>
      </c>
      <c r="C2513" s="368" t="s">
        <v>73</v>
      </c>
      <c r="D2513" s="368" t="s">
        <v>3175</v>
      </c>
      <c r="E2513" s="368">
        <v>2</v>
      </c>
      <c r="F2513" s="368" t="s">
        <v>3175</v>
      </c>
      <c r="G2513" s="368">
        <v>0</v>
      </c>
    </row>
    <row r="2514" spans="1:7">
      <c r="A2514" s="368" t="s">
        <v>5465</v>
      </c>
      <c r="B2514" s="368" t="s">
        <v>139</v>
      </c>
      <c r="C2514" s="368" t="s">
        <v>74</v>
      </c>
      <c r="D2514" s="368" t="s">
        <v>3220</v>
      </c>
      <c r="E2514" s="368">
        <v>24</v>
      </c>
      <c r="F2514" s="368">
        <v>4</v>
      </c>
      <c r="G2514" s="368">
        <v>17</v>
      </c>
    </row>
    <row r="2515" spans="1:7">
      <c r="A2515" s="368" t="s">
        <v>5534</v>
      </c>
      <c r="B2515" s="368" t="s">
        <v>139</v>
      </c>
      <c r="C2515" s="368" t="s">
        <v>74</v>
      </c>
      <c r="D2515" s="368" t="s">
        <v>3210</v>
      </c>
      <c r="E2515" s="368">
        <v>24</v>
      </c>
      <c r="F2515" s="368">
        <v>1</v>
      </c>
      <c r="G2515" s="368">
        <v>4</v>
      </c>
    </row>
    <row r="2516" spans="1:7">
      <c r="A2516" s="368" t="s">
        <v>5639</v>
      </c>
      <c r="B2516" s="368" t="s">
        <v>139</v>
      </c>
      <c r="C2516" s="368" t="s">
        <v>74</v>
      </c>
      <c r="D2516" s="368" t="s">
        <v>3201</v>
      </c>
      <c r="E2516" s="368">
        <v>24</v>
      </c>
      <c r="F2516" s="368">
        <v>2</v>
      </c>
      <c r="G2516" s="368">
        <v>8</v>
      </c>
    </row>
    <row r="2517" spans="1:7">
      <c r="A2517" s="368" t="s">
        <v>5640</v>
      </c>
      <c r="B2517" s="368" t="s">
        <v>139</v>
      </c>
      <c r="C2517" s="368" t="s">
        <v>74</v>
      </c>
      <c r="D2517" s="368" t="s">
        <v>3240</v>
      </c>
      <c r="E2517" s="368">
        <v>24</v>
      </c>
      <c r="F2517" s="368">
        <v>1</v>
      </c>
      <c r="G2517" s="368">
        <v>4</v>
      </c>
    </row>
    <row r="2518" spans="1:7">
      <c r="A2518" s="368" t="s">
        <v>5566</v>
      </c>
      <c r="B2518" s="368" t="s">
        <v>139</v>
      </c>
      <c r="C2518" s="368" t="s">
        <v>198</v>
      </c>
      <c r="D2518" s="368" t="s">
        <v>3192</v>
      </c>
      <c r="E2518" s="368">
        <v>36</v>
      </c>
      <c r="F2518" s="368">
        <v>4</v>
      </c>
      <c r="G2518" s="368">
        <v>11</v>
      </c>
    </row>
    <row r="2519" spans="1:7">
      <c r="A2519" s="368" t="s">
        <v>5466</v>
      </c>
      <c r="B2519" s="368" t="s">
        <v>139</v>
      </c>
      <c r="C2519" s="368" t="s">
        <v>198</v>
      </c>
      <c r="D2519" s="368" t="s">
        <v>3207</v>
      </c>
      <c r="E2519" s="368">
        <v>36</v>
      </c>
      <c r="F2519" s="368">
        <v>1</v>
      </c>
      <c r="G2519" s="368">
        <v>3</v>
      </c>
    </row>
    <row r="2520" spans="1:7">
      <c r="A2520" s="368" t="s">
        <v>5567</v>
      </c>
      <c r="B2520" s="368" t="s">
        <v>139</v>
      </c>
      <c r="C2520" s="368" t="s">
        <v>198</v>
      </c>
      <c r="D2520" s="368" t="s">
        <v>3177</v>
      </c>
      <c r="E2520" s="368">
        <v>36</v>
      </c>
      <c r="F2520" s="368">
        <v>1</v>
      </c>
      <c r="G2520" s="368">
        <v>3</v>
      </c>
    </row>
    <row r="2521" spans="1:7">
      <c r="A2521" s="368" t="s">
        <v>5030</v>
      </c>
      <c r="B2521" s="368" t="s">
        <v>139</v>
      </c>
      <c r="C2521" s="368" t="s">
        <v>227</v>
      </c>
      <c r="D2521" s="368" t="s">
        <v>3203</v>
      </c>
      <c r="E2521" s="368">
        <v>13</v>
      </c>
      <c r="F2521" s="368">
        <v>2</v>
      </c>
      <c r="G2521" s="368">
        <v>15</v>
      </c>
    </row>
    <row r="2522" spans="1:7">
      <c r="A2522" s="368" t="s">
        <v>5570</v>
      </c>
      <c r="B2522" s="368" t="s">
        <v>139</v>
      </c>
      <c r="C2522" s="368" t="s">
        <v>199</v>
      </c>
      <c r="D2522" s="368" t="s">
        <v>3220</v>
      </c>
      <c r="E2522" s="368">
        <v>5</v>
      </c>
      <c r="F2522" s="368">
        <v>1</v>
      </c>
      <c r="G2522" s="368">
        <v>20</v>
      </c>
    </row>
    <row r="2523" spans="1:7">
      <c r="A2523" s="368" t="s">
        <v>5467</v>
      </c>
      <c r="B2523" s="368" t="s">
        <v>139</v>
      </c>
      <c r="C2523" s="368" t="s">
        <v>212</v>
      </c>
      <c r="D2523" s="368" t="s">
        <v>3236</v>
      </c>
      <c r="E2523" s="368">
        <v>2</v>
      </c>
      <c r="F2523" s="368">
        <v>1</v>
      </c>
      <c r="G2523" s="368">
        <v>50</v>
      </c>
    </row>
    <row r="2524" spans="1:7">
      <c r="A2524" s="368" t="s">
        <v>6854</v>
      </c>
      <c r="B2524" s="368" t="s">
        <v>139</v>
      </c>
      <c r="C2524" s="368" t="s">
        <v>228</v>
      </c>
      <c r="D2524" s="368" t="s">
        <v>3240</v>
      </c>
      <c r="E2524" s="368">
        <v>7</v>
      </c>
      <c r="F2524" s="368">
        <v>1</v>
      </c>
      <c r="G2524" s="368">
        <v>14</v>
      </c>
    </row>
    <row r="2525" spans="1:7">
      <c r="A2525" s="368" t="s">
        <v>5468</v>
      </c>
      <c r="B2525" s="368" t="s">
        <v>139</v>
      </c>
      <c r="C2525" s="368" t="s">
        <v>178</v>
      </c>
      <c r="D2525" s="368" t="s">
        <v>3212</v>
      </c>
      <c r="E2525" s="368">
        <v>5</v>
      </c>
      <c r="F2525" s="368">
        <v>1</v>
      </c>
      <c r="G2525" s="368">
        <v>20</v>
      </c>
    </row>
    <row r="2526" spans="1:7">
      <c r="A2526" s="368" t="s">
        <v>5571</v>
      </c>
      <c r="B2526" s="368" t="s">
        <v>139</v>
      </c>
      <c r="C2526" s="368" t="s">
        <v>178</v>
      </c>
      <c r="D2526" s="368" t="s">
        <v>3207</v>
      </c>
      <c r="E2526" s="368">
        <v>5</v>
      </c>
      <c r="F2526" s="368">
        <v>1</v>
      </c>
      <c r="G2526" s="368">
        <v>20</v>
      </c>
    </row>
    <row r="2527" spans="1:7">
      <c r="A2527" s="368" t="s">
        <v>5469</v>
      </c>
      <c r="B2527" s="368" t="s">
        <v>139</v>
      </c>
      <c r="C2527" s="368" t="s">
        <v>178</v>
      </c>
      <c r="D2527" s="368" t="s">
        <v>3233</v>
      </c>
      <c r="E2527" s="368">
        <v>5</v>
      </c>
      <c r="F2527" s="368">
        <v>1</v>
      </c>
      <c r="G2527" s="368">
        <v>20</v>
      </c>
    </row>
    <row r="2528" spans="1:7">
      <c r="A2528" s="368" t="s">
        <v>5574</v>
      </c>
      <c r="B2528" s="368" t="s">
        <v>139</v>
      </c>
      <c r="C2528" s="368" t="s">
        <v>85</v>
      </c>
      <c r="D2528" s="368" t="s">
        <v>3188</v>
      </c>
      <c r="E2528" s="368">
        <v>28</v>
      </c>
      <c r="F2528" s="368">
        <v>1</v>
      </c>
      <c r="G2528" s="368">
        <v>4</v>
      </c>
    </row>
    <row r="2529" spans="1:7">
      <c r="A2529" s="368" t="s">
        <v>5575</v>
      </c>
      <c r="B2529" s="368" t="s">
        <v>139</v>
      </c>
      <c r="C2529" s="368" t="s">
        <v>200</v>
      </c>
      <c r="D2529" s="368" t="s">
        <v>3210</v>
      </c>
      <c r="E2529" s="368">
        <v>24</v>
      </c>
      <c r="F2529" s="368">
        <v>1</v>
      </c>
      <c r="G2529" s="368">
        <v>4</v>
      </c>
    </row>
    <row r="2530" spans="1:7">
      <c r="A2530" s="368" t="s">
        <v>5576</v>
      </c>
      <c r="B2530" s="368" t="s">
        <v>139</v>
      </c>
      <c r="C2530" s="368" t="s">
        <v>200</v>
      </c>
      <c r="D2530" s="368" t="s">
        <v>3186</v>
      </c>
      <c r="E2530" s="368">
        <v>24</v>
      </c>
      <c r="F2530" s="368">
        <v>1</v>
      </c>
      <c r="G2530" s="368">
        <v>4</v>
      </c>
    </row>
    <row r="2531" spans="1:7">
      <c r="A2531" s="368" t="s">
        <v>5577</v>
      </c>
      <c r="B2531" s="368" t="s">
        <v>139</v>
      </c>
      <c r="C2531" s="368" t="s">
        <v>179</v>
      </c>
      <c r="D2531" s="368" t="s">
        <v>3233</v>
      </c>
      <c r="E2531" s="368">
        <v>50</v>
      </c>
      <c r="F2531" s="368">
        <v>2</v>
      </c>
      <c r="G2531" s="368">
        <v>4</v>
      </c>
    </row>
    <row r="2532" spans="1:7">
      <c r="A2532" s="368" t="s">
        <v>4707</v>
      </c>
      <c r="B2532" s="368" t="s">
        <v>139</v>
      </c>
      <c r="C2532" s="368" t="s">
        <v>213</v>
      </c>
      <c r="D2532" s="368" t="s">
        <v>3210</v>
      </c>
      <c r="E2532" s="368">
        <v>8</v>
      </c>
      <c r="F2532" s="368">
        <v>3</v>
      </c>
      <c r="G2532" s="368">
        <v>38</v>
      </c>
    </row>
    <row r="2533" spans="1:7">
      <c r="A2533" s="368" t="s">
        <v>5580</v>
      </c>
      <c r="B2533" s="368" t="s">
        <v>139</v>
      </c>
      <c r="C2533" s="368" t="s">
        <v>180</v>
      </c>
      <c r="D2533" s="368" t="s">
        <v>3220</v>
      </c>
      <c r="E2533" s="368">
        <v>2</v>
      </c>
      <c r="F2533" s="368">
        <v>1</v>
      </c>
      <c r="G2533" s="368">
        <v>50</v>
      </c>
    </row>
    <row r="2534" spans="1:7">
      <c r="A2534" s="368" t="s">
        <v>5036</v>
      </c>
      <c r="B2534" s="368" t="s">
        <v>139</v>
      </c>
      <c r="C2534" s="368" t="s">
        <v>111</v>
      </c>
      <c r="D2534" s="368" t="s">
        <v>3220</v>
      </c>
      <c r="E2534" s="368">
        <v>3</v>
      </c>
      <c r="F2534" s="368">
        <v>1</v>
      </c>
      <c r="G2534" s="368">
        <v>33</v>
      </c>
    </row>
    <row r="2535" spans="1:7">
      <c r="A2535" s="368" t="s">
        <v>5472</v>
      </c>
      <c r="B2535" s="368" t="s">
        <v>139</v>
      </c>
      <c r="C2535" s="368" t="s">
        <v>111</v>
      </c>
      <c r="D2535" s="368" t="s">
        <v>3201</v>
      </c>
      <c r="E2535" s="368">
        <v>3</v>
      </c>
      <c r="F2535" s="368">
        <v>1</v>
      </c>
      <c r="G2535" s="368">
        <v>33</v>
      </c>
    </row>
    <row r="2536" spans="1:7">
      <c r="A2536" s="368" t="s">
        <v>5473</v>
      </c>
      <c r="B2536" s="368" t="s">
        <v>139</v>
      </c>
      <c r="C2536" s="368" t="s">
        <v>111</v>
      </c>
      <c r="D2536" s="368" t="s">
        <v>3236</v>
      </c>
      <c r="E2536" s="368">
        <v>3</v>
      </c>
      <c r="F2536" s="368">
        <v>1</v>
      </c>
      <c r="G2536" s="368">
        <v>33</v>
      </c>
    </row>
    <row r="2537" spans="1:7">
      <c r="A2537" s="368" t="s">
        <v>5037</v>
      </c>
      <c r="B2537" s="368" t="s">
        <v>139</v>
      </c>
      <c r="C2537" s="368" t="s">
        <v>140</v>
      </c>
      <c r="D2537" s="368" t="s">
        <v>3210</v>
      </c>
      <c r="E2537" s="368">
        <v>1</v>
      </c>
      <c r="F2537" s="368">
        <v>1</v>
      </c>
      <c r="G2537" s="368">
        <v>100</v>
      </c>
    </row>
    <row r="2538" spans="1:7">
      <c r="A2538" s="368" t="s">
        <v>5581</v>
      </c>
      <c r="B2538" s="368" t="s">
        <v>139</v>
      </c>
      <c r="C2538" s="368" t="s">
        <v>140</v>
      </c>
      <c r="D2538" s="368" t="s">
        <v>3177</v>
      </c>
      <c r="E2538" s="368">
        <v>1</v>
      </c>
      <c r="F2538" s="368">
        <v>1</v>
      </c>
      <c r="G2538" s="368">
        <v>100</v>
      </c>
    </row>
    <row r="2539" spans="1:7">
      <c r="A2539" s="368" t="s">
        <v>5582</v>
      </c>
      <c r="B2539" s="368" t="s">
        <v>139</v>
      </c>
      <c r="C2539" s="368" t="s">
        <v>181</v>
      </c>
      <c r="D2539" s="368" t="s">
        <v>3192</v>
      </c>
      <c r="E2539" s="368">
        <v>29</v>
      </c>
      <c r="F2539" s="368">
        <v>1</v>
      </c>
      <c r="G2539" s="368">
        <v>3</v>
      </c>
    </row>
    <row r="2540" spans="1:7">
      <c r="A2540" s="368" t="s">
        <v>5038</v>
      </c>
      <c r="B2540" s="368" t="s">
        <v>139</v>
      </c>
      <c r="C2540" s="368" t="s">
        <v>181</v>
      </c>
      <c r="D2540" s="368" t="s">
        <v>3240</v>
      </c>
      <c r="E2540" s="368">
        <v>29</v>
      </c>
      <c r="F2540" s="368">
        <v>1</v>
      </c>
      <c r="G2540" s="368">
        <v>3</v>
      </c>
    </row>
    <row r="2541" spans="1:7">
      <c r="A2541" s="368" t="s">
        <v>5039</v>
      </c>
      <c r="B2541" s="368" t="s">
        <v>139</v>
      </c>
      <c r="C2541" s="368" t="s">
        <v>141</v>
      </c>
      <c r="D2541" s="368" t="s">
        <v>3212</v>
      </c>
      <c r="E2541" s="368">
        <v>3</v>
      </c>
      <c r="F2541" s="368" t="s">
        <v>3175</v>
      </c>
      <c r="G2541" s="368">
        <v>0</v>
      </c>
    </row>
    <row r="2542" spans="1:7">
      <c r="A2542" s="368" t="s">
        <v>5474</v>
      </c>
      <c r="B2542" s="368" t="s">
        <v>139</v>
      </c>
      <c r="C2542" s="368" t="s">
        <v>114</v>
      </c>
      <c r="D2542" s="368" t="s">
        <v>3201</v>
      </c>
      <c r="E2542" s="368">
        <v>14</v>
      </c>
      <c r="F2542" s="368">
        <v>1</v>
      </c>
      <c r="G2542" s="368">
        <v>7</v>
      </c>
    </row>
    <row r="2543" spans="1:7">
      <c r="A2543" s="368" t="s">
        <v>5583</v>
      </c>
      <c r="B2543" s="368" t="s">
        <v>139</v>
      </c>
      <c r="C2543" s="368" t="s">
        <v>28</v>
      </c>
      <c r="D2543" s="368" t="s">
        <v>3212</v>
      </c>
      <c r="E2543" s="368">
        <v>6</v>
      </c>
      <c r="F2543" s="368">
        <v>1</v>
      </c>
      <c r="G2543" s="368">
        <v>17</v>
      </c>
    </row>
    <row r="2544" spans="1:7">
      <c r="A2544" s="368" t="s">
        <v>5475</v>
      </c>
      <c r="B2544" s="368" t="s">
        <v>139</v>
      </c>
      <c r="C2544" s="368" t="s">
        <v>28</v>
      </c>
      <c r="D2544" s="368" t="s">
        <v>3181</v>
      </c>
      <c r="E2544" s="368">
        <v>6</v>
      </c>
      <c r="F2544" s="368">
        <v>1</v>
      </c>
      <c r="G2544" s="368">
        <v>17</v>
      </c>
    </row>
    <row r="2545" spans="1:7">
      <c r="A2545" s="368" t="s">
        <v>5811</v>
      </c>
      <c r="B2545" s="368" t="s">
        <v>139</v>
      </c>
      <c r="C2545" s="368" t="s">
        <v>29</v>
      </c>
      <c r="D2545" s="368" t="s">
        <v>3203</v>
      </c>
      <c r="E2545" s="368">
        <v>53</v>
      </c>
      <c r="F2545" s="368">
        <v>2</v>
      </c>
      <c r="G2545" s="368">
        <v>4</v>
      </c>
    </row>
    <row r="2546" spans="1:7">
      <c r="A2546" s="368" t="s">
        <v>5154</v>
      </c>
      <c r="B2546" s="368" t="s">
        <v>139</v>
      </c>
      <c r="C2546" s="368" t="s">
        <v>29</v>
      </c>
      <c r="D2546" s="368" t="s">
        <v>3230</v>
      </c>
      <c r="E2546" s="368">
        <v>53</v>
      </c>
      <c r="F2546" s="368">
        <v>2</v>
      </c>
      <c r="G2546" s="368">
        <v>4</v>
      </c>
    </row>
    <row r="2547" spans="1:7">
      <c r="A2547" s="368" t="s">
        <v>5671</v>
      </c>
      <c r="B2547" s="368" t="s">
        <v>139</v>
      </c>
      <c r="C2547" s="368" t="s">
        <v>29</v>
      </c>
      <c r="D2547" s="368" t="s">
        <v>3181</v>
      </c>
      <c r="E2547" s="368">
        <v>53</v>
      </c>
      <c r="F2547" s="368">
        <v>1</v>
      </c>
      <c r="G2547" s="368">
        <v>2</v>
      </c>
    </row>
    <row r="2548" spans="1:7">
      <c r="A2548" s="368" t="s">
        <v>5584</v>
      </c>
      <c r="B2548" s="368" t="s">
        <v>139</v>
      </c>
      <c r="C2548" s="368" t="s">
        <v>115</v>
      </c>
      <c r="D2548" s="368" t="s">
        <v>3192</v>
      </c>
      <c r="E2548" s="368">
        <v>52</v>
      </c>
      <c r="F2548" s="368">
        <v>7</v>
      </c>
      <c r="G2548" s="368">
        <v>13</v>
      </c>
    </row>
    <row r="2549" spans="1:7">
      <c r="A2549" s="368" t="s">
        <v>5041</v>
      </c>
      <c r="B2549" s="368" t="s">
        <v>139</v>
      </c>
      <c r="C2549" s="368" t="s">
        <v>115</v>
      </c>
      <c r="D2549" s="368" t="s">
        <v>3210</v>
      </c>
      <c r="E2549" s="368">
        <v>52</v>
      </c>
      <c r="F2549" s="368">
        <v>8</v>
      </c>
      <c r="G2549" s="368">
        <v>15</v>
      </c>
    </row>
    <row r="2550" spans="1:7">
      <c r="A2550" s="368" t="s">
        <v>5587</v>
      </c>
      <c r="B2550" s="368" t="s">
        <v>139</v>
      </c>
      <c r="C2550" s="368" t="s">
        <v>115</v>
      </c>
      <c r="D2550" s="368" t="s">
        <v>3177</v>
      </c>
      <c r="E2550" s="368">
        <v>52</v>
      </c>
      <c r="F2550" s="368">
        <v>1</v>
      </c>
      <c r="G2550" s="368">
        <v>2</v>
      </c>
    </row>
    <row r="2551" spans="1:7">
      <c r="A2551" s="368" t="s">
        <v>5588</v>
      </c>
      <c r="B2551" s="368" t="s">
        <v>139</v>
      </c>
      <c r="C2551" s="368" t="s">
        <v>115</v>
      </c>
      <c r="D2551" s="368" t="s">
        <v>3240</v>
      </c>
      <c r="E2551" s="368">
        <v>52</v>
      </c>
      <c r="F2551" s="368">
        <v>1</v>
      </c>
      <c r="G2551" s="368">
        <v>2</v>
      </c>
    </row>
    <row r="2552" spans="1:7">
      <c r="A2552" s="368" t="s">
        <v>5243</v>
      </c>
      <c r="B2552" s="368" t="s">
        <v>139</v>
      </c>
      <c r="C2552" s="368" t="s">
        <v>91</v>
      </c>
      <c r="D2552" s="368" t="s">
        <v>3188</v>
      </c>
      <c r="E2552" s="368">
        <v>16</v>
      </c>
      <c r="F2552" s="368">
        <v>1</v>
      </c>
      <c r="G2552" s="368">
        <v>6</v>
      </c>
    </row>
    <row r="2553" spans="1:7">
      <c r="A2553" s="368" t="s">
        <v>5244</v>
      </c>
      <c r="B2553" s="368" t="s">
        <v>139</v>
      </c>
      <c r="C2553" s="368" t="s">
        <v>207</v>
      </c>
      <c r="D2553" s="368" t="s">
        <v>3192</v>
      </c>
      <c r="E2553" s="368">
        <v>10</v>
      </c>
      <c r="F2553" s="368">
        <v>1</v>
      </c>
      <c r="G2553" s="368">
        <v>10</v>
      </c>
    </row>
    <row r="2554" spans="1:7">
      <c r="A2554" s="368" t="s">
        <v>5011</v>
      </c>
      <c r="B2554" s="368" t="s">
        <v>139</v>
      </c>
      <c r="C2554" s="368" t="s">
        <v>207</v>
      </c>
      <c r="D2554" s="368" t="s">
        <v>3210</v>
      </c>
      <c r="E2554" s="368">
        <v>10</v>
      </c>
      <c r="F2554" s="368">
        <v>1</v>
      </c>
      <c r="G2554" s="368">
        <v>10</v>
      </c>
    </row>
    <row r="2555" spans="1:7">
      <c r="A2555" s="368" t="s">
        <v>5012</v>
      </c>
      <c r="B2555" s="368" t="s">
        <v>139</v>
      </c>
      <c r="C2555" s="368" t="s">
        <v>38</v>
      </c>
      <c r="D2555" s="368" t="s">
        <v>3210</v>
      </c>
      <c r="E2555" s="368">
        <v>18</v>
      </c>
      <c r="F2555" s="368">
        <v>5</v>
      </c>
      <c r="G2555" s="368">
        <v>28</v>
      </c>
    </row>
    <row r="2556" spans="1:7">
      <c r="A2556" s="368" t="s">
        <v>5013</v>
      </c>
      <c r="B2556" s="368" t="s">
        <v>139</v>
      </c>
      <c r="C2556" s="368" t="s">
        <v>38</v>
      </c>
      <c r="D2556" s="368" t="s">
        <v>3203</v>
      </c>
      <c r="E2556" s="368">
        <v>18</v>
      </c>
      <c r="F2556" s="368">
        <v>1</v>
      </c>
      <c r="G2556" s="368">
        <v>6</v>
      </c>
    </row>
    <row r="2557" spans="1:7">
      <c r="A2557" s="368" t="s">
        <v>5014</v>
      </c>
      <c r="B2557" s="368" t="s">
        <v>139</v>
      </c>
      <c r="C2557" s="368" t="s">
        <v>38</v>
      </c>
      <c r="D2557" s="368" t="s">
        <v>3230</v>
      </c>
      <c r="E2557" s="368">
        <v>18</v>
      </c>
      <c r="F2557" s="368">
        <v>1</v>
      </c>
      <c r="G2557" s="368">
        <v>6</v>
      </c>
    </row>
    <row r="2558" spans="1:7">
      <c r="A2558" s="368" t="s">
        <v>2971</v>
      </c>
      <c r="B2558" s="368" t="s">
        <v>139</v>
      </c>
      <c r="C2558" s="368" t="s">
        <v>208</v>
      </c>
      <c r="D2558" s="368" t="s">
        <v>3175</v>
      </c>
      <c r="E2558" s="368">
        <v>2</v>
      </c>
      <c r="F2558" s="368" t="s">
        <v>3175</v>
      </c>
      <c r="G2558" s="368">
        <v>0</v>
      </c>
    </row>
    <row r="2559" spans="1:7">
      <c r="A2559" s="368" t="s">
        <v>5016</v>
      </c>
      <c r="B2559" s="368" t="s">
        <v>139</v>
      </c>
      <c r="C2559" s="368" t="s">
        <v>39</v>
      </c>
      <c r="D2559" s="368" t="s">
        <v>3210</v>
      </c>
      <c r="E2559" s="368">
        <v>11</v>
      </c>
      <c r="F2559" s="368">
        <v>1</v>
      </c>
      <c r="G2559" s="368">
        <v>9</v>
      </c>
    </row>
    <row r="2560" spans="1:7">
      <c r="A2560" s="368" t="s">
        <v>5117</v>
      </c>
      <c r="B2560" s="368" t="s">
        <v>139</v>
      </c>
      <c r="C2560" s="368" t="s">
        <v>39</v>
      </c>
      <c r="D2560" s="368" t="s">
        <v>3195</v>
      </c>
      <c r="E2560" s="368">
        <v>11</v>
      </c>
      <c r="F2560" s="368">
        <v>1</v>
      </c>
      <c r="G2560" s="368">
        <v>9</v>
      </c>
    </row>
    <row r="2561" spans="1:7">
      <c r="A2561" s="368" t="s">
        <v>5248</v>
      </c>
      <c r="B2561" s="368" t="s">
        <v>139</v>
      </c>
      <c r="C2561" s="368" t="s">
        <v>61</v>
      </c>
      <c r="D2561" s="368" t="s">
        <v>3220</v>
      </c>
      <c r="E2561" s="368">
        <v>9</v>
      </c>
      <c r="F2561" s="368">
        <v>1</v>
      </c>
      <c r="G2561" s="368">
        <v>11</v>
      </c>
    </row>
    <row r="2562" spans="1:7">
      <c r="A2562" s="368" t="s">
        <v>5118</v>
      </c>
      <c r="B2562" s="368" t="s">
        <v>139</v>
      </c>
      <c r="C2562" s="368" t="s">
        <v>61</v>
      </c>
      <c r="D2562" s="368" t="s">
        <v>3181</v>
      </c>
      <c r="E2562" s="368">
        <v>9</v>
      </c>
      <c r="F2562" s="368">
        <v>2</v>
      </c>
      <c r="G2562" s="368">
        <v>22</v>
      </c>
    </row>
    <row r="2563" spans="1:7">
      <c r="A2563" s="368" t="s">
        <v>5121</v>
      </c>
      <c r="B2563" s="368" t="s">
        <v>139</v>
      </c>
      <c r="C2563" s="368" t="s">
        <v>190</v>
      </c>
      <c r="D2563" s="368" t="s">
        <v>3207</v>
      </c>
      <c r="E2563" s="368">
        <v>5</v>
      </c>
      <c r="F2563" s="368">
        <v>1</v>
      </c>
      <c r="G2563" s="368">
        <v>20</v>
      </c>
    </row>
    <row r="2564" spans="1:7">
      <c r="A2564" s="368" t="s">
        <v>5019</v>
      </c>
      <c r="B2564" s="368" t="s">
        <v>139</v>
      </c>
      <c r="C2564" s="368" t="s">
        <v>190</v>
      </c>
      <c r="D2564" s="368" t="s">
        <v>3441</v>
      </c>
      <c r="E2564" s="368">
        <v>5</v>
      </c>
      <c r="F2564" s="368">
        <v>1</v>
      </c>
      <c r="G2564" s="368">
        <v>20</v>
      </c>
    </row>
    <row r="2565" spans="1:7">
      <c r="A2565" s="368" t="s">
        <v>5254</v>
      </c>
      <c r="B2565" s="368" t="s">
        <v>139</v>
      </c>
      <c r="C2565" s="368" t="s">
        <v>209</v>
      </c>
      <c r="D2565" s="368" t="s">
        <v>3192</v>
      </c>
      <c r="E2565" s="368">
        <v>13</v>
      </c>
      <c r="F2565" s="368">
        <v>1</v>
      </c>
      <c r="G2565" s="368">
        <v>8</v>
      </c>
    </row>
    <row r="2566" spans="1:7">
      <c r="A2566" s="368" t="s">
        <v>5255</v>
      </c>
      <c r="B2566" s="368" t="s">
        <v>139</v>
      </c>
      <c r="C2566" s="368" t="s">
        <v>222</v>
      </c>
      <c r="D2566" s="368" t="s">
        <v>3212</v>
      </c>
      <c r="E2566" s="368">
        <v>9</v>
      </c>
      <c r="F2566" s="368">
        <v>3</v>
      </c>
      <c r="G2566" s="368">
        <v>33</v>
      </c>
    </row>
    <row r="2567" spans="1:7">
      <c r="A2567" s="368" t="s">
        <v>5122</v>
      </c>
      <c r="B2567" s="368" t="s">
        <v>139</v>
      </c>
      <c r="C2567" s="368" t="s">
        <v>223</v>
      </c>
      <c r="D2567" s="368" t="s">
        <v>3441</v>
      </c>
      <c r="E2567" s="368">
        <v>16</v>
      </c>
      <c r="F2567" s="368">
        <v>1</v>
      </c>
      <c r="G2567" s="368">
        <v>6</v>
      </c>
    </row>
    <row r="2568" spans="1:7">
      <c r="A2568" s="368" t="s">
        <v>5293</v>
      </c>
      <c r="B2568" s="368" t="s">
        <v>139</v>
      </c>
      <c r="C2568" s="368" t="s">
        <v>144</v>
      </c>
      <c r="D2568" s="368" t="s">
        <v>3210</v>
      </c>
      <c r="E2568" s="368">
        <v>6</v>
      </c>
      <c r="F2568" s="368">
        <v>1</v>
      </c>
      <c r="G2568" s="368">
        <v>17</v>
      </c>
    </row>
    <row r="2569" spans="1:7">
      <c r="A2569" s="368" t="s">
        <v>5680</v>
      </c>
      <c r="B2569" s="368" t="s">
        <v>139</v>
      </c>
      <c r="C2569" s="368" t="s">
        <v>183</v>
      </c>
      <c r="D2569" s="368" t="s">
        <v>3192</v>
      </c>
      <c r="E2569" s="368">
        <v>11</v>
      </c>
      <c r="F2569" s="368">
        <v>1</v>
      </c>
      <c r="G2569" s="368">
        <v>9</v>
      </c>
    </row>
    <row r="2570" spans="1:7">
      <c r="A2570" s="368" t="s">
        <v>5547</v>
      </c>
      <c r="B2570" s="368" t="s">
        <v>139</v>
      </c>
      <c r="C2570" s="368" t="s">
        <v>88</v>
      </c>
      <c r="D2570" s="368" t="s">
        <v>3212</v>
      </c>
      <c r="E2570" s="368">
        <v>14</v>
      </c>
      <c r="F2570" s="368">
        <v>1</v>
      </c>
      <c r="G2570" s="368">
        <v>7</v>
      </c>
    </row>
    <row r="2571" spans="1:7">
      <c r="A2571" s="368" t="s">
        <v>5548</v>
      </c>
      <c r="B2571" s="368" t="s">
        <v>139</v>
      </c>
      <c r="C2571" s="368" t="s">
        <v>88</v>
      </c>
      <c r="D2571" s="368" t="s">
        <v>3441</v>
      </c>
      <c r="E2571" s="368">
        <v>14</v>
      </c>
      <c r="F2571" s="368">
        <v>1</v>
      </c>
      <c r="G2571" s="368">
        <v>7</v>
      </c>
    </row>
    <row r="2572" spans="1:7">
      <c r="A2572" s="368" t="s">
        <v>5682</v>
      </c>
      <c r="B2572" s="368" t="s">
        <v>139</v>
      </c>
      <c r="C2572" s="368" t="s">
        <v>57</v>
      </c>
      <c r="D2572" s="368" t="s">
        <v>3212</v>
      </c>
      <c r="E2572" s="368">
        <v>5</v>
      </c>
      <c r="F2572" s="368">
        <v>1</v>
      </c>
      <c r="G2572" s="368">
        <v>20</v>
      </c>
    </row>
    <row r="2573" spans="1:7">
      <c r="A2573" s="368" t="s">
        <v>4739</v>
      </c>
      <c r="B2573" s="368" t="s">
        <v>139</v>
      </c>
      <c r="C2573" s="368" t="s">
        <v>160</v>
      </c>
      <c r="D2573" s="368" t="s">
        <v>3212</v>
      </c>
      <c r="E2573" s="368">
        <v>3</v>
      </c>
      <c r="F2573" s="368">
        <v>2</v>
      </c>
      <c r="G2573" s="368">
        <v>67</v>
      </c>
    </row>
    <row r="2574" spans="1:7">
      <c r="A2574" s="368" t="s">
        <v>5108</v>
      </c>
      <c r="B2574" s="368" t="s">
        <v>139</v>
      </c>
      <c r="C2574" s="368" t="s">
        <v>160</v>
      </c>
      <c r="D2574" s="368" t="s">
        <v>3177</v>
      </c>
      <c r="E2574" s="368">
        <v>3</v>
      </c>
      <c r="F2574" s="368">
        <v>1</v>
      </c>
      <c r="G2574" s="368">
        <v>33</v>
      </c>
    </row>
    <row r="2575" spans="1:7">
      <c r="A2575" s="368" t="s">
        <v>5433</v>
      </c>
      <c r="B2575" s="368" t="s">
        <v>139</v>
      </c>
      <c r="C2575" s="368" t="s">
        <v>58</v>
      </c>
      <c r="D2575" s="368" t="s">
        <v>3207</v>
      </c>
      <c r="E2575" s="368">
        <v>23</v>
      </c>
      <c r="F2575" s="368">
        <v>1</v>
      </c>
      <c r="G2575" s="368">
        <v>4</v>
      </c>
    </row>
    <row r="2576" spans="1:7">
      <c r="A2576" s="368" t="s">
        <v>5683</v>
      </c>
      <c r="B2576" s="368" t="s">
        <v>139</v>
      </c>
      <c r="C2576" s="368" t="s">
        <v>58</v>
      </c>
      <c r="D2576" s="368" t="s">
        <v>3230</v>
      </c>
      <c r="E2576" s="368">
        <v>23</v>
      </c>
      <c r="F2576" s="368">
        <v>1</v>
      </c>
      <c r="G2576" s="368">
        <v>4</v>
      </c>
    </row>
    <row r="2577" spans="1:7">
      <c r="A2577" s="368" t="s">
        <v>5434</v>
      </c>
      <c r="B2577" s="368" t="s">
        <v>139</v>
      </c>
      <c r="C2577" s="368" t="s">
        <v>78</v>
      </c>
      <c r="D2577" s="368" t="s">
        <v>3177</v>
      </c>
      <c r="E2577" s="368">
        <v>33</v>
      </c>
      <c r="F2577" s="368">
        <v>2</v>
      </c>
      <c r="G2577" s="368">
        <v>6</v>
      </c>
    </row>
    <row r="2578" spans="1:7">
      <c r="A2578" s="368" t="s">
        <v>5684</v>
      </c>
      <c r="B2578" s="368" t="s">
        <v>139</v>
      </c>
      <c r="C2578" s="368" t="s">
        <v>79</v>
      </c>
      <c r="D2578" s="368" t="s">
        <v>3212</v>
      </c>
      <c r="E2578" s="368">
        <v>6</v>
      </c>
      <c r="F2578" s="368">
        <v>1</v>
      </c>
      <c r="G2578" s="368">
        <v>17</v>
      </c>
    </row>
    <row r="2579" spans="1:7">
      <c r="A2579" s="368" t="s">
        <v>5435</v>
      </c>
      <c r="B2579" s="368" t="s">
        <v>139</v>
      </c>
      <c r="C2579" s="368" t="s">
        <v>80</v>
      </c>
      <c r="D2579" s="368" t="s">
        <v>3203</v>
      </c>
      <c r="E2579" s="368">
        <v>25</v>
      </c>
      <c r="F2579" s="368">
        <v>1</v>
      </c>
      <c r="G2579" s="368">
        <v>4</v>
      </c>
    </row>
    <row r="2580" spans="1:7">
      <c r="A2580" s="368" t="s">
        <v>5437</v>
      </c>
      <c r="B2580" s="368" t="s">
        <v>139</v>
      </c>
      <c r="C2580" s="368" t="s">
        <v>32</v>
      </c>
      <c r="D2580" s="368" t="s">
        <v>3192</v>
      </c>
      <c r="E2580" s="368">
        <v>9</v>
      </c>
      <c r="F2580" s="368">
        <v>2</v>
      </c>
      <c r="G2580" s="368">
        <v>22</v>
      </c>
    </row>
    <row r="2581" spans="1:7">
      <c r="A2581" s="368" t="s">
        <v>5438</v>
      </c>
      <c r="B2581" s="368" t="s">
        <v>139</v>
      </c>
      <c r="C2581" s="368" t="s">
        <v>32</v>
      </c>
      <c r="D2581" s="368" t="s">
        <v>3233</v>
      </c>
      <c r="E2581" s="368">
        <v>9</v>
      </c>
      <c r="F2581" s="368">
        <v>1</v>
      </c>
      <c r="G2581" s="368">
        <v>11</v>
      </c>
    </row>
    <row r="2582" spans="1:7">
      <c r="A2582" s="368" t="s">
        <v>5825</v>
      </c>
      <c r="B2582" s="368" t="s">
        <v>139</v>
      </c>
      <c r="C2582" s="368" t="s">
        <v>184</v>
      </c>
      <c r="D2582" s="368" t="s">
        <v>3192</v>
      </c>
      <c r="E2582" s="368">
        <v>33</v>
      </c>
      <c r="F2582" s="368">
        <v>5</v>
      </c>
      <c r="G2582" s="368">
        <v>15</v>
      </c>
    </row>
    <row r="2583" spans="1:7">
      <c r="A2583" s="368" t="s">
        <v>5048</v>
      </c>
      <c r="B2583" s="368" t="s">
        <v>139</v>
      </c>
      <c r="C2583" s="368" t="s">
        <v>184</v>
      </c>
      <c r="D2583" s="368" t="s">
        <v>3210</v>
      </c>
      <c r="E2583" s="368">
        <v>33</v>
      </c>
      <c r="F2583" s="368">
        <v>3</v>
      </c>
      <c r="G2583" s="368">
        <v>9</v>
      </c>
    </row>
    <row r="2584" spans="1:7">
      <c r="A2584" s="368" t="s">
        <v>6855</v>
      </c>
      <c r="B2584" s="368" t="s">
        <v>139</v>
      </c>
      <c r="C2584" s="368" t="s">
        <v>204</v>
      </c>
      <c r="D2584" s="368" t="s">
        <v>3210</v>
      </c>
      <c r="E2584" s="368">
        <v>2</v>
      </c>
      <c r="F2584" s="368">
        <v>1</v>
      </c>
      <c r="G2584" s="368">
        <v>50</v>
      </c>
    </row>
    <row r="2585" spans="1:7">
      <c r="A2585" s="368" t="s">
        <v>2703</v>
      </c>
      <c r="B2585" s="368" t="s">
        <v>139</v>
      </c>
      <c r="C2585" s="368" t="s">
        <v>186</v>
      </c>
      <c r="D2585" s="368" t="s">
        <v>3175</v>
      </c>
      <c r="E2585" s="368">
        <v>2</v>
      </c>
      <c r="F2585" s="368" t="s">
        <v>3175</v>
      </c>
      <c r="G2585" s="368">
        <v>0</v>
      </c>
    </row>
    <row r="2586" spans="1:7">
      <c r="A2586" s="368" t="s">
        <v>5440</v>
      </c>
      <c r="B2586" s="368" t="s">
        <v>139</v>
      </c>
      <c r="C2586" s="368" t="s">
        <v>162</v>
      </c>
      <c r="D2586" s="368" t="s">
        <v>3220</v>
      </c>
      <c r="E2586" s="368">
        <v>6</v>
      </c>
      <c r="F2586" s="368">
        <v>1</v>
      </c>
      <c r="G2586" s="368">
        <v>17</v>
      </c>
    </row>
    <row r="2587" spans="1:7">
      <c r="A2587" s="368" t="s">
        <v>5687</v>
      </c>
      <c r="B2587" s="368" t="s">
        <v>139</v>
      </c>
      <c r="C2587" s="368" t="s">
        <v>214</v>
      </c>
      <c r="D2587" s="368" t="s">
        <v>3210</v>
      </c>
      <c r="E2587" s="368">
        <v>2</v>
      </c>
      <c r="F2587" s="368">
        <v>1</v>
      </c>
      <c r="G2587" s="368">
        <v>50</v>
      </c>
    </row>
    <row r="2588" spans="1:7">
      <c r="A2588" s="368" t="s">
        <v>5689</v>
      </c>
      <c r="B2588" s="368" t="s">
        <v>139</v>
      </c>
      <c r="C2588" s="368" t="s">
        <v>215</v>
      </c>
      <c r="D2588" s="368" t="s">
        <v>3212</v>
      </c>
      <c r="E2588" s="368">
        <v>7</v>
      </c>
      <c r="F2588" s="368">
        <v>1</v>
      </c>
      <c r="G2588" s="368">
        <v>14</v>
      </c>
    </row>
    <row r="2589" spans="1:7">
      <c r="A2589" s="368" t="s">
        <v>5554</v>
      </c>
      <c r="B2589" s="368" t="s">
        <v>139</v>
      </c>
      <c r="C2589" s="368" t="s">
        <v>216</v>
      </c>
      <c r="D2589" s="368" t="s">
        <v>3192</v>
      </c>
      <c r="E2589" s="368">
        <v>6</v>
      </c>
      <c r="F2589" s="368">
        <v>1</v>
      </c>
      <c r="G2589" s="368">
        <v>17</v>
      </c>
    </row>
    <row r="2590" spans="1:7">
      <c r="A2590" s="368" t="s">
        <v>5690</v>
      </c>
      <c r="B2590" s="368" t="s">
        <v>139</v>
      </c>
      <c r="C2590" s="368" t="s">
        <v>216</v>
      </c>
      <c r="D2590" s="368" t="s">
        <v>3210</v>
      </c>
      <c r="E2590" s="368">
        <v>6</v>
      </c>
      <c r="F2590" s="368">
        <v>1</v>
      </c>
      <c r="G2590" s="368">
        <v>17</v>
      </c>
    </row>
    <row r="2591" spans="1:7">
      <c r="A2591" s="368" t="s">
        <v>5442</v>
      </c>
      <c r="B2591" s="368" t="s">
        <v>139</v>
      </c>
      <c r="C2591" s="368" t="s">
        <v>205</v>
      </c>
      <c r="D2591" s="368" t="s">
        <v>3177</v>
      </c>
      <c r="E2591" s="368">
        <v>12</v>
      </c>
      <c r="F2591" s="368">
        <v>2</v>
      </c>
      <c r="G2591" s="368">
        <v>17</v>
      </c>
    </row>
    <row r="2592" spans="1:7">
      <c r="A2592" s="368" t="s">
        <v>5443</v>
      </c>
      <c r="B2592" s="368" t="s">
        <v>139</v>
      </c>
      <c r="C2592" s="368" t="s">
        <v>205</v>
      </c>
      <c r="D2592" s="368" t="s">
        <v>3233</v>
      </c>
      <c r="E2592" s="368">
        <v>12</v>
      </c>
      <c r="F2592" s="368">
        <v>1</v>
      </c>
      <c r="G2592" s="368">
        <v>8</v>
      </c>
    </row>
    <row r="2593" spans="1:7">
      <c r="A2593" s="368" t="s">
        <v>5556</v>
      </c>
      <c r="B2593" s="368" t="s">
        <v>139</v>
      </c>
      <c r="C2593" s="368" t="s">
        <v>205</v>
      </c>
      <c r="D2593" s="368" t="s">
        <v>3246</v>
      </c>
      <c r="E2593" s="368">
        <v>12</v>
      </c>
      <c r="F2593" s="368">
        <v>1</v>
      </c>
      <c r="G2593" s="368">
        <v>8</v>
      </c>
    </row>
    <row r="2594" spans="1:7">
      <c r="A2594" s="368" t="s">
        <v>2706</v>
      </c>
      <c r="B2594" s="368" t="s">
        <v>139</v>
      </c>
      <c r="C2594" s="368" t="s">
        <v>163</v>
      </c>
      <c r="D2594" s="368" t="s">
        <v>3175</v>
      </c>
      <c r="E2594" s="368">
        <v>6</v>
      </c>
      <c r="F2594" s="368" t="s">
        <v>3175</v>
      </c>
      <c r="G2594" s="368">
        <v>0</v>
      </c>
    </row>
    <row r="2595" spans="1:7">
      <c r="A2595" s="368" t="s">
        <v>5445</v>
      </c>
      <c r="B2595" s="368" t="s">
        <v>139</v>
      </c>
      <c r="C2595" s="368" t="s">
        <v>188</v>
      </c>
      <c r="D2595" s="368" t="s">
        <v>3246</v>
      </c>
      <c r="E2595" s="368">
        <v>8</v>
      </c>
      <c r="F2595" s="368">
        <v>1</v>
      </c>
      <c r="G2595" s="368">
        <v>13</v>
      </c>
    </row>
    <row r="2596" spans="1:7">
      <c r="A2596" s="368" t="s">
        <v>5691</v>
      </c>
      <c r="B2596" s="368" t="s">
        <v>139</v>
      </c>
      <c r="C2596" s="368" t="s">
        <v>90</v>
      </c>
      <c r="D2596" s="368" t="s">
        <v>3212</v>
      </c>
      <c r="E2596" s="368">
        <v>7</v>
      </c>
      <c r="F2596" s="368">
        <v>1</v>
      </c>
      <c r="G2596" s="368">
        <v>14</v>
      </c>
    </row>
    <row r="2597" spans="1:7">
      <c r="A2597" s="368" t="s">
        <v>5446</v>
      </c>
      <c r="B2597" s="368" t="s">
        <v>139</v>
      </c>
      <c r="C2597" s="368" t="s">
        <v>148</v>
      </c>
      <c r="D2597" s="368" t="s">
        <v>3192</v>
      </c>
      <c r="E2597" s="368">
        <v>7</v>
      </c>
      <c r="F2597" s="368">
        <v>1</v>
      </c>
      <c r="G2597" s="368">
        <v>14</v>
      </c>
    </row>
    <row r="2598" spans="1:7">
      <c r="A2598" s="368" t="s">
        <v>5557</v>
      </c>
      <c r="B2598" s="368" t="s">
        <v>139</v>
      </c>
      <c r="C2598" s="368" t="s">
        <v>91</v>
      </c>
      <c r="D2598" s="368" t="s">
        <v>3192</v>
      </c>
      <c r="E2598" s="368">
        <v>16</v>
      </c>
      <c r="F2598" s="368">
        <v>3</v>
      </c>
      <c r="G2598" s="368">
        <v>19</v>
      </c>
    </row>
    <row r="2599" spans="1:7">
      <c r="A2599" s="368" t="s">
        <v>5450</v>
      </c>
      <c r="B2599" s="368" t="s">
        <v>139</v>
      </c>
      <c r="C2599" s="368" t="s">
        <v>91</v>
      </c>
      <c r="D2599" s="368" t="s">
        <v>3240</v>
      </c>
      <c r="E2599" s="368">
        <v>16</v>
      </c>
      <c r="F2599" s="368">
        <v>1</v>
      </c>
      <c r="G2599" s="368">
        <v>6</v>
      </c>
    </row>
    <row r="2600" spans="1:7">
      <c r="A2600" s="368" t="s">
        <v>5692</v>
      </c>
      <c r="B2600" s="368" t="s">
        <v>139</v>
      </c>
      <c r="C2600" s="368" t="s">
        <v>189</v>
      </c>
      <c r="D2600" s="368" t="s">
        <v>3212</v>
      </c>
      <c r="E2600" s="368">
        <v>32</v>
      </c>
      <c r="F2600" s="368">
        <v>7</v>
      </c>
      <c r="G2600" s="368">
        <v>22</v>
      </c>
    </row>
    <row r="2601" spans="1:7">
      <c r="A2601" s="368" t="s">
        <v>5451</v>
      </c>
      <c r="B2601" s="368" t="s">
        <v>139</v>
      </c>
      <c r="C2601" s="368" t="s">
        <v>189</v>
      </c>
      <c r="D2601" s="368" t="s">
        <v>3220</v>
      </c>
      <c r="E2601" s="368">
        <v>32</v>
      </c>
      <c r="F2601" s="368">
        <v>1</v>
      </c>
      <c r="G2601" s="368">
        <v>3</v>
      </c>
    </row>
    <row r="2602" spans="1:7">
      <c r="A2602" s="368" t="s">
        <v>5455</v>
      </c>
      <c r="B2602" s="368" t="s">
        <v>139</v>
      </c>
      <c r="C2602" s="368" t="s">
        <v>61</v>
      </c>
      <c r="D2602" s="368" t="s">
        <v>3212</v>
      </c>
      <c r="E2602" s="368">
        <v>9</v>
      </c>
      <c r="F2602" s="368">
        <v>4</v>
      </c>
      <c r="G2602" s="368">
        <v>44</v>
      </c>
    </row>
    <row r="2603" spans="1:7">
      <c r="A2603" s="368" t="s">
        <v>5697</v>
      </c>
      <c r="B2603" s="368" t="s">
        <v>139</v>
      </c>
      <c r="C2603" s="368" t="s">
        <v>151</v>
      </c>
      <c r="D2603" s="368" t="s">
        <v>3203</v>
      </c>
      <c r="E2603" s="368">
        <v>4</v>
      </c>
      <c r="F2603" s="368">
        <v>1</v>
      </c>
      <c r="G2603" s="368">
        <v>25</v>
      </c>
    </row>
    <row r="2604" spans="1:7">
      <c r="A2604" s="368" t="s">
        <v>5457</v>
      </c>
      <c r="B2604" s="368" t="s">
        <v>139</v>
      </c>
      <c r="C2604" s="368" t="s">
        <v>40</v>
      </c>
      <c r="D2604" s="368" t="s">
        <v>3240</v>
      </c>
      <c r="E2604" s="368">
        <v>6</v>
      </c>
      <c r="F2604" s="368">
        <v>1</v>
      </c>
      <c r="G2604" s="368">
        <v>17</v>
      </c>
    </row>
    <row r="2605" spans="1:7">
      <c r="A2605" s="368" t="s">
        <v>5458</v>
      </c>
      <c r="B2605" s="368" t="s">
        <v>139</v>
      </c>
      <c r="C2605" s="368" t="s">
        <v>190</v>
      </c>
      <c r="D2605" s="368" t="s">
        <v>3210</v>
      </c>
      <c r="E2605" s="368">
        <v>5</v>
      </c>
      <c r="F2605" s="368">
        <v>1</v>
      </c>
      <c r="G2605" s="368">
        <v>20</v>
      </c>
    </row>
    <row r="2606" spans="1:7">
      <c r="A2606" s="368" t="s">
        <v>5459</v>
      </c>
      <c r="B2606" s="368" t="s">
        <v>139</v>
      </c>
      <c r="C2606" s="368" t="s">
        <v>191</v>
      </c>
      <c r="D2606" s="368" t="s">
        <v>3192</v>
      </c>
      <c r="E2606" s="368">
        <v>12</v>
      </c>
      <c r="F2606" s="368">
        <v>1</v>
      </c>
      <c r="G2606" s="368">
        <v>8</v>
      </c>
    </row>
    <row r="2607" spans="1:7">
      <c r="A2607" s="368" t="s">
        <v>5700</v>
      </c>
      <c r="B2607" s="368" t="s">
        <v>139</v>
      </c>
      <c r="C2607" s="368" t="s">
        <v>191</v>
      </c>
      <c r="D2607" s="368" t="s">
        <v>3220</v>
      </c>
      <c r="E2607" s="368">
        <v>12</v>
      </c>
      <c r="F2607" s="368">
        <v>1</v>
      </c>
      <c r="G2607" s="368">
        <v>8</v>
      </c>
    </row>
    <row r="2608" spans="1:7">
      <c r="A2608" s="368" t="s">
        <v>5561</v>
      </c>
      <c r="B2608" s="368" t="s">
        <v>139</v>
      </c>
      <c r="C2608" s="368" t="s">
        <v>174</v>
      </c>
      <c r="D2608" s="368" t="s">
        <v>3220</v>
      </c>
      <c r="E2608" s="368">
        <v>13</v>
      </c>
      <c r="F2608" s="368">
        <v>1</v>
      </c>
      <c r="G2608" s="368">
        <v>8</v>
      </c>
    </row>
    <row r="2609" spans="1:7">
      <c r="A2609" s="368" t="s">
        <v>5564</v>
      </c>
      <c r="B2609" s="368" t="s">
        <v>139</v>
      </c>
      <c r="C2609" s="368" t="s">
        <v>222</v>
      </c>
      <c r="D2609" s="368" t="s">
        <v>3246</v>
      </c>
      <c r="E2609" s="368">
        <v>9</v>
      </c>
      <c r="F2609" s="368">
        <v>1</v>
      </c>
      <c r="G2609" s="368">
        <v>11</v>
      </c>
    </row>
    <row r="2610" spans="1:7">
      <c r="A2610" s="368" t="s">
        <v>5476</v>
      </c>
      <c r="B2610" s="368" t="s">
        <v>139</v>
      </c>
      <c r="C2610" s="368" t="s">
        <v>75</v>
      </c>
      <c r="D2610" s="368" t="s">
        <v>3227</v>
      </c>
      <c r="E2610" s="368">
        <v>5</v>
      </c>
      <c r="F2610" s="368">
        <v>1</v>
      </c>
      <c r="G2610" s="368">
        <v>20</v>
      </c>
    </row>
    <row r="2611" spans="1:7">
      <c r="A2611" s="368" t="s">
        <v>5478</v>
      </c>
      <c r="B2611" s="368" t="s">
        <v>139</v>
      </c>
      <c r="C2611" s="368" t="s">
        <v>77</v>
      </c>
      <c r="D2611" s="368" t="s">
        <v>3207</v>
      </c>
      <c r="E2611" s="368">
        <v>22</v>
      </c>
      <c r="F2611" s="368">
        <v>1</v>
      </c>
      <c r="G2611" s="368">
        <v>5</v>
      </c>
    </row>
    <row r="2612" spans="1:7">
      <c r="A2612" s="368" t="s">
        <v>5044</v>
      </c>
      <c r="B2612" s="368" t="s">
        <v>139</v>
      </c>
      <c r="C2612" s="368" t="s">
        <v>173</v>
      </c>
      <c r="D2612" s="368" t="s">
        <v>3212</v>
      </c>
      <c r="E2612" s="368">
        <v>5</v>
      </c>
      <c r="F2612" s="368">
        <v>1</v>
      </c>
      <c r="G2612" s="368">
        <v>20</v>
      </c>
    </row>
    <row r="2613" spans="1:7">
      <c r="A2613" s="368" t="s">
        <v>5045</v>
      </c>
      <c r="B2613" s="368" t="s">
        <v>139</v>
      </c>
      <c r="C2613" s="368" t="s">
        <v>144</v>
      </c>
      <c r="D2613" s="368" t="s">
        <v>3212</v>
      </c>
      <c r="E2613" s="368">
        <v>6</v>
      </c>
      <c r="F2613" s="368">
        <v>1</v>
      </c>
      <c r="G2613" s="368">
        <v>17</v>
      </c>
    </row>
    <row r="2614" spans="1:7">
      <c r="A2614" s="368" t="s">
        <v>2629</v>
      </c>
      <c r="B2614" s="368" t="s">
        <v>139</v>
      </c>
      <c r="C2614" s="368" t="s">
        <v>158</v>
      </c>
      <c r="D2614" s="368" t="s">
        <v>3175</v>
      </c>
      <c r="E2614" s="368">
        <v>2</v>
      </c>
      <c r="F2614" s="368" t="s">
        <v>3175</v>
      </c>
      <c r="G2614" s="368">
        <v>0</v>
      </c>
    </row>
    <row r="2615" spans="1:7">
      <c r="A2615" s="368" t="s">
        <v>5591</v>
      </c>
      <c r="B2615" s="368" t="s">
        <v>139</v>
      </c>
      <c r="C2615" s="368" t="s">
        <v>159</v>
      </c>
      <c r="D2615" s="368" t="s">
        <v>3210</v>
      </c>
      <c r="E2615" s="368">
        <v>5</v>
      </c>
      <c r="F2615" s="368">
        <v>1</v>
      </c>
      <c r="G2615" s="368">
        <v>20</v>
      </c>
    </row>
    <row r="2616" spans="1:7">
      <c r="A2616" s="368" t="s">
        <v>5481</v>
      </c>
      <c r="B2616" s="368" t="s">
        <v>139</v>
      </c>
      <c r="C2616" s="368" t="s">
        <v>202</v>
      </c>
      <c r="D2616" s="368" t="s">
        <v>3192</v>
      </c>
      <c r="E2616" s="368">
        <v>5</v>
      </c>
      <c r="F2616" s="368">
        <v>1</v>
      </c>
      <c r="G2616" s="368">
        <v>20</v>
      </c>
    </row>
    <row r="2617" spans="1:7">
      <c r="A2617" s="368" t="s">
        <v>5482</v>
      </c>
      <c r="B2617" s="368" t="s">
        <v>139</v>
      </c>
      <c r="C2617" s="368" t="s">
        <v>58</v>
      </c>
      <c r="D2617" s="368" t="s">
        <v>3212</v>
      </c>
      <c r="E2617" s="368">
        <v>23</v>
      </c>
      <c r="F2617" s="368">
        <v>6</v>
      </c>
      <c r="G2617" s="368">
        <v>26</v>
      </c>
    </row>
    <row r="2618" spans="1:7">
      <c r="A2618" s="368" t="s">
        <v>5483</v>
      </c>
      <c r="B2618" s="368" t="s">
        <v>139</v>
      </c>
      <c r="C2618" s="368" t="s">
        <v>58</v>
      </c>
      <c r="D2618" s="368" t="s">
        <v>3306</v>
      </c>
      <c r="E2618" s="368">
        <v>23</v>
      </c>
      <c r="F2618" s="368">
        <v>1</v>
      </c>
      <c r="G2618" s="368">
        <v>4</v>
      </c>
    </row>
    <row r="2619" spans="1:7">
      <c r="A2619" s="368" t="s">
        <v>5484</v>
      </c>
      <c r="B2619" s="368" t="s">
        <v>139</v>
      </c>
      <c r="C2619" s="368" t="s">
        <v>78</v>
      </c>
      <c r="D2619" s="368" t="s">
        <v>3210</v>
      </c>
      <c r="E2619" s="368">
        <v>33</v>
      </c>
      <c r="F2619" s="368">
        <v>5</v>
      </c>
      <c r="G2619" s="368">
        <v>15</v>
      </c>
    </row>
    <row r="2620" spans="1:7">
      <c r="A2620" s="368" t="s">
        <v>5595</v>
      </c>
      <c r="B2620" s="368" t="s">
        <v>139</v>
      </c>
      <c r="C2620" s="368" t="s">
        <v>32</v>
      </c>
      <c r="D2620" s="368" t="s">
        <v>3306</v>
      </c>
      <c r="E2620" s="368">
        <v>9</v>
      </c>
      <c r="F2620" s="368">
        <v>1</v>
      </c>
      <c r="G2620" s="368">
        <v>11</v>
      </c>
    </row>
    <row r="2621" spans="1:7">
      <c r="A2621" s="368" t="s">
        <v>2875</v>
      </c>
      <c r="B2621" s="368" t="s">
        <v>139</v>
      </c>
      <c r="C2621" s="368" t="s">
        <v>203</v>
      </c>
      <c r="D2621" s="368" t="s">
        <v>3175</v>
      </c>
      <c r="E2621" s="368">
        <v>3</v>
      </c>
      <c r="F2621" s="368" t="s">
        <v>3175</v>
      </c>
      <c r="G2621" s="368">
        <v>0</v>
      </c>
    </row>
    <row r="2622" spans="1:7">
      <c r="A2622" s="368" t="s">
        <v>5235</v>
      </c>
      <c r="B2622" s="368" t="s">
        <v>139</v>
      </c>
      <c r="C2622" s="368" t="s">
        <v>60</v>
      </c>
      <c r="D2622" s="368" t="s">
        <v>3212</v>
      </c>
      <c r="E2622" s="368">
        <v>19</v>
      </c>
      <c r="F2622" s="368">
        <v>5</v>
      </c>
      <c r="G2622" s="368">
        <v>26</v>
      </c>
    </row>
    <row r="2623" spans="1:7">
      <c r="A2623" s="368" t="s">
        <v>5236</v>
      </c>
      <c r="B2623" s="368" t="s">
        <v>139</v>
      </c>
      <c r="C2623" s="368" t="s">
        <v>60</v>
      </c>
      <c r="D2623" s="368" t="s">
        <v>3236</v>
      </c>
      <c r="E2623" s="368">
        <v>19</v>
      </c>
      <c r="F2623" s="368">
        <v>1</v>
      </c>
      <c r="G2623" s="368">
        <v>5</v>
      </c>
    </row>
    <row r="2624" spans="1:7">
      <c r="A2624" s="368" t="s">
        <v>5006</v>
      </c>
      <c r="B2624" s="368" t="s">
        <v>139</v>
      </c>
      <c r="C2624" s="368" t="s">
        <v>60</v>
      </c>
      <c r="D2624" s="368" t="s">
        <v>3233</v>
      </c>
      <c r="E2624" s="368">
        <v>19</v>
      </c>
      <c r="F2624" s="368">
        <v>1</v>
      </c>
      <c r="G2624" s="368">
        <v>5</v>
      </c>
    </row>
    <row r="2625" spans="1:7">
      <c r="A2625" s="368" t="s">
        <v>5600</v>
      </c>
      <c r="B2625" s="368" t="s">
        <v>139</v>
      </c>
      <c r="C2625" s="368" t="s">
        <v>187</v>
      </c>
      <c r="D2625" s="368" t="s">
        <v>3212</v>
      </c>
      <c r="E2625" s="368">
        <v>5</v>
      </c>
      <c r="F2625" s="368">
        <v>1</v>
      </c>
      <c r="G2625" s="368">
        <v>20</v>
      </c>
    </row>
    <row r="2626" spans="1:7">
      <c r="A2626" s="368" t="s">
        <v>5489</v>
      </c>
      <c r="B2626" s="368" t="s">
        <v>139</v>
      </c>
      <c r="C2626" s="368" t="s">
        <v>216</v>
      </c>
      <c r="D2626" s="368" t="s">
        <v>3233</v>
      </c>
      <c r="E2626" s="368">
        <v>6</v>
      </c>
      <c r="F2626" s="368">
        <v>1</v>
      </c>
      <c r="G2626" s="368">
        <v>17</v>
      </c>
    </row>
    <row r="2627" spans="1:7">
      <c r="A2627" s="368" t="s">
        <v>5490</v>
      </c>
      <c r="B2627" s="368" t="s">
        <v>139</v>
      </c>
      <c r="C2627" s="368" t="s">
        <v>205</v>
      </c>
      <c r="D2627" s="368" t="s">
        <v>3212</v>
      </c>
      <c r="E2627" s="368">
        <v>12</v>
      </c>
      <c r="F2627" s="368">
        <v>6</v>
      </c>
      <c r="G2627" s="368">
        <v>50</v>
      </c>
    </row>
    <row r="2628" spans="1:7">
      <c r="A2628" s="368" t="s">
        <v>5494</v>
      </c>
      <c r="B2628" s="368" t="s">
        <v>139</v>
      </c>
      <c r="C2628" s="368" t="s">
        <v>148</v>
      </c>
      <c r="D2628" s="368" t="s">
        <v>3195</v>
      </c>
      <c r="E2628" s="368">
        <v>7</v>
      </c>
      <c r="F2628" s="368">
        <v>1</v>
      </c>
      <c r="G2628" s="368">
        <v>14</v>
      </c>
    </row>
    <row r="2629" spans="1:7">
      <c r="A2629" s="368" t="s">
        <v>2968</v>
      </c>
      <c r="B2629" s="368" t="s">
        <v>139</v>
      </c>
      <c r="C2629" s="368" t="s">
        <v>37</v>
      </c>
      <c r="D2629" s="368" t="s">
        <v>3175</v>
      </c>
      <c r="E2629" s="368">
        <v>17</v>
      </c>
      <c r="F2629" s="368" t="s">
        <v>3175</v>
      </c>
      <c r="G2629" s="368">
        <v>0</v>
      </c>
    </row>
    <row r="2630" spans="1:7">
      <c r="A2630" s="368" t="s">
        <v>5496</v>
      </c>
      <c r="B2630" s="368" t="s">
        <v>139</v>
      </c>
      <c r="C2630" s="368" t="s">
        <v>218</v>
      </c>
      <c r="D2630" s="368" t="s">
        <v>3203</v>
      </c>
      <c r="E2630" s="368">
        <v>3</v>
      </c>
      <c r="F2630" s="368">
        <v>1</v>
      </c>
      <c r="G2630" s="368">
        <v>33</v>
      </c>
    </row>
    <row r="2631" spans="1:7">
      <c r="A2631" s="368" t="s">
        <v>5497</v>
      </c>
      <c r="B2631" s="368" t="s">
        <v>139</v>
      </c>
      <c r="C2631" s="368" t="s">
        <v>91</v>
      </c>
      <c r="D2631" s="368" t="s">
        <v>3210</v>
      </c>
      <c r="E2631" s="368">
        <v>16</v>
      </c>
      <c r="F2631" s="368">
        <v>2</v>
      </c>
      <c r="G2631" s="368">
        <v>13</v>
      </c>
    </row>
    <row r="2632" spans="1:7">
      <c r="A2632" s="368" t="s">
        <v>2969</v>
      </c>
      <c r="B2632" s="368" t="s">
        <v>139</v>
      </c>
      <c r="C2632" s="368" t="s">
        <v>19</v>
      </c>
      <c r="D2632" s="368" t="s">
        <v>3175</v>
      </c>
      <c r="E2632" s="368">
        <v>8</v>
      </c>
      <c r="F2632" s="368" t="s">
        <v>3175</v>
      </c>
      <c r="G2632" s="368">
        <v>0</v>
      </c>
    </row>
    <row r="2633" spans="1:7">
      <c r="A2633" s="368" t="s">
        <v>5499</v>
      </c>
      <c r="B2633" s="368" t="s">
        <v>139</v>
      </c>
      <c r="C2633" s="368" t="s">
        <v>19</v>
      </c>
      <c r="D2633" s="368" t="s">
        <v>3212</v>
      </c>
      <c r="E2633" s="368">
        <v>8</v>
      </c>
      <c r="F2633" s="368" t="s">
        <v>3175</v>
      </c>
      <c r="G2633" s="368">
        <v>0</v>
      </c>
    </row>
    <row r="2634" spans="1:7">
      <c r="A2634" s="368" t="s">
        <v>5054</v>
      </c>
      <c r="B2634" s="368" t="s">
        <v>139</v>
      </c>
      <c r="C2634" s="368" t="s">
        <v>38</v>
      </c>
      <c r="D2634" s="368" t="s">
        <v>3220</v>
      </c>
      <c r="E2634" s="368">
        <v>18</v>
      </c>
      <c r="F2634" s="368">
        <v>2</v>
      </c>
      <c r="G2634" s="368">
        <v>11</v>
      </c>
    </row>
    <row r="2635" spans="1:7">
      <c r="A2635" s="368" t="s">
        <v>5055</v>
      </c>
      <c r="B2635" s="368" t="s">
        <v>139</v>
      </c>
      <c r="C2635" s="368" t="s">
        <v>38</v>
      </c>
      <c r="D2635" s="368" t="s">
        <v>3207</v>
      </c>
      <c r="E2635" s="368">
        <v>18</v>
      </c>
      <c r="F2635" s="368">
        <v>2</v>
      </c>
      <c r="G2635" s="368">
        <v>11</v>
      </c>
    </row>
    <row r="2636" spans="1:7">
      <c r="A2636" s="368" t="s">
        <v>5643</v>
      </c>
      <c r="B2636" s="368" t="s">
        <v>139</v>
      </c>
      <c r="C2636" s="368" t="s">
        <v>38</v>
      </c>
      <c r="D2636" s="368" t="s">
        <v>3233</v>
      </c>
      <c r="E2636" s="368">
        <v>18</v>
      </c>
      <c r="F2636" s="368">
        <v>1</v>
      </c>
      <c r="G2636" s="368">
        <v>6</v>
      </c>
    </row>
    <row r="2637" spans="1:7">
      <c r="A2637" s="368" t="s">
        <v>5501</v>
      </c>
      <c r="B2637" s="368" t="s">
        <v>139</v>
      </c>
      <c r="C2637" s="368" t="s">
        <v>38</v>
      </c>
      <c r="D2637" s="368" t="s">
        <v>3184</v>
      </c>
      <c r="E2637" s="368">
        <v>18</v>
      </c>
      <c r="F2637" s="368">
        <v>1</v>
      </c>
      <c r="G2637" s="368">
        <v>6</v>
      </c>
    </row>
    <row r="2638" spans="1:7">
      <c r="A2638" s="368" t="s">
        <v>5015</v>
      </c>
      <c r="B2638" s="368" t="s">
        <v>139</v>
      </c>
      <c r="C2638" s="368" t="s">
        <v>219</v>
      </c>
      <c r="D2638" s="368" t="s">
        <v>3195</v>
      </c>
      <c r="E2638" s="368">
        <v>7</v>
      </c>
      <c r="F2638" s="368">
        <v>1</v>
      </c>
      <c r="G2638" s="368">
        <v>14</v>
      </c>
    </row>
    <row r="2639" spans="1:7">
      <c r="A2639" s="368" t="s">
        <v>5502</v>
      </c>
      <c r="B2639" s="368" t="s">
        <v>139</v>
      </c>
      <c r="C2639" s="368" t="s">
        <v>150</v>
      </c>
      <c r="D2639" s="368" t="s">
        <v>3212</v>
      </c>
      <c r="E2639" s="368">
        <v>1</v>
      </c>
      <c r="F2639" s="368">
        <v>1</v>
      </c>
      <c r="G2639" s="368">
        <v>100</v>
      </c>
    </row>
    <row r="2640" spans="1:7">
      <c r="A2640" s="368" t="s">
        <v>5057</v>
      </c>
      <c r="B2640" s="368" t="s">
        <v>139</v>
      </c>
      <c r="C2640" s="368" t="s">
        <v>39</v>
      </c>
      <c r="D2640" s="368" t="s">
        <v>3220</v>
      </c>
      <c r="E2640" s="368">
        <v>11</v>
      </c>
      <c r="F2640" s="368">
        <v>1</v>
      </c>
      <c r="G2640" s="368">
        <v>9</v>
      </c>
    </row>
    <row r="2641" spans="1:7">
      <c r="A2641" s="368" t="s">
        <v>2664</v>
      </c>
      <c r="B2641" s="368" t="s">
        <v>139</v>
      </c>
      <c r="C2641" s="368" t="s">
        <v>220</v>
      </c>
      <c r="D2641" s="368" t="s">
        <v>3175</v>
      </c>
      <c r="E2641" s="368">
        <v>5</v>
      </c>
      <c r="F2641" s="368" t="s">
        <v>3175</v>
      </c>
      <c r="G2641" s="368">
        <v>0</v>
      </c>
    </row>
    <row r="2642" spans="1:7">
      <c r="A2642" s="368" t="s">
        <v>5058</v>
      </c>
      <c r="B2642" s="368" t="s">
        <v>139</v>
      </c>
      <c r="C2642" s="368" t="s">
        <v>152</v>
      </c>
      <c r="D2642" s="368" t="s">
        <v>3212</v>
      </c>
      <c r="E2642" s="368">
        <v>7</v>
      </c>
      <c r="F2642" s="368">
        <v>3</v>
      </c>
      <c r="G2642" s="368">
        <v>43</v>
      </c>
    </row>
    <row r="2643" spans="1:7">
      <c r="A2643" s="368" t="s">
        <v>5252</v>
      </c>
      <c r="B2643" s="368" t="s">
        <v>139</v>
      </c>
      <c r="C2643" s="368" t="s">
        <v>221</v>
      </c>
      <c r="D2643" s="368" t="s">
        <v>3207</v>
      </c>
      <c r="E2643" s="368">
        <v>16</v>
      </c>
      <c r="F2643" s="368">
        <v>1</v>
      </c>
      <c r="G2643" s="368">
        <v>6</v>
      </c>
    </row>
    <row r="2644" spans="1:7">
      <c r="A2644" s="368" t="s">
        <v>5361</v>
      </c>
      <c r="B2644" s="368" t="s">
        <v>139</v>
      </c>
      <c r="C2644" s="368" t="s">
        <v>190</v>
      </c>
      <c r="D2644" s="368" t="s">
        <v>3177</v>
      </c>
      <c r="E2644" s="368">
        <v>5</v>
      </c>
      <c r="F2644" s="368">
        <v>1</v>
      </c>
      <c r="G2644" s="368">
        <v>20</v>
      </c>
    </row>
    <row r="2645" spans="1:7">
      <c r="A2645" s="368" t="s">
        <v>5362</v>
      </c>
      <c r="B2645" s="368" t="s">
        <v>139</v>
      </c>
      <c r="C2645" s="368" t="s">
        <v>191</v>
      </c>
      <c r="D2645" s="368" t="s">
        <v>3212</v>
      </c>
      <c r="E2645" s="368">
        <v>12</v>
      </c>
      <c r="F2645" s="368">
        <v>2</v>
      </c>
      <c r="G2645" s="368">
        <v>17</v>
      </c>
    </row>
    <row r="2646" spans="1:7">
      <c r="A2646" s="368" t="s">
        <v>5363</v>
      </c>
      <c r="B2646" s="368" t="s">
        <v>139</v>
      </c>
      <c r="C2646" s="368" t="s">
        <v>191</v>
      </c>
      <c r="D2646" s="368" t="s">
        <v>3184</v>
      </c>
      <c r="E2646" s="368">
        <v>12</v>
      </c>
      <c r="F2646" s="368">
        <v>1</v>
      </c>
      <c r="G2646" s="368">
        <v>8</v>
      </c>
    </row>
    <row r="2647" spans="1:7">
      <c r="A2647" s="368" t="s">
        <v>5648</v>
      </c>
      <c r="B2647" s="368" t="s">
        <v>139</v>
      </c>
      <c r="C2647" s="368" t="s">
        <v>209</v>
      </c>
      <c r="D2647" s="368" t="s">
        <v>3195</v>
      </c>
      <c r="E2647" s="368">
        <v>13</v>
      </c>
      <c r="F2647" s="368">
        <v>1</v>
      </c>
      <c r="G2647" s="368">
        <v>8</v>
      </c>
    </row>
    <row r="2648" spans="1:7">
      <c r="A2648" s="368" t="s">
        <v>5605</v>
      </c>
      <c r="B2648" s="368" t="s">
        <v>139</v>
      </c>
      <c r="C2648" s="368" t="s">
        <v>222</v>
      </c>
      <c r="D2648" s="368" t="s">
        <v>3220</v>
      </c>
      <c r="E2648" s="368">
        <v>9</v>
      </c>
      <c r="F2648" s="368">
        <v>2</v>
      </c>
      <c r="G2648" s="368">
        <v>22</v>
      </c>
    </row>
    <row r="2649" spans="1:7">
      <c r="A2649" s="368" t="s">
        <v>5365</v>
      </c>
      <c r="B2649" s="368" t="s">
        <v>139</v>
      </c>
      <c r="C2649" s="368" t="s">
        <v>223</v>
      </c>
      <c r="D2649" s="368" t="s">
        <v>3220</v>
      </c>
      <c r="E2649" s="368">
        <v>16</v>
      </c>
      <c r="F2649" s="368">
        <v>2</v>
      </c>
      <c r="G2649" s="368">
        <v>13</v>
      </c>
    </row>
    <row r="2650" spans="1:7">
      <c r="A2650" s="368" t="s">
        <v>5461</v>
      </c>
      <c r="B2650" s="368" t="s">
        <v>139</v>
      </c>
      <c r="C2650" s="368" t="s">
        <v>223</v>
      </c>
      <c r="D2650" s="368" t="s">
        <v>3212</v>
      </c>
      <c r="E2650" s="368">
        <v>16</v>
      </c>
      <c r="F2650" s="368">
        <v>2</v>
      </c>
      <c r="G2650" s="368">
        <v>13</v>
      </c>
    </row>
    <row r="2651" spans="1:7">
      <c r="A2651" s="368" t="s">
        <v>5704</v>
      </c>
      <c r="B2651" s="368" t="s">
        <v>139</v>
      </c>
      <c r="C2651" s="368" t="s">
        <v>223</v>
      </c>
      <c r="D2651" s="368" t="s">
        <v>3184</v>
      </c>
      <c r="E2651" s="368">
        <v>16</v>
      </c>
      <c r="F2651" s="368">
        <v>1</v>
      </c>
      <c r="G2651" s="368">
        <v>6</v>
      </c>
    </row>
    <row r="2652" spans="1:7">
      <c r="A2652" s="368" t="s">
        <v>4959</v>
      </c>
      <c r="B2652" s="368" t="s">
        <v>139</v>
      </c>
      <c r="C2652" s="368" t="s">
        <v>109</v>
      </c>
      <c r="D2652" s="368" t="s">
        <v>3177</v>
      </c>
      <c r="E2652" s="368">
        <v>7</v>
      </c>
      <c r="F2652" s="368">
        <v>1</v>
      </c>
      <c r="G2652" s="368">
        <v>14</v>
      </c>
    </row>
    <row r="2653" spans="1:7">
      <c r="A2653" s="368" t="s">
        <v>5807</v>
      </c>
      <c r="B2653" s="368" t="s">
        <v>139</v>
      </c>
      <c r="C2653" s="368" t="s">
        <v>111</v>
      </c>
      <c r="D2653" s="368" t="s">
        <v>3212</v>
      </c>
      <c r="E2653" s="368">
        <v>3</v>
      </c>
      <c r="F2653" s="368">
        <v>2</v>
      </c>
      <c r="G2653" s="368">
        <v>67</v>
      </c>
    </row>
    <row r="2654" spans="1:7">
      <c r="A2654" s="368" t="s">
        <v>4463</v>
      </c>
      <c r="B2654" s="368" t="s">
        <v>139</v>
      </c>
      <c r="C2654" s="368" t="s">
        <v>140</v>
      </c>
      <c r="D2654" s="368" t="s">
        <v>3198</v>
      </c>
      <c r="E2654" s="368">
        <v>1</v>
      </c>
      <c r="F2654" s="368">
        <v>1</v>
      </c>
      <c r="G2654" s="368">
        <v>100</v>
      </c>
    </row>
    <row r="2655" spans="1:7">
      <c r="A2655" s="368" t="s">
        <v>5151</v>
      </c>
      <c r="B2655" s="368" t="s">
        <v>139</v>
      </c>
      <c r="C2655" s="368" t="s">
        <v>140</v>
      </c>
      <c r="D2655" s="368" t="s">
        <v>3184</v>
      </c>
      <c r="E2655" s="368">
        <v>1</v>
      </c>
      <c r="F2655" s="368">
        <v>1</v>
      </c>
      <c r="G2655" s="368">
        <v>100</v>
      </c>
    </row>
    <row r="2656" spans="1:7">
      <c r="A2656" s="368" t="s">
        <v>5152</v>
      </c>
      <c r="B2656" s="368" t="s">
        <v>139</v>
      </c>
      <c r="C2656" s="368" t="s">
        <v>181</v>
      </c>
      <c r="D2656" s="368" t="s">
        <v>3198</v>
      </c>
      <c r="E2656" s="368">
        <v>29</v>
      </c>
      <c r="F2656" s="368">
        <v>1</v>
      </c>
      <c r="G2656" s="368">
        <v>3</v>
      </c>
    </row>
    <row r="2657" spans="1:7">
      <c r="A2657" s="368" t="s">
        <v>5810</v>
      </c>
      <c r="B2657" s="368" t="s">
        <v>139</v>
      </c>
      <c r="C2657" s="368" t="s">
        <v>181</v>
      </c>
      <c r="D2657" s="368" t="s">
        <v>3201</v>
      </c>
      <c r="E2657" s="368">
        <v>29</v>
      </c>
      <c r="F2657" s="368">
        <v>1</v>
      </c>
      <c r="G2657" s="368">
        <v>3</v>
      </c>
    </row>
    <row r="2658" spans="1:7">
      <c r="A2658" s="368" t="s">
        <v>4465</v>
      </c>
      <c r="B2658" s="368" t="s">
        <v>139</v>
      </c>
      <c r="C2658" s="368" t="s">
        <v>181</v>
      </c>
      <c r="D2658" s="368" t="s">
        <v>3195</v>
      </c>
      <c r="E2658" s="368">
        <v>29</v>
      </c>
      <c r="F2658" s="368">
        <v>2</v>
      </c>
      <c r="G2658" s="368">
        <v>7</v>
      </c>
    </row>
    <row r="2659" spans="1:7">
      <c r="A2659" s="368" t="s">
        <v>4466</v>
      </c>
      <c r="B2659" s="368" t="s">
        <v>139</v>
      </c>
      <c r="C2659" s="368" t="s">
        <v>181</v>
      </c>
      <c r="D2659" s="368" t="s">
        <v>3422</v>
      </c>
      <c r="E2659" s="368">
        <v>29</v>
      </c>
      <c r="F2659" s="368">
        <v>1</v>
      </c>
      <c r="G2659" s="368">
        <v>3</v>
      </c>
    </row>
    <row r="2660" spans="1:7">
      <c r="A2660" s="368" t="s">
        <v>4468</v>
      </c>
      <c r="B2660" s="368" t="s">
        <v>139</v>
      </c>
      <c r="C2660" s="368" t="s">
        <v>28</v>
      </c>
      <c r="D2660" s="368" t="s">
        <v>3201</v>
      </c>
      <c r="E2660" s="368">
        <v>6</v>
      </c>
      <c r="F2660" s="368">
        <v>1</v>
      </c>
      <c r="G2660" s="368">
        <v>17</v>
      </c>
    </row>
    <row r="2661" spans="1:7">
      <c r="A2661" s="368" t="s">
        <v>5286</v>
      </c>
      <c r="B2661" s="368" t="s">
        <v>139</v>
      </c>
      <c r="C2661" s="368" t="s">
        <v>29</v>
      </c>
      <c r="D2661" s="368" t="s">
        <v>3205</v>
      </c>
      <c r="E2661" s="368">
        <v>53</v>
      </c>
      <c r="F2661" s="368">
        <v>2</v>
      </c>
      <c r="G2661" s="368">
        <v>4</v>
      </c>
    </row>
    <row r="2662" spans="1:7">
      <c r="A2662" s="368" t="s">
        <v>5155</v>
      </c>
      <c r="B2662" s="368" t="s">
        <v>139</v>
      </c>
      <c r="C2662" s="368" t="s">
        <v>115</v>
      </c>
      <c r="D2662" s="368" t="s">
        <v>3212</v>
      </c>
      <c r="E2662" s="368">
        <v>52</v>
      </c>
      <c r="F2662" s="368">
        <v>16</v>
      </c>
      <c r="G2662" s="368">
        <v>31</v>
      </c>
    </row>
    <row r="2663" spans="1:7">
      <c r="A2663" s="368" t="s">
        <v>5812</v>
      </c>
      <c r="B2663" s="368" t="s">
        <v>139</v>
      </c>
      <c r="C2663" s="368" t="s">
        <v>115</v>
      </c>
      <c r="D2663" s="368" t="s">
        <v>3225</v>
      </c>
      <c r="E2663" s="368">
        <v>52</v>
      </c>
      <c r="F2663" s="368">
        <v>4</v>
      </c>
      <c r="G2663" s="368">
        <v>8</v>
      </c>
    </row>
    <row r="2664" spans="1:7">
      <c r="A2664" s="368" t="s">
        <v>4470</v>
      </c>
      <c r="B2664" s="368" t="s">
        <v>139</v>
      </c>
      <c r="C2664" s="368" t="s">
        <v>76</v>
      </c>
      <c r="D2664" s="368" t="s">
        <v>3184</v>
      </c>
      <c r="E2664" s="368">
        <v>25</v>
      </c>
      <c r="F2664" s="368">
        <v>1</v>
      </c>
      <c r="G2664" s="368">
        <v>4</v>
      </c>
    </row>
    <row r="2665" spans="1:7">
      <c r="A2665" s="368" t="s">
        <v>5813</v>
      </c>
      <c r="B2665" s="368" t="s">
        <v>139</v>
      </c>
      <c r="C2665" s="368" t="s">
        <v>75</v>
      </c>
      <c r="D2665" s="368" t="s">
        <v>3441</v>
      </c>
      <c r="E2665" s="368">
        <v>5</v>
      </c>
      <c r="F2665" s="368">
        <v>1</v>
      </c>
      <c r="G2665" s="368">
        <v>20</v>
      </c>
    </row>
    <row r="2666" spans="1:7">
      <c r="A2666" s="368" t="s">
        <v>4471</v>
      </c>
      <c r="B2666" s="368" t="s">
        <v>139</v>
      </c>
      <c r="C2666" s="368" t="s">
        <v>143</v>
      </c>
      <c r="D2666" s="368" t="s">
        <v>3212</v>
      </c>
      <c r="E2666" s="368">
        <v>4</v>
      </c>
      <c r="F2666" s="368">
        <v>1</v>
      </c>
      <c r="G2666" s="368">
        <v>25</v>
      </c>
    </row>
    <row r="2667" spans="1:7">
      <c r="A2667" s="368" t="s">
        <v>5161</v>
      </c>
      <c r="B2667" s="368" t="s">
        <v>139</v>
      </c>
      <c r="C2667" s="368" t="s">
        <v>143</v>
      </c>
      <c r="D2667" s="368" t="s">
        <v>3192</v>
      </c>
      <c r="E2667" s="368">
        <v>4</v>
      </c>
      <c r="F2667" s="368">
        <v>1</v>
      </c>
      <c r="G2667" s="368">
        <v>25</v>
      </c>
    </row>
    <row r="2668" spans="1:7">
      <c r="A2668" s="368" t="s">
        <v>5162</v>
      </c>
      <c r="B2668" s="368" t="s">
        <v>139</v>
      </c>
      <c r="C2668" s="368" t="s">
        <v>77</v>
      </c>
      <c r="D2668" s="368" t="s">
        <v>3192</v>
      </c>
      <c r="E2668" s="368">
        <v>22</v>
      </c>
      <c r="F2668" s="368">
        <v>1</v>
      </c>
      <c r="G2668" s="368">
        <v>5</v>
      </c>
    </row>
    <row r="2669" spans="1:7">
      <c r="A2669" s="368" t="s">
        <v>5815</v>
      </c>
      <c r="B2669" s="368" t="s">
        <v>139</v>
      </c>
      <c r="C2669" s="368" t="s">
        <v>77</v>
      </c>
      <c r="D2669" s="368" t="s">
        <v>3220</v>
      </c>
      <c r="E2669" s="368">
        <v>22</v>
      </c>
      <c r="F2669" s="368">
        <v>1</v>
      </c>
      <c r="G2669" s="368">
        <v>5</v>
      </c>
    </row>
    <row r="2670" spans="1:7">
      <c r="A2670" s="368" t="s">
        <v>5163</v>
      </c>
      <c r="B2670" s="368" t="s">
        <v>139</v>
      </c>
      <c r="C2670" s="368" t="s">
        <v>30</v>
      </c>
      <c r="D2670" s="368" t="s">
        <v>3210</v>
      </c>
      <c r="E2670" s="368">
        <v>15</v>
      </c>
      <c r="F2670" s="368">
        <v>3</v>
      </c>
      <c r="G2670" s="368">
        <v>20</v>
      </c>
    </row>
    <row r="2671" spans="1:7">
      <c r="A2671" s="368" t="s">
        <v>6856</v>
      </c>
      <c r="B2671" s="368" t="s">
        <v>139</v>
      </c>
      <c r="C2671" s="368" t="s">
        <v>173</v>
      </c>
      <c r="D2671" s="368" t="s">
        <v>3230</v>
      </c>
      <c r="E2671" s="368">
        <v>5</v>
      </c>
      <c r="F2671" s="368">
        <v>1</v>
      </c>
      <c r="G2671" s="368">
        <v>20</v>
      </c>
    </row>
    <row r="2672" spans="1:7">
      <c r="A2672" s="368" t="s">
        <v>5816</v>
      </c>
      <c r="B2672" s="368" t="s">
        <v>139</v>
      </c>
      <c r="C2672" s="368" t="s">
        <v>31</v>
      </c>
      <c r="D2672" s="368" t="s">
        <v>3212</v>
      </c>
      <c r="E2672" s="368">
        <v>11</v>
      </c>
      <c r="F2672" s="368">
        <v>2</v>
      </c>
      <c r="G2672" s="368">
        <v>18</v>
      </c>
    </row>
    <row r="2673" spans="1:7">
      <c r="A2673" s="368" t="s">
        <v>4737</v>
      </c>
      <c r="B2673" s="368" t="s">
        <v>139</v>
      </c>
      <c r="C2673" s="368" t="s">
        <v>182</v>
      </c>
      <c r="D2673" s="368" t="s">
        <v>3210</v>
      </c>
      <c r="E2673" s="368">
        <v>6</v>
      </c>
      <c r="F2673" s="368">
        <v>1</v>
      </c>
      <c r="G2673" s="368">
        <v>17</v>
      </c>
    </row>
    <row r="2674" spans="1:7">
      <c r="A2674" s="368" t="s">
        <v>5818</v>
      </c>
      <c r="B2674" s="368" t="s">
        <v>139</v>
      </c>
      <c r="C2674" s="368" t="s">
        <v>144</v>
      </c>
      <c r="D2674" s="368" t="s">
        <v>3319</v>
      </c>
      <c r="E2674" s="368">
        <v>6</v>
      </c>
      <c r="F2674" s="368">
        <v>1</v>
      </c>
      <c r="G2674" s="368">
        <v>17</v>
      </c>
    </row>
    <row r="2675" spans="1:7">
      <c r="A2675" s="368" t="s">
        <v>5165</v>
      </c>
      <c r="B2675" s="368" t="s">
        <v>139</v>
      </c>
      <c r="C2675" s="368" t="s">
        <v>144</v>
      </c>
      <c r="D2675" s="368" t="s">
        <v>3184</v>
      </c>
      <c r="E2675" s="368">
        <v>6</v>
      </c>
      <c r="F2675" s="368">
        <v>1</v>
      </c>
      <c r="G2675" s="368">
        <v>17</v>
      </c>
    </row>
    <row r="2676" spans="1:7">
      <c r="A2676" s="368" t="s">
        <v>4738</v>
      </c>
      <c r="B2676" s="368" t="s">
        <v>139</v>
      </c>
      <c r="C2676" s="368" t="s">
        <v>183</v>
      </c>
      <c r="D2676" s="368" t="s">
        <v>3210</v>
      </c>
      <c r="E2676" s="368">
        <v>11</v>
      </c>
      <c r="F2676" s="368">
        <v>4</v>
      </c>
      <c r="G2676" s="368">
        <v>36</v>
      </c>
    </row>
    <row r="2677" spans="1:7">
      <c r="A2677" s="368" t="s">
        <v>5166</v>
      </c>
      <c r="B2677" s="368" t="s">
        <v>139</v>
      </c>
      <c r="C2677" s="368" t="s">
        <v>145</v>
      </c>
      <c r="D2677" s="368" t="s">
        <v>3210</v>
      </c>
      <c r="E2677" s="368">
        <v>4</v>
      </c>
      <c r="F2677" s="368">
        <v>1</v>
      </c>
      <c r="G2677" s="368">
        <v>25</v>
      </c>
    </row>
    <row r="2678" spans="1:7">
      <c r="A2678" s="368" t="s">
        <v>5167</v>
      </c>
      <c r="B2678" s="368" t="s">
        <v>139</v>
      </c>
      <c r="C2678" s="368" t="s">
        <v>145</v>
      </c>
      <c r="D2678" s="368" t="s">
        <v>3319</v>
      </c>
      <c r="E2678" s="368">
        <v>4</v>
      </c>
      <c r="F2678" s="368">
        <v>1</v>
      </c>
      <c r="G2678" s="368">
        <v>25</v>
      </c>
    </row>
    <row r="2679" spans="1:7">
      <c r="A2679" s="368" t="s">
        <v>5819</v>
      </c>
      <c r="B2679" s="368" t="s">
        <v>139</v>
      </c>
      <c r="C2679" s="368" t="s">
        <v>88</v>
      </c>
      <c r="D2679" s="368" t="s">
        <v>3220</v>
      </c>
      <c r="E2679" s="368">
        <v>14</v>
      </c>
      <c r="F2679" s="368">
        <v>1</v>
      </c>
      <c r="G2679" s="368">
        <v>7</v>
      </c>
    </row>
    <row r="2680" spans="1:7">
      <c r="A2680" s="368" t="s">
        <v>5822</v>
      </c>
      <c r="B2680" s="368" t="s">
        <v>139</v>
      </c>
      <c r="C2680" s="368" t="s">
        <v>58</v>
      </c>
      <c r="D2680" s="368" t="s">
        <v>3220</v>
      </c>
      <c r="E2680" s="368">
        <v>23</v>
      </c>
      <c r="F2680" s="368">
        <v>6</v>
      </c>
      <c r="G2680" s="368">
        <v>26</v>
      </c>
    </row>
    <row r="2681" spans="1:7">
      <c r="A2681" s="368" t="s">
        <v>5824</v>
      </c>
      <c r="B2681" s="368" t="s">
        <v>139</v>
      </c>
      <c r="C2681" s="368" t="s">
        <v>80</v>
      </c>
      <c r="D2681" s="368" t="s">
        <v>3220</v>
      </c>
      <c r="E2681" s="368">
        <v>25</v>
      </c>
      <c r="F2681" s="368">
        <v>2</v>
      </c>
      <c r="G2681" s="368">
        <v>8</v>
      </c>
    </row>
    <row r="2682" spans="1:7">
      <c r="A2682" s="368" t="s">
        <v>5169</v>
      </c>
      <c r="B2682" s="368" t="s">
        <v>139</v>
      </c>
      <c r="C2682" s="368" t="s">
        <v>32</v>
      </c>
      <c r="D2682" s="368" t="s">
        <v>3220</v>
      </c>
      <c r="E2682" s="368">
        <v>9</v>
      </c>
      <c r="F2682" s="368">
        <v>2</v>
      </c>
      <c r="G2682" s="368">
        <v>22</v>
      </c>
    </row>
    <row r="2683" spans="1:7">
      <c r="A2683" s="368" t="s">
        <v>5485</v>
      </c>
      <c r="B2683" s="368" t="s">
        <v>139</v>
      </c>
      <c r="C2683" s="368" t="s">
        <v>184</v>
      </c>
      <c r="D2683" s="368" t="s">
        <v>3220</v>
      </c>
      <c r="E2683" s="368">
        <v>33</v>
      </c>
      <c r="F2683" s="368">
        <v>3</v>
      </c>
      <c r="G2683" s="368">
        <v>9</v>
      </c>
    </row>
    <row r="2684" spans="1:7">
      <c r="A2684" s="368" t="s">
        <v>5000</v>
      </c>
      <c r="B2684" s="368" t="s">
        <v>139</v>
      </c>
      <c r="C2684" s="368" t="s">
        <v>184</v>
      </c>
      <c r="D2684" s="368" t="s">
        <v>3188</v>
      </c>
      <c r="E2684" s="368">
        <v>33</v>
      </c>
      <c r="F2684" s="368">
        <v>1</v>
      </c>
      <c r="G2684" s="368">
        <v>3</v>
      </c>
    </row>
    <row r="2685" spans="1:7">
      <c r="A2685" s="368" t="s">
        <v>2662</v>
      </c>
      <c r="B2685" s="368" t="s">
        <v>139</v>
      </c>
      <c r="C2685" s="368" t="s">
        <v>89</v>
      </c>
      <c r="D2685" s="368" t="s">
        <v>3175</v>
      </c>
      <c r="E2685" s="368">
        <v>7</v>
      </c>
      <c r="F2685" s="368" t="s">
        <v>3175</v>
      </c>
      <c r="G2685" s="368">
        <v>0</v>
      </c>
    </row>
    <row r="2686" spans="1:7">
      <c r="A2686" s="368" t="s">
        <v>4743</v>
      </c>
      <c r="B2686" s="368" t="s">
        <v>139</v>
      </c>
      <c r="C2686" s="368" t="s">
        <v>185</v>
      </c>
      <c r="D2686" s="368" t="s">
        <v>3441</v>
      </c>
      <c r="E2686" s="368">
        <v>5</v>
      </c>
      <c r="F2686" s="368">
        <v>1</v>
      </c>
      <c r="G2686" s="368">
        <v>20</v>
      </c>
    </row>
    <row r="2687" spans="1:7">
      <c r="A2687" s="368" t="s">
        <v>5171</v>
      </c>
      <c r="B2687" s="368" t="s">
        <v>139</v>
      </c>
      <c r="C2687" s="368" t="s">
        <v>186</v>
      </c>
      <c r="D2687" s="368" t="s">
        <v>3212</v>
      </c>
      <c r="E2687" s="368">
        <v>2</v>
      </c>
      <c r="F2687" s="368" t="s">
        <v>3175</v>
      </c>
      <c r="G2687" s="368">
        <v>0</v>
      </c>
    </row>
    <row r="2688" spans="1:7">
      <c r="A2688" s="368" t="s">
        <v>5172</v>
      </c>
      <c r="B2688" s="368" t="s">
        <v>139</v>
      </c>
      <c r="C2688" s="368" t="s">
        <v>162</v>
      </c>
      <c r="D2688" s="368" t="s">
        <v>3212</v>
      </c>
      <c r="E2688" s="368">
        <v>6</v>
      </c>
      <c r="F2688" s="368">
        <v>1</v>
      </c>
      <c r="G2688" s="368">
        <v>17</v>
      </c>
    </row>
    <row r="2689" spans="1:7">
      <c r="A2689" s="368" t="s">
        <v>5173</v>
      </c>
      <c r="B2689" s="368" t="s">
        <v>139</v>
      </c>
      <c r="C2689" s="368" t="s">
        <v>147</v>
      </c>
      <c r="D2689" s="368" t="s">
        <v>3177</v>
      </c>
      <c r="E2689" s="368">
        <v>8</v>
      </c>
      <c r="F2689" s="368">
        <v>1</v>
      </c>
      <c r="G2689" s="368">
        <v>13</v>
      </c>
    </row>
    <row r="2690" spans="1:7">
      <c r="A2690" s="368" t="s">
        <v>4744</v>
      </c>
      <c r="B2690" s="368" t="s">
        <v>139</v>
      </c>
      <c r="C2690" s="368" t="s">
        <v>33</v>
      </c>
      <c r="D2690" s="368" t="s">
        <v>3220</v>
      </c>
      <c r="E2690" s="368">
        <v>15</v>
      </c>
      <c r="F2690" s="368">
        <v>1</v>
      </c>
      <c r="G2690" s="368">
        <v>7</v>
      </c>
    </row>
    <row r="2691" spans="1:7">
      <c r="A2691" s="368" t="s">
        <v>4745</v>
      </c>
      <c r="B2691" s="368" t="s">
        <v>139</v>
      </c>
      <c r="C2691" s="368" t="s">
        <v>34</v>
      </c>
      <c r="D2691" s="368" t="s">
        <v>3220</v>
      </c>
      <c r="E2691" s="368">
        <v>12</v>
      </c>
      <c r="F2691" s="368">
        <v>1</v>
      </c>
      <c r="G2691" s="368">
        <v>8</v>
      </c>
    </row>
    <row r="2692" spans="1:7">
      <c r="A2692" s="368" t="s">
        <v>5829</v>
      </c>
      <c r="B2692" s="368" t="s">
        <v>139</v>
      </c>
      <c r="C2692" s="368" t="s">
        <v>34</v>
      </c>
      <c r="D2692" s="368" t="s">
        <v>3210</v>
      </c>
      <c r="E2692" s="368">
        <v>12</v>
      </c>
      <c r="F2692" s="368">
        <v>1</v>
      </c>
      <c r="G2692" s="368">
        <v>8</v>
      </c>
    </row>
    <row r="2693" spans="1:7">
      <c r="A2693" s="368" t="s">
        <v>5175</v>
      </c>
      <c r="B2693" s="368" t="s">
        <v>139</v>
      </c>
      <c r="C2693" s="368" t="s">
        <v>35</v>
      </c>
      <c r="D2693" s="368" t="s">
        <v>3192</v>
      </c>
      <c r="E2693" s="368">
        <v>3</v>
      </c>
      <c r="F2693" s="368">
        <v>1</v>
      </c>
      <c r="G2693" s="368">
        <v>33</v>
      </c>
    </row>
    <row r="2694" spans="1:7">
      <c r="A2694" s="368" t="s">
        <v>5831</v>
      </c>
      <c r="B2694" s="368" t="s">
        <v>139</v>
      </c>
      <c r="C2694" s="368" t="s">
        <v>216</v>
      </c>
      <c r="D2694" s="368" t="s">
        <v>3220</v>
      </c>
      <c r="E2694" s="368">
        <v>6</v>
      </c>
      <c r="F2694" s="368">
        <v>1</v>
      </c>
      <c r="G2694" s="368">
        <v>17</v>
      </c>
    </row>
    <row r="2695" spans="1:7">
      <c r="A2695" s="368" t="s">
        <v>5832</v>
      </c>
      <c r="B2695" s="368" t="s">
        <v>139</v>
      </c>
      <c r="C2695" s="368" t="s">
        <v>205</v>
      </c>
      <c r="D2695" s="368" t="s">
        <v>3198</v>
      </c>
      <c r="E2695" s="368">
        <v>12</v>
      </c>
      <c r="F2695" s="368">
        <v>1</v>
      </c>
      <c r="G2695" s="368">
        <v>8</v>
      </c>
    </row>
    <row r="2696" spans="1:7">
      <c r="A2696" s="368" t="s">
        <v>4750</v>
      </c>
      <c r="B2696" s="368" t="s">
        <v>139</v>
      </c>
      <c r="C2696" s="368" t="s">
        <v>205</v>
      </c>
      <c r="D2696" s="368" t="s">
        <v>3203</v>
      </c>
      <c r="E2696" s="368">
        <v>12</v>
      </c>
      <c r="F2696" s="368">
        <v>1</v>
      </c>
      <c r="G2696" s="368">
        <v>8</v>
      </c>
    </row>
    <row r="2697" spans="1:7">
      <c r="A2697" s="368" t="s">
        <v>4751</v>
      </c>
      <c r="B2697" s="368" t="s">
        <v>139</v>
      </c>
      <c r="C2697" s="368" t="s">
        <v>206</v>
      </c>
      <c r="D2697" s="368" t="s">
        <v>3212</v>
      </c>
      <c r="E2697" s="368">
        <v>3</v>
      </c>
      <c r="F2697" s="368" t="s">
        <v>3175</v>
      </c>
      <c r="G2697" s="368">
        <v>0</v>
      </c>
    </row>
    <row r="2698" spans="1:7">
      <c r="A2698" s="368" t="s">
        <v>5834</v>
      </c>
      <c r="B2698" s="368" t="s">
        <v>139</v>
      </c>
      <c r="C2698" s="368" t="s">
        <v>148</v>
      </c>
      <c r="D2698" s="368" t="s">
        <v>3207</v>
      </c>
      <c r="E2698" s="368">
        <v>7</v>
      </c>
      <c r="F2698" s="368">
        <v>2</v>
      </c>
      <c r="G2698" s="368">
        <v>29</v>
      </c>
    </row>
    <row r="2699" spans="1:7">
      <c r="A2699" s="368" t="s">
        <v>4753</v>
      </c>
      <c r="B2699" s="368" t="s">
        <v>139</v>
      </c>
      <c r="C2699" s="368" t="s">
        <v>217</v>
      </c>
      <c r="D2699" s="368" t="s">
        <v>3192</v>
      </c>
      <c r="E2699" s="368">
        <v>22</v>
      </c>
      <c r="F2699" s="368">
        <v>1</v>
      </c>
      <c r="G2699" s="368">
        <v>5</v>
      </c>
    </row>
    <row r="2700" spans="1:7">
      <c r="A2700" s="368" t="s">
        <v>4755</v>
      </c>
      <c r="B2700" s="368" t="s">
        <v>139</v>
      </c>
      <c r="C2700" s="368" t="s">
        <v>18</v>
      </c>
      <c r="D2700" s="368" t="s">
        <v>3212</v>
      </c>
      <c r="E2700" s="368">
        <v>1</v>
      </c>
      <c r="F2700" s="368" t="s">
        <v>3175</v>
      </c>
      <c r="G2700" s="368">
        <v>0</v>
      </c>
    </row>
    <row r="2701" spans="1:7">
      <c r="A2701" s="368" t="s">
        <v>4756</v>
      </c>
      <c r="B2701" s="368" t="s">
        <v>139</v>
      </c>
      <c r="C2701" s="368" t="s">
        <v>218</v>
      </c>
      <c r="D2701" s="368" t="s">
        <v>3246</v>
      </c>
      <c r="E2701" s="368">
        <v>3</v>
      </c>
      <c r="F2701" s="368">
        <v>1</v>
      </c>
      <c r="G2701" s="368">
        <v>33</v>
      </c>
    </row>
    <row r="2702" spans="1:7">
      <c r="A2702" s="368" t="s">
        <v>2698</v>
      </c>
      <c r="B2702" s="368" t="s">
        <v>139</v>
      </c>
      <c r="C2702" s="368" t="s">
        <v>149</v>
      </c>
      <c r="D2702" s="368" t="s">
        <v>3175</v>
      </c>
      <c r="E2702" s="368">
        <v>3</v>
      </c>
      <c r="F2702" s="368" t="s">
        <v>3175</v>
      </c>
      <c r="G2702" s="368">
        <v>0</v>
      </c>
    </row>
    <row r="2703" spans="1:7">
      <c r="A2703" s="368" t="s">
        <v>5695</v>
      </c>
      <c r="B2703" s="368" t="s">
        <v>139</v>
      </c>
      <c r="C2703" s="368" t="s">
        <v>219</v>
      </c>
      <c r="D2703" s="368" t="s">
        <v>3212</v>
      </c>
      <c r="E2703" s="368">
        <v>7</v>
      </c>
      <c r="F2703" s="368">
        <v>2</v>
      </c>
      <c r="G2703" s="368">
        <v>29</v>
      </c>
    </row>
    <row r="2704" spans="1:7">
      <c r="A2704" s="368" t="s">
        <v>5179</v>
      </c>
      <c r="B2704" s="368" t="s">
        <v>139</v>
      </c>
      <c r="C2704" s="368" t="s">
        <v>92</v>
      </c>
      <c r="D2704" s="368" t="s">
        <v>3212</v>
      </c>
      <c r="E2704" s="368">
        <v>5</v>
      </c>
      <c r="F2704" s="368" t="s">
        <v>3175</v>
      </c>
      <c r="G2704" s="368">
        <v>0</v>
      </c>
    </row>
    <row r="2705" spans="1:7">
      <c r="A2705" s="368" t="s">
        <v>5838</v>
      </c>
      <c r="B2705" s="368" t="s">
        <v>139</v>
      </c>
      <c r="C2705" s="368" t="s">
        <v>150</v>
      </c>
      <c r="D2705" s="368" t="s">
        <v>3195</v>
      </c>
      <c r="E2705" s="368">
        <v>1</v>
      </c>
      <c r="F2705" s="368">
        <v>1</v>
      </c>
      <c r="G2705" s="368">
        <v>100</v>
      </c>
    </row>
    <row r="2706" spans="1:7">
      <c r="A2706" s="368" t="s">
        <v>4760</v>
      </c>
      <c r="B2706" s="368" t="s">
        <v>139</v>
      </c>
      <c r="C2706" s="368" t="s">
        <v>150</v>
      </c>
      <c r="D2706" s="368" t="s">
        <v>3319</v>
      </c>
      <c r="E2706" s="368">
        <v>1</v>
      </c>
      <c r="F2706" s="368">
        <v>1</v>
      </c>
      <c r="G2706" s="368">
        <v>100</v>
      </c>
    </row>
    <row r="2707" spans="1:7">
      <c r="A2707" s="368" t="s">
        <v>4762</v>
      </c>
      <c r="B2707" s="368" t="s">
        <v>139</v>
      </c>
      <c r="C2707" s="368" t="s">
        <v>39</v>
      </c>
      <c r="D2707" s="368" t="s">
        <v>3230</v>
      </c>
      <c r="E2707" s="368">
        <v>11</v>
      </c>
      <c r="F2707" s="368">
        <v>1</v>
      </c>
      <c r="G2707" s="368">
        <v>9</v>
      </c>
    </row>
    <row r="2708" spans="1:7">
      <c r="A2708" s="368" t="s">
        <v>5180</v>
      </c>
      <c r="B2708" s="368" t="s">
        <v>139</v>
      </c>
      <c r="C2708" s="368" t="s">
        <v>61</v>
      </c>
      <c r="D2708" s="368" t="s">
        <v>3441</v>
      </c>
      <c r="E2708" s="368">
        <v>9</v>
      </c>
      <c r="F2708" s="368">
        <v>1</v>
      </c>
      <c r="G2708" s="368">
        <v>11</v>
      </c>
    </row>
    <row r="2709" spans="1:7">
      <c r="A2709" s="368" t="s">
        <v>4763</v>
      </c>
      <c r="B2709" s="368" t="s">
        <v>139</v>
      </c>
      <c r="C2709" s="368" t="s">
        <v>151</v>
      </c>
      <c r="D2709" s="368" t="s">
        <v>3212</v>
      </c>
      <c r="E2709" s="368">
        <v>4</v>
      </c>
      <c r="F2709" s="368">
        <v>1</v>
      </c>
      <c r="G2709" s="368">
        <v>25</v>
      </c>
    </row>
    <row r="2710" spans="1:7">
      <c r="A2710" s="368" t="s">
        <v>5503</v>
      </c>
      <c r="B2710" s="368" t="s">
        <v>139</v>
      </c>
      <c r="C2710" s="368" t="s">
        <v>221</v>
      </c>
      <c r="D2710" s="368" t="s">
        <v>3220</v>
      </c>
      <c r="E2710" s="368">
        <v>16</v>
      </c>
      <c r="F2710" s="368">
        <v>2</v>
      </c>
      <c r="G2710" s="368">
        <v>13</v>
      </c>
    </row>
    <row r="2711" spans="1:7">
      <c r="A2711" s="368" t="s">
        <v>5843</v>
      </c>
      <c r="B2711" s="368" t="s">
        <v>139</v>
      </c>
      <c r="C2711" s="368" t="s">
        <v>41</v>
      </c>
      <c r="D2711" s="368" t="s">
        <v>3212</v>
      </c>
      <c r="E2711" s="368">
        <v>8</v>
      </c>
      <c r="F2711" s="368">
        <v>2</v>
      </c>
      <c r="G2711" s="368">
        <v>25</v>
      </c>
    </row>
    <row r="2712" spans="1:7">
      <c r="A2712" s="368" t="s">
        <v>4768</v>
      </c>
      <c r="B2712" s="368" t="s">
        <v>139</v>
      </c>
      <c r="C2712" s="368" t="s">
        <v>41</v>
      </c>
      <c r="D2712" s="368" t="s">
        <v>3195</v>
      </c>
      <c r="E2712" s="368">
        <v>8</v>
      </c>
      <c r="F2712" s="368">
        <v>1</v>
      </c>
      <c r="G2712" s="368">
        <v>13</v>
      </c>
    </row>
    <row r="2713" spans="1:7">
      <c r="A2713" s="368" t="s">
        <v>5844</v>
      </c>
      <c r="B2713" s="368" t="s">
        <v>139</v>
      </c>
      <c r="C2713" s="368" t="s">
        <v>209</v>
      </c>
      <c r="D2713" s="368" t="s">
        <v>3220</v>
      </c>
      <c r="E2713" s="368">
        <v>13</v>
      </c>
      <c r="F2713" s="368">
        <v>2</v>
      </c>
      <c r="G2713" s="368">
        <v>15</v>
      </c>
    </row>
    <row r="2714" spans="1:7">
      <c r="A2714" s="368" t="s">
        <v>5846</v>
      </c>
      <c r="B2714" s="368" t="s">
        <v>139</v>
      </c>
      <c r="C2714" s="368" t="s">
        <v>193</v>
      </c>
      <c r="D2714" s="368" t="s">
        <v>3207</v>
      </c>
      <c r="E2714" s="368">
        <v>8</v>
      </c>
      <c r="F2714" s="368">
        <v>1</v>
      </c>
      <c r="G2714" s="368">
        <v>13</v>
      </c>
    </row>
    <row r="2715" spans="1:7">
      <c r="A2715" s="368" t="s">
        <v>4772</v>
      </c>
      <c r="B2715" s="368" t="s">
        <v>139</v>
      </c>
      <c r="C2715" s="368" t="s">
        <v>62</v>
      </c>
      <c r="D2715" s="368" t="s">
        <v>3212</v>
      </c>
      <c r="E2715" s="368">
        <v>10</v>
      </c>
      <c r="F2715" s="368">
        <v>1</v>
      </c>
      <c r="G2715" s="368">
        <v>10</v>
      </c>
    </row>
    <row r="2716" spans="1:7">
      <c r="A2716" s="368" t="s">
        <v>2911</v>
      </c>
      <c r="B2716" s="368" t="s">
        <v>139</v>
      </c>
      <c r="C2716" s="368" t="s">
        <v>175</v>
      </c>
      <c r="D2716" s="368" t="s">
        <v>3175</v>
      </c>
      <c r="E2716" s="368">
        <v>4</v>
      </c>
      <c r="F2716" s="368" t="s">
        <v>3175</v>
      </c>
      <c r="G2716" s="368">
        <v>0</v>
      </c>
    </row>
    <row r="2717" spans="1:7">
      <c r="A2717" s="368" t="s">
        <v>5393</v>
      </c>
      <c r="B2717" s="368" t="s">
        <v>139</v>
      </c>
      <c r="C2717" s="368" t="s">
        <v>176</v>
      </c>
      <c r="D2717" s="368" t="s">
        <v>3212</v>
      </c>
      <c r="E2717" s="368">
        <v>1</v>
      </c>
      <c r="F2717" s="368" t="s">
        <v>3175</v>
      </c>
      <c r="G2717" s="368">
        <v>0</v>
      </c>
    </row>
    <row r="2718" spans="1:7">
      <c r="A2718" s="368" t="s">
        <v>5632</v>
      </c>
      <c r="B2718" s="368" t="s">
        <v>139</v>
      </c>
      <c r="C2718" s="368" t="s">
        <v>196</v>
      </c>
      <c r="D2718" s="368" t="s">
        <v>3212</v>
      </c>
      <c r="E2718" s="368">
        <v>16</v>
      </c>
      <c r="F2718" s="368">
        <v>3</v>
      </c>
      <c r="G2718" s="368">
        <v>19</v>
      </c>
    </row>
    <row r="2719" spans="1:7">
      <c r="A2719" s="368" t="s">
        <v>5265</v>
      </c>
      <c r="B2719" s="368" t="s">
        <v>139</v>
      </c>
      <c r="C2719" s="368" t="s">
        <v>97</v>
      </c>
      <c r="D2719" s="368" t="s">
        <v>3210</v>
      </c>
      <c r="E2719" s="368">
        <v>11</v>
      </c>
      <c r="F2719" s="368">
        <v>1</v>
      </c>
      <c r="G2719" s="368">
        <v>9</v>
      </c>
    </row>
    <row r="2720" spans="1:7">
      <c r="A2720" s="368" t="s">
        <v>5024</v>
      </c>
      <c r="B2720" s="368" t="s">
        <v>139</v>
      </c>
      <c r="C2720" s="368" t="s">
        <v>177</v>
      </c>
      <c r="D2720" s="368" t="s">
        <v>3198</v>
      </c>
      <c r="E2720" s="368">
        <v>25</v>
      </c>
      <c r="F2720" s="368">
        <v>1</v>
      </c>
      <c r="G2720" s="368">
        <v>4</v>
      </c>
    </row>
    <row r="2721" spans="1:7">
      <c r="A2721" s="368" t="s">
        <v>5322</v>
      </c>
      <c r="B2721" s="368" t="s">
        <v>139</v>
      </c>
      <c r="C2721" s="368" t="s">
        <v>177</v>
      </c>
      <c r="D2721" s="368" t="s">
        <v>3230</v>
      </c>
      <c r="E2721" s="368">
        <v>25</v>
      </c>
      <c r="F2721" s="368">
        <v>1</v>
      </c>
      <c r="G2721" s="368">
        <v>4</v>
      </c>
    </row>
    <row r="2722" spans="1:7">
      <c r="A2722" s="368" t="s">
        <v>5267</v>
      </c>
      <c r="B2722" s="368" t="s">
        <v>139</v>
      </c>
      <c r="C2722" s="368" t="s">
        <v>23</v>
      </c>
      <c r="D2722" s="368" t="s">
        <v>3220</v>
      </c>
      <c r="E2722" s="368">
        <v>6</v>
      </c>
      <c r="F2722" s="368">
        <v>2</v>
      </c>
      <c r="G2722" s="368">
        <v>33</v>
      </c>
    </row>
    <row r="2723" spans="1:7">
      <c r="A2723" s="368" t="s">
        <v>5394</v>
      </c>
      <c r="B2723" s="368" t="s">
        <v>139</v>
      </c>
      <c r="C2723" s="368" t="s">
        <v>226</v>
      </c>
      <c r="D2723" s="368" t="s">
        <v>3210</v>
      </c>
      <c r="E2723" s="368">
        <v>6</v>
      </c>
      <c r="F2723" s="368">
        <v>1</v>
      </c>
      <c r="G2723" s="368">
        <v>17</v>
      </c>
    </row>
    <row r="2724" spans="1:7">
      <c r="A2724" s="368" t="s">
        <v>5395</v>
      </c>
      <c r="B2724" s="368" t="s">
        <v>139</v>
      </c>
      <c r="C2724" s="368" t="s">
        <v>98</v>
      </c>
      <c r="D2724" s="368" t="s">
        <v>3212</v>
      </c>
      <c r="E2724" s="368">
        <v>3</v>
      </c>
      <c r="F2724" s="368">
        <v>1</v>
      </c>
      <c r="G2724" s="368">
        <v>33</v>
      </c>
    </row>
    <row r="2725" spans="1:7">
      <c r="A2725" s="368" t="s">
        <v>5396</v>
      </c>
      <c r="B2725" s="368" t="s">
        <v>139</v>
      </c>
      <c r="C2725" s="368" t="s">
        <v>84</v>
      </c>
      <c r="D2725" s="368" t="s">
        <v>3240</v>
      </c>
      <c r="E2725" s="368">
        <v>12</v>
      </c>
      <c r="F2725" s="368">
        <v>1</v>
      </c>
      <c r="G2725" s="368">
        <v>8</v>
      </c>
    </row>
    <row r="2726" spans="1:7">
      <c r="A2726" s="368" t="s">
        <v>5798</v>
      </c>
      <c r="B2726" s="368" t="s">
        <v>139</v>
      </c>
      <c r="C2726" s="368" t="s">
        <v>24</v>
      </c>
      <c r="D2726" s="368" t="s">
        <v>3212</v>
      </c>
      <c r="E2726" s="368">
        <v>12</v>
      </c>
      <c r="F2726" s="368">
        <v>3</v>
      </c>
      <c r="G2726" s="368">
        <v>25</v>
      </c>
    </row>
    <row r="2727" spans="1:7">
      <c r="A2727" s="368" t="s">
        <v>5635</v>
      </c>
      <c r="B2727" s="368" t="s">
        <v>139</v>
      </c>
      <c r="C2727" s="368" t="s">
        <v>24</v>
      </c>
      <c r="D2727" s="368" t="s">
        <v>3207</v>
      </c>
      <c r="E2727" s="368">
        <v>12</v>
      </c>
      <c r="F2727" s="368">
        <v>2</v>
      </c>
      <c r="G2727" s="368">
        <v>17</v>
      </c>
    </row>
    <row r="2728" spans="1:7">
      <c r="A2728" s="368" t="s">
        <v>5533</v>
      </c>
      <c r="B2728" s="368" t="s">
        <v>139</v>
      </c>
      <c r="C2728" s="368" t="s">
        <v>211</v>
      </c>
      <c r="D2728" s="368" t="s">
        <v>3220</v>
      </c>
      <c r="E2728" s="368">
        <v>24</v>
      </c>
      <c r="F2728" s="368">
        <v>1</v>
      </c>
      <c r="G2728" s="368">
        <v>4</v>
      </c>
    </row>
    <row r="2729" spans="1:7">
      <c r="A2729" s="368" t="s">
        <v>5636</v>
      </c>
      <c r="B2729" s="368" t="s">
        <v>139</v>
      </c>
      <c r="C2729" s="368" t="s">
        <v>211</v>
      </c>
      <c r="D2729" s="368" t="s">
        <v>3210</v>
      </c>
      <c r="E2729" s="368">
        <v>24</v>
      </c>
      <c r="F2729" s="368">
        <v>3</v>
      </c>
      <c r="G2729" s="368">
        <v>13</v>
      </c>
    </row>
    <row r="2730" spans="1:7">
      <c r="A2730" s="368" t="s">
        <v>5637</v>
      </c>
      <c r="B2730" s="368" t="s">
        <v>139</v>
      </c>
      <c r="C2730" s="368" t="s">
        <v>100</v>
      </c>
      <c r="D2730" s="368" t="s">
        <v>3212</v>
      </c>
      <c r="E2730" s="368">
        <v>4</v>
      </c>
      <c r="F2730" s="368">
        <v>1</v>
      </c>
      <c r="G2730" s="368">
        <v>25</v>
      </c>
    </row>
    <row r="2731" spans="1:7">
      <c r="A2731" s="368" t="s">
        <v>5268</v>
      </c>
      <c r="B2731" s="368" t="s">
        <v>139</v>
      </c>
      <c r="C2731" s="368" t="s">
        <v>154</v>
      </c>
      <c r="D2731" s="368" t="s">
        <v>3212</v>
      </c>
      <c r="E2731" s="368">
        <v>3</v>
      </c>
      <c r="F2731" s="368">
        <v>1</v>
      </c>
      <c r="G2731" s="368">
        <v>33</v>
      </c>
    </row>
    <row r="2732" spans="1:7">
      <c r="A2732" s="368" t="s">
        <v>5641</v>
      </c>
      <c r="B2732" s="368" t="s">
        <v>139</v>
      </c>
      <c r="C2732" s="368" t="s">
        <v>198</v>
      </c>
      <c r="D2732" s="368" t="s">
        <v>3220</v>
      </c>
      <c r="E2732" s="368">
        <v>36</v>
      </c>
      <c r="F2732" s="368">
        <v>1</v>
      </c>
      <c r="G2732" s="368">
        <v>3</v>
      </c>
    </row>
    <row r="2733" spans="1:7">
      <c r="A2733" s="368" t="s">
        <v>5269</v>
      </c>
      <c r="B2733" s="368" t="s">
        <v>139</v>
      </c>
      <c r="C2733" s="368" t="s">
        <v>227</v>
      </c>
      <c r="D2733" s="368" t="s">
        <v>3207</v>
      </c>
      <c r="E2733" s="368">
        <v>13</v>
      </c>
      <c r="F2733" s="368">
        <v>1</v>
      </c>
      <c r="G2733" s="368">
        <v>8</v>
      </c>
    </row>
    <row r="2734" spans="1:7">
      <c r="A2734" s="368" t="s">
        <v>5272</v>
      </c>
      <c r="B2734" s="368" t="s">
        <v>139</v>
      </c>
      <c r="C2734" s="368" t="s">
        <v>155</v>
      </c>
      <c r="D2734" s="368" t="s">
        <v>3422</v>
      </c>
      <c r="E2734" s="368">
        <v>7</v>
      </c>
      <c r="F2734" s="368">
        <v>1</v>
      </c>
      <c r="G2734" s="368">
        <v>14</v>
      </c>
    </row>
    <row r="2735" spans="1:7">
      <c r="A2735" s="368" t="s">
        <v>5273</v>
      </c>
      <c r="B2735" s="368" t="s">
        <v>139</v>
      </c>
      <c r="C2735" s="368" t="s">
        <v>101</v>
      </c>
      <c r="D2735" s="368" t="s">
        <v>3212</v>
      </c>
      <c r="E2735" s="368">
        <v>1</v>
      </c>
      <c r="F2735" s="368">
        <v>1</v>
      </c>
      <c r="G2735" s="368">
        <v>100</v>
      </c>
    </row>
    <row r="2736" spans="1:7">
      <c r="A2736" s="368" t="s">
        <v>6857</v>
      </c>
      <c r="B2736" s="368" t="s">
        <v>139</v>
      </c>
      <c r="C2736" s="368" t="s">
        <v>228</v>
      </c>
      <c r="D2736" s="368" t="s">
        <v>3225</v>
      </c>
      <c r="E2736" s="368">
        <v>7</v>
      </c>
      <c r="F2736" s="368">
        <v>1</v>
      </c>
      <c r="G2736" s="368">
        <v>14</v>
      </c>
    </row>
    <row r="2737" spans="1:7">
      <c r="A2737" s="368" t="s">
        <v>2835</v>
      </c>
      <c r="B2737" s="368" t="s">
        <v>139</v>
      </c>
      <c r="C2737" s="368" t="s">
        <v>102</v>
      </c>
      <c r="D2737" s="368" t="s">
        <v>3175</v>
      </c>
      <c r="E2737" s="368">
        <v>1</v>
      </c>
      <c r="F2737" s="368" t="s">
        <v>3175</v>
      </c>
      <c r="G2737" s="368">
        <v>0</v>
      </c>
    </row>
    <row r="2738" spans="1:7">
      <c r="A2738" s="368" t="s">
        <v>5536</v>
      </c>
      <c r="B2738" s="368" t="s">
        <v>139</v>
      </c>
      <c r="C2738" s="368" t="s">
        <v>103</v>
      </c>
      <c r="D2738" s="368" t="s">
        <v>3212</v>
      </c>
      <c r="E2738" s="368">
        <v>4</v>
      </c>
      <c r="F2738" s="368">
        <v>1</v>
      </c>
      <c r="G2738" s="368">
        <v>25</v>
      </c>
    </row>
    <row r="2739" spans="1:7">
      <c r="A2739" s="368" t="s">
        <v>5275</v>
      </c>
      <c r="B2739" s="368" t="s">
        <v>139</v>
      </c>
      <c r="C2739" s="368" t="s">
        <v>104</v>
      </c>
      <c r="D2739" s="368" t="s">
        <v>3306</v>
      </c>
      <c r="E2739" s="368">
        <v>3</v>
      </c>
      <c r="F2739" s="368">
        <v>1</v>
      </c>
      <c r="G2739" s="368">
        <v>33</v>
      </c>
    </row>
    <row r="2740" spans="1:7">
      <c r="A2740" s="368" t="s">
        <v>5654</v>
      </c>
      <c r="B2740" s="368" t="s">
        <v>139</v>
      </c>
      <c r="C2740" s="368" t="s">
        <v>27</v>
      </c>
      <c r="D2740" s="368" t="s">
        <v>3192</v>
      </c>
      <c r="E2740" s="368">
        <v>7</v>
      </c>
      <c r="F2740" s="368">
        <v>1</v>
      </c>
      <c r="G2740" s="368">
        <v>14</v>
      </c>
    </row>
    <row r="2741" spans="1:7">
      <c r="A2741" s="368" t="s">
        <v>5655</v>
      </c>
      <c r="B2741" s="368" t="s">
        <v>139</v>
      </c>
      <c r="C2741" s="368" t="s">
        <v>27</v>
      </c>
      <c r="D2741" s="368" t="s">
        <v>3210</v>
      </c>
      <c r="E2741" s="368">
        <v>7</v>
      </c>
      <c r="F2741" s="368">
        <v>2</v>
      </c>
      <c r="G2741" s="368">
        <v>29</v>
      </c>
    </row>
    <row r="2742" spans="1:7">
      <c r="A2742" s="368" t="s">
        <v>5214</v>
      </c>
      <c r="B2742" s="368" t="s">
        <v>139</v>
      </c>
      <c r="C2742" s="368" t="s">
        <v>213</v>
      </c>
      <c r="D2742" s="368" t="s">
        <v>3207</v>
      </c>
      <c r="E2742" s="368">
        <v>8</v>
      </c>
      <c r="F2742" s="368">
        <v>3</v>
      </c>
      <c r="G2742" s="368">
        <v>38</v>
      </c>
    </row>
    <row r="2743" spans="1:7">
      <c r="A2743" s="368" t="s">
        <v>5093</v>
      </c>
      <c r="B2743" s="368" t="s">
        <v>139</v>
      </c>
      <c r="C2743" s="368" t="s">
        <v>86</v>
      </c>
      <c r="D2743" s="368" t="s">
        <v>3210</v>
      </c>
      <c r="E2743" s="368">
        <v>21</v>
      </c>
      <c r="F2743" s="368">
        <v>1</v>
      </c>
      <c r="G2743" s="368">
        <v>5</v>
      </c>
    </row>
    <row r="2744" spans="1:7">
      <c r="A2744" s="368" t="s">
        <v>5542</v>
      </c>
      <c r="B2744" s="368" t="s">
        <v>139</v>
      </c>
      <c r="C2744" s="368" t="s">
        <v>109</v>
      </c>
      <c r="D2744" s="368" t="s">
        <v>3203</v>
      </c>
      <c r="E2744" s="368">
        <v>7</v>
      </c>
      <c r="F2744" s="368">
        <v>1</v>
      </c>
      <c r="G2744" s="368">
        <v>14</v>
      </c>
    </row>
    <row r="2745" spans="1:7">
      <c r="A2745" s="368" t="s">
        <v>5661</v>
      </c>
      <c r="B2745" s="368" t="s">
        <v>139</v>
      </c>
      <c r="C2745" s="368" t="s">
        <v>109</v>
      </c>
      <c r="D2745" s="368" t="s">
        <v>3179</v>
      </c>
      <c r="E2745" s="368">
        <v>7</v>
      </c>
      <c r="F2745" s="368">
        <v>1</v>
      </c>
      <c r="G2745" s="368">
        <v>14</v>
      </c>
    </row>
    <row r="2746" spans="1:7">
      <c r="A2746" s="368" t="s">
        <v>5279</v>
      </c>
      <c r="B2746" s="368" t="s">
        <v>139</v>
      </c>
      <c r="C2746" s="368" t="s">
        <v>109</v>
      </c>
      <c r="D2746" s="368" t="s">
        <v>3184</v>
      </c>
      <c r="E2746" s="368">
        <v>7</v>
      </c>
      <c r="F2746" s="368">
        <v>1</v>
      </c>
      <c r="G2746" s="368">
        <v>14</v>
      </c>
    </row>
    <row r="2747" spans="1:7">
      <c r="A2747" s="368" t="s">
        <v>5662</v>
      </c>
      <c r="B2747" s="368" t="s">
        <v>139</v>
      </c>
      <c r="C2747" s="368" t="s">
        <v>110</v>
      </c>
      <c r="D2747" s="368" t="s">
        <v>3230</v>
      </c>
      <c r="E2747" s="368">
        <v>1</v>
      </c>
      <c r="F2747" s="368">
        <v>1</v>
      </c>
      <c r="G2747" s="368">
        <v>100</v>
      </c>
    </row>
    <row r="2748" spans="1:7">
      <c r="A2748" s="368" t="s">
        <v>5663</v>
      </c>
      <c r="B2748" s="368" t="s">
        <v>139</v>
      </c>
      <c r="C2748" s="368" t="s">
        <v>180</v>
      </c>
      <c r="D2748" s="368" t="s">
        <v>3212</v>
      </c>
      <c r="E2748" s="368">
        <v>2</v>
      </c>
      <c r="F2748" s="368">
        <v>1</v>
      </c>
      <c r="G2748" s="368">
        <v>50</v>
      </c>
    </row>
    <row r="2749" spans="1:7">
      <c r="A2749" s="368" t="s">
        <v>5280</v>
      </c>
      <c r="B2749" s="368" t="s">
        <v>139</v>
      </c>
      <c r="C2749" s="368" t="s">
        <v>180</v>
      </c>
      <c r="D2749" s="368" t="s">
        <v>3230</v>
      </c>
      <c r="E2749" s="368">
        <v>2</v>
      </c>
      <c r="F2749" s="368">
        <v>1</v>
      </c>
      <c r="G2749" s="368">
        <v>50</v>
      </c>
    </row>
    <row r="2750" spans="1:7">
      <c r="A2750" s="368" t="s">
        <v>5664</v>
      </c>
      <c r="B2750" s="368" t="s">
        <v>139</v>
      </c>
      <c r="C2750" s="368" t="s">
        <v>181</v>
      </c>
      <c r="D2750" s="368" t="s">
        <v>3207</v>
      </c>
      <c r="E2750" s="368">
        <v>29</v>
      </c>
      <c r="F2750" s="368">
        <v>1</v>
      </c>
      <c r="G2750" s="368">
        <v>3</v>
      </c>
    </row>
    <row r="2751" spans="1:7">
      <c r="A2751" s="368" t="s">
        <v>5282</v>
      </c>
      <c r="B2751" s="368" t="s">
        <v>139</v>
      </c>
      <c r="C2751" s="368" t="s">
        <v>229</v>
      </c>
      <c r="D2751" s="368" t="s">
        <v>3212</v>
      </c>
      <c r="E2751" s="368">
        <v>13</v>
      </c>
      <c r="F2751" s="368">
        <v>4</v>
      </c>
      <c r="G2751" s="368">
        <v>31</v>
      </c>
    </row>
    <row r="2752" spans="1:7">
      <c r="A2752" s="368" t="s">
        <v>5667</v>
      </c>
      <c r="B2752" s="368" t="s">
        <v>139</v>
      </c>
      <c r="C2752" s="368" t="s">
        <v>28</v>
      </c>
      <c r="D2752" s="368" t="s">
        <v>3256</v>
      </c>
      <c r="E2752" s="368">
        <v>6</v>
      </c>
      <c r="F2752" s="368">
        <v>1</v>
      </c>
      <c r="G2752" s="368">
        <v>17</v>
      </c>
    </row>
    <row r="2753" spans="1:7">
      <c r="A2753" s="368" t="s">
        <v>5544</v>
      </c>
      <c r="B2753" s="368" t="s">
        <v>139</v>
      </c>
      <c r="C2753" s="368" t="s">
        <v>28</v>
      </c>
      <c r="D2753" s="368" t="s">
        <v>3184</v>
      </c>
      <c r="E2753" s="368">
        <v>6</v>
      </c>
      <c r="F2753" s="368">
        <v>1</v>
      </c>
      <c r="G2753" s="368">
        <v>17</v>
      </c>
    </row>
    <row r="2754" spans="1:7">
      <c r="A2754" s="368" t="s">
        <v>5669</v>
      </c>
      <c r="B2754" s="368" t="s">
        <v>139</v>
      </c>
      <c r="C2754" s="368" t="s">
        <v>29</v>
      </c>
      <c r="D2754" s="368" t="s">
        <v>3220</v>
      </c>
      <c r="E2754" s="368">
        <v>53</v>
      </c>
      <c r="F2754" s="368">
        <v>5</v>
      </c>
      <c r="G2754" s="368">
        <v>9</v>
      </c>
    </row>
    <row r="2755" spans="1:7">
      <c r="A2755" s="368" t="s">
        <v>5288</v>
      </c>
      <c r="B2755" s="368" t="s">
        <v>139</v>
      </c>
      <c r="C2755" s="368" t="s">
        <v>75</v>
      </c>
      <c r="D2755" s="368" t="s">
        <v>3212</v>
      </c>
      <c r="E2755" s="368">
        <v>5</v>
      </c>
      <c r="F2755" s="368">
        <v>4</v>
      </c>
      <c r="G2755" s="368">
        <v>80</v>
      </c>
    </row>
    <row r="2756" spans="1:7">
      <c r="A2756" s="368" t="s">
        <v>5291</v>
      </c>
      <c r="B2756" s="368" t="s">
        <v>139</v>
      </c>
      <c r="C2756" s="368" t="s">
        <v>75</v>
      </c>
      <c r="D2756" s="368" t="s">
        <v>3177</v>
      </c>
      <c r="E2756" s="368">
        <v>5</v>
      </c>
      <c r="F2756" s="368">
        <v>2</v>
      </c>
      <c r="G2756" s="368">
        <v>40</v>
      </c>
    </row>
    <row r="2757" spans="1:7">
      <c r="A2757" s="368" t="s">
        <v>5673</v>
      </c>
      <c r="B2757" s="368" t="s">
        <v>139</v>
      </c>
      <c r="C2757" s="368" t="s">
        <v>75</v>
      </c>
      <c r="D2757" s="368" t="s">
        <v>3264</v>
      </c>
      <c r="E2757" s="368">
        <v>5</v>
      </c>
      <c r="F2757" s="368">
        <v>1</v>
      </c>
      <c r="G2757" s="368">
        <v>20</v>
      </c>
    </row>
    <row r="2758" spans="1:7">
      <c r="A2758" s="368" t="s">
        <v>5674</v>
      </c>
      <c r="B2758" s="368" t="s">
        <v>139</v>
      </c>
      <c r="C2758" s="368" t="s">
        <v>75</v>
      </c>
      <c r="D2758" s="368" t="s">
        <v>3181</v>
      </c>
      <c r="E2758" s="368">
        <v>5</v>
      </c>
      <c r="F2758" s="368">
        <v>1</v>
      </c>
      <c r="G2758" s="368">
        <v>20</v>
      </c>
    </row>
    <row r="2759" spans="1:7">
      <c r="A2759" s="368" t="s">
        <v>5675</v>
      </c>
      <c r="B2759" s="368" t="s">
        <v>139</v>
      </c>
      <c r="C2759" s="368" t="s">
        <v>77</v>
      </c>
      <c r="D2759" s="368" t="s">
        <v>3210</v>
      </c>
      <c r="E2759" s="368">
        <v>22</v>
      </c>
      <c r="F2759" s="368">
        <v>4</v>
      </c>
      <c r="G2759" s="368">
        <v>18</v>
      </c>
    </row>
    <row r="2760" spans="1:7">
      <c r="A2760" s="368" t="s">
        <v>5676</v>
      </c>
      <c r="B2760" s="368" t="s">
        <v>139</v>
      </c>
      <c r="C2760" s="368" t="s">
        <v>30</v>
      </c>
      <c r="D2760" s="368" t="s">
        <v>3203</v>
      </c>
      <c r="E2760" s="368">
        <v>15</v>
      </c>
      <c r="F2760" s="368">
        <v>1</v>
      </c>
      <c r="G2760" s="368">
        <v>7</v>
      </c>
    </row>
    <row r="2761" spans="1:7">
      <c r="A2761" s="368" t="s">
        <v>6858</v>
      </c>
      <c r="B2761" s="368" t="s">
        <v>139</v>
      </c>
      <c r="C2761" s="368" t="s">
        <v>173</v>
      </c>
      <c r="D2761" s="368" t="s">
        <v>3210</v>
      </c>
      <c r="E2761" s="368">
        <v>5</v>
      </c>
      <c r="F2761" s="368">
        <v>1</v>
      </c>
      <c r="G2761" s="368">
        <v>20</v>
      </c>
    </row>
    <row r="2762" spans="1:7">
      <c r="A2762" s="368" t="s">
        <v>5678</v>
      </c>
      <c r="B2762" s="368" t="s">
        <v>139</v>
      </c>
      <c r="C2762" s="368" t="s">
        <v>182</v>
      </c>
      <c r="D2762" s="368" t="s">
        <v>3225</v>
      </c>
      <c r="E2762" s="368">
        <v>6</v>
      </c>
      <c r="F2762" s="368">
        <v>1</v>
      </c>
      <c r="G2762" s="368">
        <v>17</v>
      </c>
    </row>
    <row r="2763" spans="1:7">
      <c r="A2763" s="368" t="s">
        <v>5679</v>
      </c>
      <c r="B2763" s="368" t="s">
        <v>139</v>
      </c>
      <c r="C2763" s="368" t="s">
        <v>144</v>
      </c>
      <c r="D2763" s="368" t="s">
        <v>3207</v>
      </c>
      <c r="E2763" s="368">
        <v>6</v>
      </c>
      <c r="F2763" s="368">
        <v>1</v>
      </c>
      <c r="G2763" s="368">
        <v>17</v>
      </c>
    </row>
    <row r="2764" spans="1:7">
      <c r="A2764" s="368" t="s">
        <v>5294</v>
      </c>
      <c r="B2764" s="368" t="s">
        <v>139</v>
      </c>
      <c r="C2764" s="368" t="s">
        <v>183</v>
      </c>
      <c r="D2764" s="368" t="s">
        <v>3220</v>
      </c>
      <c r="E2764" s="368">
        <v>11</v>
      </c>
      <c r="F2764" s="368">
        <v>2</v>
      </c>
      <c r="G2764" s="368">
        <v>18</v>
      </c>
    </row>
    <row r="2765" spans="1:7">
      <c r="A2765" s="368" t="s">
        <v>5681</v>
      </c>
      <c r="B2765" s="368" t="s">
        <v>139</v>
      </c>
      <c r="C2765" s="368" t="s">
        <v>88</v>
      </c>
      <c r="D2765" s="368" t="s">
        <v>3192</v>
      </c>
      <c r="E2765" s="368">
        <v>14</v>
      </c>
      <c r="F2765" s="368">
        <v>1</v>
      </c>
      <c r="G2765" s="368">
        <v>7</v>
      </c>
    </row>
    <row r="2766" spans="1:7">
      <c r="A2766" s="368" t="s">
        <v>5549</v>
      </c>
      <c r="B2766" s="368" t="s">
        <v>139</v>
      </c>
      <c r="C2766" s="368" t="s">
        <v>78</v>
      </c>
      <c r="D2766" s="368" t="s">
        <v>3212</v>
      </c>
      <c r="E2766" s="368">
        <v>33</v>
      </c>
      <c r="F2766" s="368">
        <v>6</v>
      </c>
      <c r="G2766" s="368">
        <v>18</v>
      </c>
    </row>
    <row r="2767" spans="1:7">
      <c r="A2767" s="368" t="s">
        <v>5550</v>
      </c>
      <c r="B2767" s="368" t="s">
        <v>139</v>
      </c>
      <c r="C2767" s="368" t="s">
        <v>80</v>
      </c>
      <c r="D2767" s="368" t="s">
        <v>3212</v>
      </c>
      <c r="E2767" s="368">
        <v>25</v>
      </c>
      <c r="F2767" s="368">
        <v>5</v>
      </c>
      <c r="G2767" s="368">
        <v>20</v>
      </c>
    </row>
    <row r="2768" spans="1:7">
      <c r="A2768" s="368" t="s">
        <v>5436</v>
      </c>
      <c r="B2768" s="368" t="s">
        <v>139</v>
      </c>
      <c r="C2768" s="368" t="s">
        <v>80</v>
      </c>
      <c r="D2768" s="368" t="s">
        <v>3230</v>
      </c>
      <c r="E2768" s="368">
        <v>25</v>
      </c>
      <c r="F2768" s="368">
        <v>1</v>
      </c>
      <c r="G2768" s="368">
        <v>4</v>
      </c>
    </row>
    <row r="2769" spans="1:7">
      <c r="A2769" s="368" t="s">
        <v>4999</v>
      </c>
      <c r="B2769" s="368" t="s">
        <v>139</v>
      </c>
      <c r="C2769" s="368" t="s">
        <v>184</v>
      </c>
      <c r="D2769" s="368" t="s">
        <v>3212</v>
      </c>
      <c r="E2769" s="368">
        <v>33</v>
      </c>
      <c r="F2769" s="368">
        <v>10</v>
      </c>
      <c r="G2769" s="368">
        <v>30</v>
      </c>
    </row>
    <row r="2770" spans="1:7">
      <c r="A2770" s="368" t="s">
        <v>5826</v>
      </c>
      <c r="B2770" s="368" t="s">
        <v>139</v>
      </c>
      <c r="C2770" s="368" t="s">
        <v>184</v>
      </c>
      <c r="D2770" s="368" t="s">
        <v>3233</v>
      </c>
      <c r="E2770" s="368">
        <v>33</v>
      </c>
      <c r="F2770" s="368">
        <v>1</v>
      </c>
      <c r="G2770" s="368">
        <v>3</v>
      </c>
    </row>
    <row r="2771" spans="1:7">
      <c r="A2771" s="368" t="s">
        <v>5170</v>
      </c>
      <c r="B2771" s="368" t="s">
        <v>139</v>
      </c>
      <c r="C2771" s="368" t="s">
        <v>184</v>
      </c>
      <c r="D2771" s="368" t="s">
        <v>3230</v>
      </c>
      <c r="E2771" s="368">
        <v>33</v>
      </c>
      <c r="F2771" s="368">
        <v>1</v>
      </c>
      <c r="G2771" s="368">
        <v>3</v>
      </c>
    </row>
    <row r="2772" spans="1:7">
      <c r="A2772" s="368" t="s">
        <v>5551</v>
      </c>
      <c r="B2772" s="368" t="s">
        <v>139</v>
      </c>
      <c r="C2772" s="368" t="s">
        <v>33</v>
      </c>
      <c r="D2772" s="368" t="s">
        <v>3192</v>
      </c>
      <c r="E2772" s="368">
        <v>15</v>
      </c>
      <c r="F2772" s="368">
        <v>1</v>
      </c>
      <c r="G2772" s="368">
        <v>7</v>
      </c>
    </row>
    <row r="2773" spans="1:7">
      <c r="A2773" s="368" t="s">
        <v>5552</v>
      </c>
      <c r="B2773" s="368" t="s">
        <v>139</v>
      </c>
      <c r="C2773" s="368" t="s">
        <v>59</v>
      </c>
      <c r="D2773" s="368" t="s">
        <v>3210</v>
      </c>
      <c r="E2773" s="368">
        <v>10</v>
      </c>
      <c r="F2773" s="368">
        <v>1</v>
      </c>
      <c r="G2773" s="368">
        <v>10</v>
      </c>
    </row>
    <row r="2774" spans="1:7">
      <c r="A2774" s="368" t="s">
        <v>5441</v>
      </c>
      <c r="B2774" s="368" t="s">
        <v>139</v>
      </c>
      <c r="C2774" s="368" t="s">
        <v>34</v>
      </c>
      <c r="D2774" s="368" t="s">
        <v>3212</v>
      </c>
      <c r="E2774" s="368">
        <v>12</v>
      </c>
      <c r="F2774" s="368">
        <v>2</v>
      </c>
      <c r="G2774" s="368">
        <v>17</v>
      </c>
    </row>
    <row r="2775" spans="1:7">
      <c r="A2775" s="368" t="s">
        <v>6859</v>
      </c>
      <c r="B2775" s="368" t="s">
        <v>139</v>
      </c>
      <c r="C2775" s="368" t="s">
        <v>60</v>
      </c>
      <c r="D2775" s="368" t="s">
        <v>3207</v>
      </c>
      <c r="E2775" s="368">
        <v>19</v>
      </c>
      <c r="F2775" s="368">
        <v>1</v>
      </c>
      <c r="G2775" s="368">
        <v>5</v>
      </c>
    </row>
    <row r="2776" spans="1:7">
      <c r="A2776" s="368" t="s">
        <v>5553</v>
      </c>
      <c r="B2776" s="368" t="s">
        <v>139</v>
      </c>
      <c r="C2776" s="368" t="s">
        <v>215</v>
      </c>
      <c r="D2776" s="368" t="s">
        <v>3230</v>
      </c>
      <c r="E2776" s="368">
        <v>7</v>
      </c>
      <c r="F2776" s="368">
        <v>1</v>
      </c>
      <c r="G2776" s="368">
        <v>14</v>
      </c>
    </row>
    <row r="2777" spans="1:7">
      <c r="A2777" s="368" t="s">
        <v>5555</v>
      </c>
      <c r="B2777" s="368" t="s">
        <v>139</v>
      </c>
      <c r="C2777" s="368" t="s">
        <v>205</v>
      </c>
      <c r="D2777" s="368" t="s">
        <v>3240</v>
      </c>
      <c r="E2777" s="368">
        <v>12</v>
      </c>
      <c r="F2777" s="368">
        <v>1</v>
      </c>
      <c r="G2777" s="368">
        <v>8</v>
      </c>
    </row>
    <row r="2778" spans="1:7">
      <c r="A2778" s="368" t="s">
        <v>5444</v>
      </c>
      <c r="B2778" s="368" t="s">
        <v>139</v>
      </c>
      <c r="C2778" s="368" t="s">
        <v>188</v>
      </c>
      <c r="D2778" s="368" t="s">
        <v>3212</v>
      </c>
      <c r="E2778" s="368">
        <v>8</v>
      </c>
      <c r="F2778" s="368">
        <v>2</v>
      </c>
      <c r="G2778" s="368">
        <v>25</v>
      </c>
    </row>
    <row r="2779" spans="1:7">
      <c r="A2779" s="368" t="s">
        <v>5447</v>
      </c>
      <c r="B2779" s="368" t="s">
        <v>139</v>
      </c>
      <c r="C2779" s="368" t="s">
        <v>148</v>
      </c>
      <c r="D2779" s="368" t="s">
        <v>3236</v>
      </c>
      <c r="E2779" s="368">
        <v>7</v>
      </c>
      <c r="F2779" s="368">
        <v>1</v>
      </c>
      <c r="G2779" s="368">
        <v>14</v>
      </c>
    </row>
    <row r="2780" spans="1:7">
      <c r="A2780" s="368" t="s">
        <v>5448</v>
      </c>
      <c r="B2780" s="368" t="s">
        <v>139</v>
      </c>
      <c r="C2780" s="368" t="s">
        <v>148</v>
      </c>
      <c r="D2780" s="368" t="s">
        <v>3186</v>
      </c>
      <c r="E2780" s="368">
        <v>7</v>
      </c>
      <c r="F2780" s="368">
        <v>1</v>
      </c>
      <c r="G2780" s="368">
        <v>14</v>
      </c>
    </row>
    <row r="2781" spans="1:7">
      <c r="A2781" s="368" t="s">
        <v>5449</v>
      </c>
      <c r="B2781" s="368" t="s">
        <v>139</v>
      </c>
      <c r="C2781" s="368" t="s">
        <v>217</v>
      </c>
      <c r="D2781" s="368" t="s">
        <v>3212</v>
      </c>
      <c r="E2781" s="368">
        <v>22</v>
      </c>
      <c r="F2781" s="368">
        <v>5</v>
      </c>
      <c r="G2781" s="368">
        <v>23</v>
      </c>
    </row>
    <row r="2782" spans="1:7">
      <c r="A2782" s="368" t="s">
        <v>5693</v>
      </c>
      <c r="B2782" s="368" t="s">
        <v>139</v>
      </c>
      <c r="C2782" s="368" t="s">
        <v>189</v>
      </c>
      <c r="D2782" s="368" t="s">
        <v>3177</v>
      </c>
      <c r="E2782" s="368">
        <v>32</v>
      </c>
      <c r="F2782" s="368">
        <v>2</v>
      </c>
      <c r="G2782" s="368">
        <v>6</v>
      </c>
    </row>
    <row r="2783" spans="1:7">
      <c r="A2783" s="368" t="s">
        <v>5694</v>
      </c>
      <c r="B2783" s="368" t="s">
        <v>139</v>
      </c>
      <c r="C2783" s="368" t="s">
        <v>189</v>
      </c>
      <c r="D2783" s="368" t="s">
        <v>3225</v>
      </c>
      <c r="E2783" s="368">
        <v>32</v>
      </c>
      <c r="F2783" s="368">
        <v>1</v>
      </c>
      <c r="G2783" s="368">
        <v>3</v>
      </c>
    </row>
    <row r="2784" spans="1:7">
      <c r="A2784" s="368" t="s">
        <v>5452</v>
      </c>
      <c r="B2784" s="368" t="s">
        <v>139</v>
      </c>
      <c r="C2784" s="368" t="s">
        <v>189</v>
      </c>
      <c r="D2784" s="368" t="s">
        <v>3190</v>
      </c>
      <c r="E2784" s="368">
        <v>32</v>
      </c>
      <c r="F2784" s="368">
        <v>1</v>
      </c>
      <c r="G2784" s="368">
        <v>3</v>
      </c>
    </row>
    <row r="2785" spans="1:7">
      <c r="A2785" s="368" t="s">
        <v>5453</v>
      </c>
      <c r="B2785" s="368" t="s">
        <v>139</v>
      </c>
      <c r="C2785" s="368" t="s">
        <v>149</v>
      </c>
      <c r="D2785" s="368" t="s">
        <v>3212</v>
      </c>
      <c r="E2785" s="368">
        <v>3</v>
      </c>
      <c r="F2785" s="368" t="s">
        <v>3175</v>
      </c>
      <c r="G2785" s="368">
        <v>0</v>
      </c>
    </row>
    <row r="2786" spans="1:7">
      <c r="A2786" s="368" t="s">
        <v>5454</v>
      </c>
      <c r="B2786" s="368" t="s">
        <v>139</v>
      </c>
      <c r="C2786" s="368" t="s">
        <v>150</v>
      </c>
      <c r="D2786" s="368" t="s">
        <v>3207</v>
      </c>
      <c r="E2786" s="368">
        <v>1</v>
      </c>
      <c r="F2786" s="368">
        <v>1</v>
      </c>
      <c r="G2786" s="368">
        <v>100</v>
      </c>
    </row>
    <row r="2787" spans="1:7">
      <c r="A2787" s="368" t="s">
        <v>5558</v>
      </c>
      <c r="B2787" s="368" t="s">
        <v>139</v>
      </c>
      <c r="C2787" s="368" t="s">
        <v>61</v>
      </c>
      <c r="D2787" s="368" t="s">
        <v>3192</v>
      </c>
      <c r="E2787" s="368">
        <v>9</v>
      </c>
      <c r="F2787" s="368">
        <v>4</v>
      </c>
      <c r="G2787" s="368">
        <v>44</v>
      </c>
    </row>
    <row r="2788" spans="1:7">
      <c r="A2788" s="368" t="s">
        <v>5456</v>
      </c>
      <c r="B2788" s="368" t="s">
        <v>139</v>
      </c>
      <c r="C2788" s="368" t="s">
        <v>152</v>
      </c>
      <c r="D2788" s="368" t="s">
        <v>3220</v>
      </c>
      <c r="E2788" s="368">
        <v>7</v>
      </c>
      <c r="F2788" s="368">
        <v>2</v>
      </c>
      <c r="G2788" s="368">
        <v>29</v>
      </c>
    </row>
    <row r="2789" spans="1:7">
      <c r="A2789" s="368" t="s">
        <v>5559</v>
      </c>
      <c r="B2789" s="368" t="s">
        <v>139</v>
      </c>
      <c r="C2789" s="368" t="s">
        <v>152</v>
      </c>
      <c r="D2789" s="368" t="s">
        <v>3195</v>
      </c>
      <c r="E2789" s="368">
        <v>7</v>
      </c>
      <c r="F2789" s="368">
        <v>1</v>
      </c>
      <c r="G2789" s="368">
        <v>14</v>
      </c>
    </row>
    <row r="2790" spans="1:7">
      <c r="A2790" s="368" t="s">
        <v>5251</v>
      </c>
      <c r="B2790" s="368" t="s">
        <v>139</v>
      </c>
      <c r="C2790" s="368" t="s">
        <v>221</v>
      </c>
      <c r="D2790" s="368" t="s">
        <v>3192</v>
      </c>
      <c r="E2790" s="368">
        <v>16</v>
      </c>
      <c r="F2790" s="368">
        <v>3</v>
      </c>
      <c r="G2790" s="368">
        <v>19</v>
      </c>
    </row>
    <row r="2791" spans="1:7">
      <c r="A2791" s="368" t="s">
        <v>4766</v>
      </c>
      <c r="B2791" s="368" t="s">
        <v>139</v>
      </c>
      <c r="C2791" s="368" t="s">
        <v>221</v>
      </c>
      <c r="D2791" s="368" t="s">
        <v>3195</v>
      </c>
      <c r="E2791" s="368">
        <v>16</v>
      </c>
      <c r="F2791" s="368">
        <v>1</v>
      </c>
      <c r="G2791" s="368">
        <v>6</v>
      </c>
    </row>
    <row r="2792" spans="1:7">
      <c r="A2792" s="368" t="s">
        <v>5699</v>
      </c>
      <c r="B2792" s="368" t="s">
        <v>139</v>
      </c>
      <c r="C2792" s="368" t="s">
        <v>190</v>
      </c>
      <c r="D2792" s="368" t="s">
        <v>3186</v>
      </c>
      <c r="E2792" s="368">
        <v>5</v>
      </c>
      <c r="F2792" s="368">
        <v>1</v>
      </c>
      <c r="G2792" s="368">
        <v>20</v>
      </c>
    </row>
    <row r="2793" spans="1:7">
      <c r="A2793" s="368" t="s">
        <v>5560</v>
      </c>
      <c r="B2793" s="368" t="s">
        <v>139</v>
      </c>
      <c r="C2793" s="368" t="s">
        <v>41</v>
      </c>
      <c r="D2793" s="368" t="s">
        <v>3220</v>
      </c>
      <c r="E2793" s="368">
        <v>8</v>
      </c>
      <c r="F2793" s="368">
        <v>1</v>
      </c>
      <c r="G2793" s="368">
        <v>13</v>
      </c>
    </row>
    <row r="2794" spans="1:7">
      <c r="A2794" s="368" t="s">
        <v>5701</v>
      </c>
      <c r="B2794" s="368" t="s">
        <v>139</v>
      </c>
      <c r="C2794" s="368" t="s">
        <v>209</v>
      </c>
      <c r="D2794" s="368" t="s">
        <v>3212</v>
      </c>
      <c r="E2794" s="368">
        <v>13</v>
      </c>
      <c r="F2794" s="368">
        <v>3</v>
      </c>
      <c r="G2794" s="368">
        <v>23</v>
      </c>
    </row>
    <row r="2795" spans="1:7">
      <c r="A2795" s="368" t="s">
        <v>5562</v>
      </c>
      <c r="B2795" s="368" t="s">
        <v>139</v>
      </c>
      <c r="C2795" s="368" t="s">
        <v>174</v>
      </c>
      <c r="D2795" s="368" t="s">
        <v>3210</v>
      </c>
      <c r="E2795" s="368">
        <v>13</v>
      </c>
      <c r="F2795" s="368">
        <v>2</v>
      </c>
      <c r="G2795" s="368">
        <v>15</v>
      </c>
    </row>
    <row r="2796" spans="1:7">
      <c r="A2796" s="368" t="s">
        <v>5702</v>
      </c>
      <c r="B2796" s="368" t="s">
        <v>139</v>
      </c>
      <c r="C2796" s="368" t="s">
        <v>193</v>
      </c>
      <c r="D2796" s="368" t="s">
        <v>3233</v>
      </c>
      <c r="E2796" s="368">
        <v>8</v>
      </c>
      <c r="F2796" s="368">
        <v>1</v>
      </c>
      <c r="G2796" s="368">
        <v>13</v>
      </c>
    </row>
    <row r="2797" spans="1:7">
      <c r="A2797" s="368" t="s">
        <v>5563</v>
      </c>
      <c r="B2797" s="368" t="s">
        <v>139</v>
      </c>
      <c r="C2797" s="368" t="s">
        <v>222</v>
      </c>
      <c r="D2797" s="368" t="s">
        <v>3192</v>
      </c>
      <c r="E2797" s="368">
        <v>9</v>
      </c>
      <c r="F2797" s="368">
        <v>1</v>
      </c>
      <c r="G2797" s="368">
        <v>11</v>
      </c>
    </row>
    <row r="2798" spans="1:7">
      <c r="A2798" s="368" t="s">
        <v>5460</v>
      </c>
      <c r="B2798" s="368" t="s">
        <v>139</v>
      </c>
      <c r="C2798" s="368" t="s">
        <v>222</v>
      </c>
      <c r="D2798" s="368" t="s">
        <v>3441</v>
      </c>
      <c r="E2798" s="368">
        <v>9</v>
      </c>
      <c r="F2798" s="368">
        <v>1</v>
      </c>
      <c r="G2798" s="368">
        <v>11</v>
      </c>
    </row>
    <row r="2799" spans="1:7">
      <c r="A2799" s="368" t="s">
        <v>5703</v>
      </c>
      <c r="B2799" s="368" t="s">
        <v>139</v>
      </c>
      <c r="C2799" s="368" t="s">
        <v>223</v>
      </c>
      <c r="D2799" s="368" t="s">
        <v>3177</v>
      </c>
      <c r="E2799" s="368">
        <v>16</v>
      </c>
      <c r="F2799" s="368">
        <v>1</v>
      </c>
      <c r="G2799" s="368">
        <v>6</v>
      </c>
    </row>
    <row r="2800" spans="1:7">
      <c r="A2800" s="368" t="s">
        <v>5462</v>
      </c>
      <c r="B2800" s="368" t="s">
        <v>139</v>
      </c>
      <c r="C2800" s="368" t="s">
        <v>223</v>
      </c>
      <c r="D2800" s="368" t="s">
        <v>3230</v>
      </c>
      <c r="E2800" s="368">
        <v>16</v>
      </c>
      <c r="F2800" s="368">
        <v>1</v>
      </c>
      <c r="G2800" s="368">
        <v>6</v>
      </c>
    </row>
  </sheetData>
  <sheetProtection selectLockedCells="1" selectUnlockedCells="1"/>
  <autoFilter ref="A1:WVP2800"/>
  <sortState ref="A2:G3484">
    <sortCondition ref="C8"/>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1670"/>
  <sheetViews>
    <sheetView zoomScaleNormal="100" workbookViewId="0">
      <selection activeCell="A2" sqref="A2"/>
    </sheetView>
  </sheetViews>
  <sheetFormatPr defaultColWidth="8.85546875" defaultRowHeight="12.75"/>
  <cols>
    <col min="1" max="1" width="15.7109375" style="368" customWidth="1"/>
    <col min="2" max="2" width="14.28515625" style="368" customWidth="1"/>
    <col min="3" max="3" width="28.140625" style="368" bestFit="1" customWidth="1"/>
    <col min="4" max="4" width="20.28515625" style="368" customWidth="1"/>
    <col min="5" max="5" width="15.5703125" style="368" customWidth="1"/>
    <col min="6" max="6" width="19.140625" style="368" bestFit="1" customWidth="1"/>
    <col min="7" max="7" width="16.28515625" style="368" bestFit="1" customWidth="1"/>
    <col min="8" max="16384" width="8.85546875" style="368"/>
  </cols>
  <sheetData>
    <row r="1" spans="1:7">
      <c r="A1" s="368" t="s">
        <v>242</v>
      </c>
      <c r="B1" s="368" t="s">
        <v>269</v>
      </c>
      <c r="C1" s="368" t="s">
        <v>270</v>
      </c>
      <c r="D1" s="368" t="s">
        <v>275</v>
      </c>
      <c r="E1" s="368" t="s">
        <v>272</v>
      </c>
      <c r="F1" s="368" t="s">
        <v>276</v>
      </c>
      <c r="G1" s="368" t="s">
        <v>277</v>
      </c>
    </row>
    <row r="2" spans="1:7">
      <c r="A2" s="368" t="s">
        <v>2630</v>
      </c>
      <c r="B2" s="368" t="s">
        <v>5847</v>
      </c>
      <c r="C2" s="368" t="s">
        <v>93</v>
      </c>
      <c r="D2" s="368" t="s">
        <v>3175</v>
      </c>
      <c r="E2" s="368">
        <v>10</v>
      </c>
      <c r="F2" s="368" t="s">
        <v>3175</v>
      </c>
      <c r="G2" s="368">
        <v>0</v>
      </c>
    </row>
    <row r="3" spans="1:7">
      <c r="A3" s="368" t="s">
        <v>2882</v>
      </c>
      <c r="B3" s="368" t="s">
        <v>5847</v>
      </c>
      <c r="C3" s="368" t="s">
        <v>94</v>
      </c>
      <c r="D3" s="368" t="s">
        <v>3175</v>
      </c>
      <c r="E3" s="368">
        <v>6</v>
      </c>
      <c r="F3" s="368" t="s">
        <v>3175</v>
      </c>
      <c r="G3" s="368">
        <v>0</v>
      </c>
    </row>
    <row r="4" spans="1:7">
      <c r="A4" s="368" t="s">
        <v>2884</v>
      </c>
      <c r="B4" s="368" t="s">
        <v>5847</v>
      </c>
      <c r="C4" s="368" t="s">
        <v>194</v>
      </c>
      <c r="D4" s="368" t="s">
        <v>3175</v>
      </c>
      <c r="E4" s="368">
        <v>15</v>
      </c>
      <c r="F4" s="368" t="s">
        <v>3175</v>
      </c>
      <c r="G4" s="368">
        <v>0</v>
      </c>
    </row>
    <row r="5" spans="1:7">
      <c r="A5" s="368" t="s">
        <v>2976</v>
      </c>
      <c r="B5" s="368" t="s">
        <v>5847</v>
      </c>
      <c r="C5" s="368" t="s">
        <v>95</v>
      </c>
      <c r="D5" s="368" t="s">
        <v>3175</v>
      </c>
      <c r="E5" s="368">
        <v>8</v>
      </c>
      <c r="F5" s="368" t="s">
        <v>3175</v>
      </c>
      <c r="G5" s="368">
        <v>0</v>
      </c>
    </row>
    <row r="6" spans="1:7">
      <c r="A6" s="368" t="s">
        <v>2711</v>
      </c>
      <c r="B6" s="368" t="s">
        <v>5847</v>
      </c>
      <c r="C6" s="368" t="s">
        <v>195</v>
      </c>
      <c r="D6" s="368" t="s">
        <v>3175</v>
      </c>
      <c r="E6" s="368">
        <v>17</v>
      </c>
      <c r="F6" s="368" t="s">
        <v>3175</v>
      </c>
      <c r="G6" s="368">
        <v>0</v>
      </c>
    </row>
    <row r="7" spans="1:7">
      <c r="A7" s="368" t="s">
        <v>2921</v>
      </c>
      <c r="B7" s="368" t="s">
        <v>5847</v>
      </c>
      <c r="C7" s="368" t="s">
        <v>175</v>
      </c>
      <c r="D7" s="368" t="s">
        <v>3175</v>
      </c>
      <c r="E7" s="368">
        <v>6</v>
      </c>
      <c r="F7" s="368" t="s">
        <v>3175</v>
      </c>
      <c r="G7" s="368">
        <v>0</v>
      </c>
    </row>
    <row r="8" spans="1:7">
      <c r="A8" s="368" t="s">
        <v>2885</v>
      </c>
      <c r="B8" s="368" t="s">
        <v>5847</v>
      </c>
      <c r="C8" s="368" t="s">
        <v>96</v>
      </c>
      <c r="D8" s="368" t="s">
        <v>3175</v>
      </c>
      <c r="E8" s="368">
        <v>12</v>
      </c>
      <c r="F8" s="368" t="s">
        <v>3175</v>
      </c>
      <c r="G8" s="368">
        <v>0</v>
      </c>
    </row>
    <row r="9" spans="1:7">
      <c r="A9" s="368" t="s">
        <v>2591</v>
      </c>
      <c r="B9" s="368" t="s">
        <v>5847</v>
      </c>
      <c r="C9" s="368" t="s">
        <v>176</v>
      </c>
      <c r="D9" s="368" t="s">
        <v>3175</v>
      </c>
      <c r="E9" s="368">
        <v>4</v>
      </c>
      <c r="F9" s="368" t="s">
        <v>3175</v>
      </c>
      <c r="G9" s="368">
        <v>0</v>
      </c>
    </row>
    <row r="10" spans="1:7">
      <c r="A10" s="368" t="s">
        <v>2740</v>
      </c>
      <c r="B10" s="368" t="s">
        <v>5847</v>
      </c>
      <c r="C10" s="368" t="s">
        <v>196</v>
      </c>
      <c r="D10" s="368" t="s">
        <v>3175</v>
      </c>
      <c r="E10" s="368">
        <v>23</v>
      </c>
      <c r="F10" s="368" t="s">
        <v>3175</v>
      </c>
      <c r="G10" s="368">
        <v>0</v>
      </c>
    </row>
    <row r="11" spans="1:7">
      <c r="A11" s="368" t="s">
        <v>2886</v>
      </c>
      <c r="B11" s="368" t="s">
        <v>5847</v>
      </c>
      <c r="C11" s="368" t="s">
        <v>97</v>
      </c>
      <c r="D11" s="368" t="s">
        <v>3175</v>
      </c>
      <c r="E11" s="368">
        <v>18</v>
      </c>
      <c r="F11" s="368" t="s">
        <v>3175</v>
      </c>
      <c r="G11" s="368">
        <v>0</v>
      </c>
    </row>
    <row r="12" spans="1:7">
      <c r="A12" s="368" t="s">
        <v>2592</v>
      </c>
      <c r="B12" s="368" t="s">
        <v>5847</v>
      </c>
      <c r="C12" s="368" t="s">
        <v>177</v>
      </c>
      <c r="D12" s="368" t="s">
        <v>3175</v>
      </c>
      <c r="E12" s="368">
        <v>39</v>
      </c>
      <c r="F12" s="368" t="s">
        <v>3175</v>
      </c>
      <c r="G12" s="368">
        <v>0</v>
      </c>
    </row>
    <row r="13" spans="1:7">
      <c r="A13" s="368" t="s">
        <v>2633</v>
      </c>
      <c r="B13" s="368" t="s">
        <v>5847</v>
      </c>
      <c r="C13" s="368" t="s">
        <v>98</v>
      </c>
      <c r="D13" s="368" t="s">
        <v>3175</v>
      </c>
      <c r="E13" s="368">
        <v>7</v>
      </c>
      <c r="F13" s="368" t="s">
        <v>3175</v>
      </c>
      <c r="G13" s="368">
        <v>0</v>
      </c>
    </row>
    <row r="14" spans="1:7">
      <c r="A14" s="368" t="s">
        <v>2923</v>
      </c>
      <c r="B14" s="368" t="s">
        <v>5847</v>
      </c>
      <c r="C14" s="368" t="s">
        <v>197</v>
      </c>
      <c r="D14" s="368" t="s">
        <v>3175</v>
      </c>
      <c r="E14" s="368">
        <v>12</v>
      </c>
      <c r="F14" s="368" t="s">
        <v>3175</v>
      </c>
      <c r="G14" s="368">
        <v>0</v>
      </c>
    </row>
    <row r="15" spans="1:7">
      <c r="A15" s="368" t="s">
        <v>2712</v>
      </c>
      <c r="B15" s="368" t="s">
        <v>5847</v>
      </c>
      <c r="C15" s="368" t="s">
        <v>100</v>
      </c>
      <c r="D15" s="368" t="s">
        <v>3175</v>
      </c>
      <c r="E15" s="368">
        <v>13</v>
      </c>
      <c r="F15" s="368" t="s">
        <v>3175</v>
      </c>
      <c r="G15" s="368">
        <v>0</v>
      </c>
    </row>
    <row r="16" spans="1:7">
      <c r="A16" s="368" t="s">
        <v>2634</v>
      </c>
      <c r="B16" s="368" t="s">
        <v>5847</v>
      </c>
      <c r="C16" s="368" t="s">
        <v>198</v>
      </c>
      <c r="D16" s="368" t="s">
        <v>3175</v>
      </c>
      <c r="E16" s="368">
        <v>50</v>
      </c>
      <c r="F16" s="368" t="s">
        <v>3175</v>
      </c>
      <c r="G16" s="368">
        <v>0</v>
      </c>
    </row>
    <row r="17" spans="1:7">
      <c r="A17" s="368" t="s">
        <v>2593</v>
      </c>
      <c r="B17" s="368" t="s">
        <v>5847</v>
      </c>
      <c r="C17" s="368" t="s">
        <v>199</v>
      </c>
      <c r="D17" s="368" t="s">
        <v>3175</v>
      </c>
      <c r="E17" s="368">
        <v>10</v>
      </c>
      <c r="F17" s="368" t="s">
        <v>3175</v>
      </c>
      <c r="G17" s="368">
        <v>0</v>
      </c>
    </row>
    <row r="18" spans="1:7">
      <c r="A18" s="368" t="s">
        <v>2635</v>
      </c>
      <c r="B18" s="368" t="s">
        <v>5847</v>
      </c>
      <c r="C18" s="368" t="s">
        <v>101</v>
      </c>
      <c r="D18" s="368" t="s">
        <v>3175</v>
      </c>
      <c r="E18" s="368">
        <v>6</v>
      </c>
      <c r="F18" s="368" t="s">
        <v>3175</v>
      </c>
      <c r="G18" s="368">
        <v>0</v>
      </c>
    </row>
    <row r="19" spans="1:7">
      <c r="A19" s="368" t="s">
        <v>2557</v>
      </c>
      <c r="B19" s="368" t="s">
        <v>5847</v>
      </c>
      <c r="C19" s="368" t="s">
        <v>178</v>
      </c>
      <c r="D19" s="368" t="s">
        <v>3175</v>
      </c>
      <c r="E19" s="368">
        <v>12</v>
      </c>
      <c r="F19" s="368" t="s">
        <v>3175</v>
      </c>
      <c r="G19" s="368">
        <v>0</v>
      </c>
    </row>
    <row r="20" spans="1:7">
      <c r="A20" s="368" t="s">
        <v>2776</v>
      </c>
      <c r="B20" s="368" t="s">
        <v>5847</v>
      </c>
      <c r="C20" s="368" t="s">
        <v>102</v>
      </c>
      <c r="D20" s="368" t="s">
        <v>3175</v>
      </c>
      <c r="E20" s="368">
        <v>7</v>
      </c>
      <c r="F20" s="368" t="s">
        <v>3175</v>
      </c>
      <c r="G20" s="368">
        <v>0</v>
      </c>
    </row>
    <row r="21" spans="1:7">
      <c r="A21" s="368" t="s">
        <v>2843</v>
      </c>
      <c r="B21" s="368" t="s">
        <v>5847</v>
      </c>
      <c r="C21" s="368" t="s">
        <v>103</v>
      </c>
      <c r="D21" s="368" t="s">
        <v>3175</v>
      </c>
      <c r="E21" s="368">
        <v>8</v>
      </c>
      <c r="F21" s="368" t="s">
        <v>3175</v>
      </c>
      <c r="G21" s="368">
        <v>0</v>
      </c>
    </row>
    <row r="22" spans="1:7">
      <c r="A22" s="368" t="s">
        <v>2812</v>
      </c>
      <c r="B22" s="368" t="s">
        <v>5847</v>
      </c>
      <c r="C22" s="368" t="s">
        <v>104</v>
      </c>
      <c r="D22" s="368" t="s">
        <v>3175</v>
      </c>
      <c r="E22" s="368">
        <v>10</v>
      </c>
      <c r="F22" s="368" t="s">
        <v>3175</v>
      </c>
      <c r="G22" s="368">
        <v>0</v>
      </c>
    </row>
    <row r="23" spans="1:7">
      <c r="A23" s="368" t="s">
        <v>2713</v>
      </c>
      <c r="B23" s="368" t="s">
        <v>5847</v>
      </c>
      <c r="C23" s="368" t="s">
        <v>105</v>
      </c>
      <c r="D23" s="368" t="s">
        <v>3175</v>
      </c>
      <c r="E23" s="368">
        <v>1</v>
      </c>
      <c r="F23" s="368" t="s">
        <v>3175</v>
      </c>
      <c r="G23" s="368">
        <v>0</v>
      </c>
    </row>
    <row r="24" spans="1:7">
      <c r="A24" s="368" t="s">
        <v>2814</v>
      </c>
      <c r="B24" s="368" t="s">
        <v>5847</v>
      </c>
      <c r="C24" s="368" t="s">
        <v>179</v>
      </c>
      <c r="D24" s="368" t="s">
        <v>3175</v>
      </c>
      <c r="E24" s="368">
        <v>73</v>
      </c>
      <c r="F24" s="368" t="s">
        <v>3175</v>
      </c>
      <c r="G24" s="368">
        <v>0</v>
      </c>
    </row>
    <row r="25" spans="1:7">
      <c r="A25" s="368" t="s">
        <v>2742</v>
      </c>
      <c r="B25" s="368" t="s">
        <v>5847</v>
      </c>
      <c r="C25" s="368" t="s">
        <v>106</v>
      </c>
      <c r="D25" s="368" t="s">
        <v>3175</v>
      </c>
      <c r="E25" s="368">
        <v>5</v>
      </c>
      <c r="F25" s="368" t="s">
        <v>3175</v>
      </c>
      <c r="G25" s="368">
        <v>0</v>
      </c>
    </row>
    <row r="26" spans="1:7">
      <c r="A26" s="368" t="s">
        <v>2978</v>
      </c>
      <c r="B26" s="368" t="s">
        <v>5847</v>
      </c>
      <c r="C26" s="368" t="s">
        <v>107</v>
      </c>
      <c r="D26" s="368" t="s">
        <v>3175</v>
      </c>
      <c r="E26" s="368">
        <v>11</v>
      </c>
      <c r="F26" s="368" t="s">
        <v>3175</v>
      </c>
      <c r="G26" s="368">
        <v>0</v>
      </c>
    </row>
    <row r="27" spans="1:7">
      <c r="A27" s="368" t="s">
        <v>2558</v>
      </c>
      <c r="B27" s="368" t="s">
        <v>5847</v>
      </c>
      <c r="C27" s="368" t="s">
        <v>108</v>
      </c>
      <c r="D27" s="368" t="s">
        <v>3175</v>
      </c>
      <c r="E27" s="368">
        <v>3</v>
      </c>
      <c r="F27" s="368" t="s">
        <v>3175</v>
      </c>
      <c r="G27" s="368">
        <v>0</v>
      </c>
    </row>
    <row r="28" spans="1:7">
      <c r="A28" s="368" t="s">
        <v>2636</v>
      </c>
      <c r="B28" s="368" t="s">
        <v>5847</v>
      </c>
      <c r="C28" s="368" t="s">
        <v>109</v>
      </c>
      <c r="D28" s="368" t="s">
        <v>3175</v>
      </c>
      <c r="E28" s="368">
        <v>9</v>
      </c>
      <c r="F28" s="368" t="s">
        <v>3175</v>
      </c>
      <c r="G28" s="368">
        <v>0</v>
      </c>
    </row>
    <row r="29" spans="1:7">
      <c r="A29" s="368" t="s">
        <v>2637</v>
      </c>
      <c r="B29" s="368" t="s">
        <v>5847</v>
      </c>
      <c r="C29" s="368" t="s">
        <v>110</v>
      </c>
      <c r="D29" s="368" t="s">
        <v>3175</v>
      </c>
      <c r="E29" s="368">
        <v>5</v>
      </c>
      <c r="F29" s="368" t="s">
        <v>3175</v>
      </c>
      <c r="G29" s="368">
        <v>0</v>
      </c>
    </row>
    <row r="30" spans="1:7">
      <c r="A30" s="368" t="s">
        <v>2979</v>
      </c>
      <c r="B30" s="368" t="s">
        <v>5847</v>
      </c>
      <c r="C30" s="368" t="s">
        <v>180</v>
      </c>
      <c r="D30" s="368" t="s">
        <v>3175</v>
      </c>
      <c r="E30" s="368">
        <v>2</v>
      </c>
      <c r="F30" s="368" t="s">
        <v>3175</v>
      </c>
      <c r="G30" s="368">
        <v>0</v>
      </c>
    </row>
    <row r="31" spans="1:7">
      <c r="A31" s="368" t="s">
        <v>2927</v>
      </c>
      <c r="B31" s="368" t="s">
        <v>5847</v>
      </c>
      <c r="C31" s="368" t="s">
        <v>111</v>
      </c>
      <c r="D31" s="368" t="s">
        <v>3175</v>
      </c>
      <c r="E31" s="368">
        <v>5</v>
      </c>
      <c r="F31" s="368" t="s">
        <v>3175</v>
      </c>
      <c r="G31" s="368">
        <v>0</v>
      </c>
    </row>
    <row r="32" spans="1:7">
      <c r="A32" s="368" t="s">
        <v>2887</v>
      </c>
      <c r="B32" s="368" t="s">
        <v>5847</v>
      </c>
      <c r="C32" s="368" t="s">
        <v>140</v>
      </c>
      <c r="D32" s="368" t="s">
        <v>3175</v>
      </c>
      <c r="E32" s="368">
        <v>2</v>
      </c>
      <c r="F32" s="368" t="s">
        <v>3175</v>
      </c>
      <c r="G32" s="368">
        <v>0</v>
      </c>
    </row>
    <row r="33" spans="1:7">
      <c r="A33" s="368" t="s">
        <v>2928</v>
      </c>
      <c r="B33" s="368" t="s">
        <v>5847</v>
      </c>
      <c r="C33" s="368" t="s">
        <v>181</v>
      </c>
      <c r="D33" s="368" t="s">
        <v>3175</v>
      </c>
      <c r="E33" s="368">
        <v>41</v>
      </c>
      <c r="F33" s="368" t="s">
        <v>3175</v>
      </c>
      <c r="G33" s="368">
        <v>0</v>
      </c>
    </row>
    <row r="34" spans="1:7">
      <c r="A34" s="368" t="s">
        <v>2929</v>
      </c>
      <c r="B34" s="368" t="s">
        <v>5847</v>
      </c>
      <c r="C34" s="368" t="s">
        <v>141</v>
      </c>
      <c r="D34" s="368" t="s">
        <v>3175</v>
      </c>
      <c r="E34" s="368">
        <v>3</v>
      </c>
      <c r="F34" s="368" t="s">
        <v>3175</v>
      </c>
      <c r="G34" s="368">
        <v>0</v>
      </c>
    </row>
    <row r="35" spans="1:7">
      <c r="A35" s="368" t="s">
        <v>2667</v>
      </c>
      <c r="B35" s="368" t="s">
        <v>5847</v>
      </c>
      <c r="C35" s="368" t="s">
        <v>142</v>
      </c>
      <c r="D35" s="368" t="s">
        <v>3175</v>
      </c>
      <c r="E35" s="368">
        <v>6</v>
      </c>
      <c r="F35" s="368" t="s">
        <v>3175</v>
      </c>
      <c r="G35" s="368">
        <v>0</v>
      </c>
    </row>
    <row r="36" spans="1:7">
      <c r="A36" s="368" t="s">
        <v>2743</v>
      </c>
      <c r="B36" s="368" t="s">
        <v>5847</v>
      </c>
      <c r="C36" s="368" t="s">
        <v>143</v>
      </c>
      <c r="D36" s="368" t="s">
        <v>3175</v>
      </c>
      <c r="E36" s="368">
        <v>11</v>
      </c>
      <c r="F36" s="368" t="s">
        <v>3175</v>
      </c>
      <c r="G36" s="368">
        <v>0</v>
      </c>
    </row>
    <row r="37" spans="1:7">
      <c r="A37" s="368" t="s">
        <v>2931</v>
      </c>
      <c r="B37" s="368" t="s">
        <v>5847</v>
      </c>
      <c r="C37" s="368" t="s">
        <v>182</v>
      </c>
      <c r="D37" s="368" t="s">
        <v>3175</v>
      </c>
      <c r="E37" s="368">
        <v>8</v>
      </c>
      <c r="F37" s="368" t="s">
        <v>3175</v>
      </c>
      <c r="G37" s="368">
        <v>0</v>
      </c>
    </row>
    <row r="38" spans="1:7">
      <c r="A38" s="368" t="s">
        <v>2745</v>
      </c>
      <c r="B38" s="368" t="s">
        <v>5847</v>
      </c>
      <c r="C38" s="368" t="s">
        <v>144</v>
      </c>
      <c r="D38" s="368" t="s">
        <v>3175</v>
      </c>
      <c r="E38" s="368">
        <v>10</v>
      </c>
      <c r="F38" s="368" t="s">
        <v>3175</v>
      </c>
      <c r="G38" s="368">
        <v>0</v>
      </c>
    </row>
    <row r="39" spans="1:7">
      <c r="A39" s="368" t="s">
        <v>2669</v>
      </c>
      <c r="B39" s="368" t="s">
        <v>5847</v>
      </c>
      <c r="C39" s="368" t="s">
        <v>183</v>
      </c>
      <c r="D39" s="368" t="s">
        <v>3175</v>
      </c>
      <c r="E39" s="368">
        <v>14</v>
      </c>
      <c r="F39" s="368" t="s">
        <v>3175</v>
      </c>
      <c r="G39" s="368">
        <v>0</v>
      </c>
    </row>
    <row r="40" spans="1:7">
      <c r="A40" s="368" t="s">
        <v>2983</v>
      </c>
      <c r="B40" s="368" t="s">
        <v>5847</v>
      </c>
      <c r="C40" s="368" t="s">
        <v>145</v>
      </c>
      <c r="D40" s="368" t="s">
        <v>3175</v>
      </c>
      <c r="E40" s="368">
        <v>8</v>
      </c>
      <c r="F40" s="368" t="s">
        <v>3175</v>
      </c>
      <c r="G40" s="368">
        <v>0</v>
      </c>
    </row>
    <row r="41" spans="1:7">
      <c r="A41" s="368" t="s">
        <v>2846</v>
      </c>
      <c r="B41" s="368" t="s">
        <v>5847</v>
      </c>
      <c r="C41" s="368" t="s">
        <v>202</v>
      </c>
      <c r="D41" s="368" t="s">
        <v>3175</v>
      </c>
      <c r="E41" s="368">
        <v>9</v>
      </c>
      <c r="F41" s="368" t="s">
        <v>3175</v>
      </c>
      <c r="G41" s="368">
        <v>0</v>
      </c>
    </row>
    <row r="42" spans="1:7">
      <c r="A42" s="368" t="s">
        <v>2891</v>
      </c>
      <c r="B42" s="368" t="s">
        <v>5847</v>
      </c>
      <c r="C42" s="368" t="s">
        <v>203</v>
      </c>
      <c r="D42" s="368" t="s">
        <v>3175</v>
      </c>
      <c r="E42" s="368">
        <v>7</v>
      </c>
      <c r="F42" s="368" t="s">
        <v>3175</v>
      </c>
      <c r="G42" s="368">
        <v>0</v>
      </c>
    </row>
    <row r="43" spans="1:7">
      <c r="A43" s="368" t="s">
        <v>2561</v>
      </c>
      <c r="B43" s="368" t="s">
        <v>5847</v>
      </c>
      <c r="C43" s="368" t="s">
        <v>204</v>
      </c>
      <c r="D43" s="368" t="s">
        <v>3175</v>
      </c>
      <c r="E43" s="368">
        <v>2</v>
      </c>
      <c r="F43" s="368" t="s">
        <v>3175</v>
      </c>
      <c r="G43" s="368">
        <v>0</v>
      </c>
    </row>
    <row r="44" spans="1:7">
      <c r="A44" s="368" t="s">
        <v>2748</v>
      </c>
      <c r="B44" s="368" t="s">
        <v>5847</v>
      </c>
      <c r="C44" s="368" t="s">
        <v>185</v>
      </c>
      <c r="D44" s="368" t="s">
        <v>3175</v>
      </c>
      <c r="E44" s="368">
        <v>5</v>
      </c>
      <c r="F44" s="368" t="s">
        <v>3175</v>
      </c>
      <c r="G44" s="368">
        <v>0</v>
      </c>
    </row>
    <row r="45" spans="1:7">
      <c r="A45" s="368" t="s">
        <v>2848</v>
      </c>
      <c r="B45" s="368" t="s">
        <v>5847</v>
      </c>
      <c r="C45" s="368" t="s">
        <v>186</v>
      </c>
      <c r="D45" s="368" t="s">
        <v>3175</v>
      </c>
      <c r="E45" s="368">
        <v>5</v>
      </c>
      <c r="F45" s="368" t="s">
        <v>3175</v>
      </c>
      <c r="G45" s="368">
        <v>0</v>
      </c>
    </row>
    <row r="46" spans="1:7">
      <c r="A46" s="368" t="s">
        <v>2817</v>
      </c>
      <c r="B46" s="368" t="s">
        <v>5847</v>
      </c>
      <c r="C46" s="368" t="s">
        <v>146</v>
      </c>
      <c r="D46" s="368" t="s">
        <v>3175</v>
      </c>
      <c r="E46" s="368">
        <v>3</v>
      </c>
      <c r="F46" s="368" t="s">
        <v>3175</v>
      </c>
      <c r="G46" s="368">
        <v>0</v>
      </c>
    </row>
    <row r="47" spans="1:7">
      <c r="A47" s="368" t="s">
        <v>2715</v>
      </c>
      <c r="B47" s="368" t="s">
        <v>5847</v>
      </c>
      <c r="C47" s="368" t="s">
        <v>147</v>
      </c>
      <c r="D47" s="368" t="s">
        <v>3175</v>
      </c>
      <c r="E47" s="368">
        <v>10</v>
      </c>
      <c r="F47" s="368" t="s">
        <v>3175</v>
      </c>
      <c r="G47" s="368">
        <v>0</v>
      </c>
    </row>
    <row r="48" spans="1:7">
      <c r="A48" s="368" t="s">
        <v>2597</v>
      </c>
      <c r="B48" s="368" t="s">
        <v>5847</v>
      </c>
      <c r="C48" s="368" t="s">
        <v>187</v>
      </c>
      <c r="D48" s="368" t="s">
        <v>3175</v>
      </c>
      <c r="E48" s="368">
        <v>6</v>
      </c>
      <c r="F48" s="368" t="s">
        <v>3175</v>
      </c>
      <c r="G48" s="368">
        <v>0</v>
      </c>
    </row>
    <row r="49" spans="1:7">
      <c r="A49" s="368" t="s">
        <v>2670</v>
      </c>
      <c r="B49" s="368" t="s">
        <v>5847</v>
      </c>
      <c r="C49" s="368" t="s">
        <v>205</v>
      </c>
      <c r="D49" s="368" t="s">
        <v>3175</v>
      </c>
      <c r="E49" s="368">
        <v>21</v>
      </c>
      <c r="F49" s="368" t="s">
        <v>3175</v>
      </c>
      <c r="G49" s="368">
        <v>0</v>
      </c>
    </row>
    <row r="50" spans="1:7">
      <c r="A50" s="368" t="s">
        <v>2851</v>
      </c>
      <c r="B50" s="368" t="s">
        <v>5847</v>
      </c>
      <c r="C50" s="368" t="s">
        <v>206</v>
      </c>
      <c r="D50" s="368" t="s">
        <v>3175</v>
      </c>
      <c r="E50" s="368">
        <v>9</v>
      </c>
      <c r="F50" s="368" t="s">
        <v>3175</v>
      </c>
      <c r="G50" s="368">
        <v>0</v>
      </c>
    </row>
    <row r="51" spans="1:7">
      <c r="A51" s="368" t="s">
        <v>2894</v>
      </c>
      <c r="B51" s="368" t="s">
        <v>5847</v>
      </c>
      <c r="C51" s="368" t="s">
        <v>188</v>
      </c>
      <c r="D51" s="368" t="s">
        <v>3175</v>
      </c>
      <c r="E51" s="368">
        <v>11</v>
      </c>
      <c r="F51" s="368" t="s">
        <v>3175</v>
      </c>
      <c r="G51" s="368">
        <v>0</v>
      </c>
    </row>
    <row r="52" spans="1:7">
      <c r="A52" s="368" t="s">
        <v>2671</v>
      </c>
      <c r="B52" s="368" t="s">
        <v>5847</v>
      </c>
      <c r="C52" s="368" t="s">
        <v>148</v>
      </c>
      <c r="D52" s="368" t="s">
        <v>3175</v>
      </c>
      <c r="E52" s="368">
        <v>15</v>
      </c>
      <c r="F52" s="368" t="s">
        <v>3175</v>
      </c>
      <c r="G52" s="368">
        <v>0</v>
      </c>
    </row>
    <row r="53" spans="1:7">
      <c r="A53" s="368" t="s">
        <v>2779</v>
      </c>
      <c r="B53" s="368" t="s">
        <v>5847</v>
      </c>
      <c r="C53" s="368" t="s">
        <v>18</v>
      </c>
      <c r="D53" s="368" t="s">
        <v>3175</v>
      </c>
      <c r="E53" s="368">
        <v>1</v>
      </c>
      <c r="F53" s="368" t="s">
        <v>3175</v>
      </c>
      <c r="G53" s="368">
        <v>0</v>
      </c>
    </row>
    <row r="54" spans="1:7">
      <c r="A54" s="368" t="s">
        <v>2938</v>
      </c>
      <c r="B54" s="368" t="s">
        <v>5847</v>
      </c>
      <c r="C54" s="368" t="s">
        <v>189</v>
      </c>
      <c r="D54" s="368" t="s">
        <v>3175</v>
      </c>
      <c r="E54" s="368">
        <v>51</v>
      </c>
      <c r="F54" s="368" t="s">
        <v>3175</v>
      </c>
      <c r="G54" s="368">
        <v>0</v>
      </c>
    </row>
    <row r="55" spans="1:7">
      <c r="A55" s="368" t="s">
        <v>2750</v>
      </c>
      <c r="B55" s="368" t="s">
        <v>5847</v>
      </c>
      <c r="C55" s="368" t="s">
        <v>149</v>
      </c>
      <c r="D55" s="368" t="s">
        <v>3175</v>
      </c>
      <c r="E55" s="368">
        <v>13</v>
      </c>
      <c r="F55" s="368" t="s">
        <v>3175</v>
      </c>
      <c r="G55" s="368">
        <v>0</v>
      </c>
    </row>
    <row r="56" spans="1:7">
      <c r="A56" s="368" t="s">
        <v>2642</v>
      </c>
      <c r="B56" s="368" t="s">
        <v>5847</v>
      </c>
      <c r="C56" s="368" t="s">
        <v>207</v>
      </c>
      <c r="D56" s="368" t="s">
        <v>3175</v>
      </c>
      <c r="E56" s="368">
        <v>12</v>
      </c>
      <c r="F56" s="368" t="s">
        <v>3175</v>
      </c>
      <c r="G56" s="368">
        <v>0</v>
      </c>
    </row>
    <row r="57" spans="1:7">
      <c r="A57" s="368" t="s">
        <v>2820</v>
      </c>
      <c r="B57" s="368" t="s">
        <v>5847</v>
      </c>
      <c r="C57" s="368" t="s">
        <v>208</v>
      </c>
      <c r="D57" s="368" t="s">
        <v>3175</v>
      </c>
      <c r="E57" s="368">
        <v>2</v>
      </c>
      <c r="F57" s="368" t="s">
        <v>3175</v>
      </c>
      <c r="G57" s="368">
        <v>0</v>
      </c>
    </row>
    <row r="58" spans="1:7">
      <c r="A58" s="368" t="s">
        <v>2718</v>
      </c>
      <c r="B58" s="368" t="s">
        <v>5847</v>
      </c>
      <c r="C58" s="368" t="s">
        <v>150</v>
      </c>
      <c r="D58" s="368" t="s">
        <v>3175</v>
      </c>
      <c r="E58" s="368">
        <v>4</v>
      </c>
      <c r="F58" s="368" t="s">
        <v>3175</v>
      </c>
      <c r="G58" s="368">
        <v>0</v>
      </c>
    </row>
    <row r="59" spans="1:7">
      <c r="A59" s="368" t="s">
        <v>2601</v>
      </c>
      <c r="B59" s="368" t="s">
        <v>5847</v>
      </c>
      <c r="C59" s="368" t="s">
        <v>151</v>
      </c>
      <c r="D59" s="368" t="s">
        <v>3175</v>
      </c>
      <c r="E59" s="368">
        <v>10</v>
      </c>
      <c r="F59" s="368" t="s">
        <v>3175</v>
      </c>
      <c r="G59" s="368">
        <v>0</v>
      </c>
    </row>
    <row r="60" spans="1:7">
      <c r="A60" s="368" t="s">
        <v>2720</v>
      </c>
      <c r="B60" s="368" t="s">
        <v>5847</v>
      </c>
      <c r="C60" s="368" t="s">
        <v>152</v>
      </c>
      <c r="D60" s="368" t="s">
        <v>3175</v>
      </c>
      <c r="E60" s="368">
        <v>15</v>
      </c>
      <c r="F60" s="368" t="s">
        <v>3175</v>
      </c>
      <c r="G60" s="368">
        <v>0</v>
      </c>
    </row>
    <row r="61" spans="1:7">
      <c r="A61" s="368" t="s">
        <v>2895</v>
      </c>
      <c r="B61" s="368" t="s">
        <v>5847</v>
      </c>
      <c r="C61" s="368" t="s">
        <v>190</v>
      </c>
      <c r="D61" s="368" t="s">
        <v>3175</v>
      </c>
      <c r="E61" s="368">
        <v>9</v>
      </c>
      <c r="F61" s="368" t="s">
        <v>3175</v>
      </c>
      <c r="G61" s="368">
        <v>0</v>
      </c>
    </row>
    <row r="62" spans="1:7">
      <c r="A62" s="368" t="s">
        <v>2752</v>
      </c>
      <c r="B62" s="368" t="s">
        <v>5847</v>
      </c>
      <c r="C62" s="368" t="s">
        <v>191</v>
      </c>
      <c r="D62" s="368" t="s">
        <v>3175</v>
      </c>
      <c r="E62" s="368">
        <v>27</v>
      </c>
      <c r="F62" s="368" t="s">
        <v>3175</v>
      </c>
      <c r="G62" s="368">
        <v>0</v>
      </c>
    </row>
    <row r="63" spans="1:7">
      <c r="A63" s="368" t="s">
        <v>2674</v>
      </c>
      <c r="B63" s="368" t="s">
        <v>5847</v>
      </c>
      <c r="C63" s="368" t="s">
        <v>209</v>
      </c>
      <c r="D63" s="368" t="s">
        <v>3175</v>
      </c>
      <c r="E63" s="368">
        <v>25</v>
      </c>
      <c r="F63" s="368" t="s">
        <v>3175</v>
      </c>
      <c r="G63" s="368">
        <v>0</v>
      </c>
    </row>
    <row r="64" spans="1:7">
      <c r="A64" s="368" t="s">
        <v>2602</v>
      </c>
      <c r="B64" s="368" t="s">
        <v>5847</v>
      </c>
      <c r="C64" s="368" t="s">
        <v>192</v>
      </c>
      <c r="D64" s="368" t="s">
        <v>3175</v>
      </c>
      <c r="E64" s="368">
        <v>4</v>
      </c>
      <c r="F64" s="368" t="s">
        <v>3175</v>
      </c>
      <c r="G64" s="368">
        <v>0</v>
      </c>
    </row>
    <row r="65" spans="1:7">
      <c r="A65" s="368" t="s">
        <v>2985</v>
      </c>
      <c r="B65" s="368" t="s">
        <v>5847</v>
      </c>
      <c r="C65" s="368" t="s">
        <v>193</v>
      </c>
      <c r="D65" s="368" t="s">
        <v>3175</v>
      </c>
      <c r="E65" s="368">
        <v>12</v>
      </c>
      <c r="F65" s="368" t="s">
        <v>3175</v>
      </c>
      <c r="G65" s="368">
        <v>0</v>
      </c>
    </row>
    <row r="66" spans="1:7">
      <c r="A66" s="368" t="s">
        <v>5848</v>
      </c>
      <c r="B66" s="368" t="s">
        <v>5847</v>
      </c>
      <c r="C66" s="368" t="s">
        <v>93</v>
      </c>
      <c r="D66" s="368" t="s">
        <v>265</v>
      </c>
      <c r="E66" s="368">
        <v>10</v>
      </c>
      <c r="F66" s="368" t="s">
        <v>3175</v>
      </c>
      <c r="G66" s="368">
        <v>0</v>
      </c>
    </row>
    <row r="67" spans="1:7">
      <c r="A67" s="368" t="s">
        <v>5849</v>
      </c>
      <c r="B67" s="368" t="s">
        <v>5847</v>
      </c>
      <c r="C67" s="368" t="s">
        <v>94</v>
      </c>
      <c r="D67" s="368" t="s">
        <v>265</v>
      </c>
      <c r="E67" s="368">
        <v>6</v>
      </c>
      <c r="F67" s="368" t="s">
        <v>3175</v>
      </c>
      <c r="G67" s="368">
        <v>0</v>
      </c>
    </row>
    <row r="68" spans="1:7">
      <c r="A68" s="368" t="s">
        <v>5850</v>
      </c>
      <c r="B68" s="368" t="s">
        <v>5847</v>
      </c>
      <c r="C68" s="368" t="s">
        <v>224</v>
      </c>
      <c r="D68" s="368" t="s">
        <v>265</v>
      </c>
      <c r="E68" s="368">
        <v>13</v>
      </c>
      <c r="F68" s="368">
        <v>11</v>
      </c>
      <c r="G68" s="368">
        <v>85</v>
      </c>
    </row>
    <row r="69" spans="1:7">
      <c r="A69" s="368" t="s">
        <v>5851</v>
      </c>
      <c r="B69" s="368" t="s">
        <v>5847</v>
      </c>
      <c r="C69" s="368" t="s">
        <v>194</v>
      </c>
      <c r="D69" s="368" t="s">
        <v>265</v>
      </c>
      <c r="E69" s="368">
        <v>15</v>
      </c>
      <c r="F69" s="368" t="s">
        <v>3175</v>
      </c>
      <c r="G69" s="368">
        <v>0</v>
      </c>
    </row>
    <row r="70" spans="1:7">
      <c r="A70" s="368" t="s">
        <v>5852</v>
      </c>
      <c r="B70" s="368" t="s">
        <v>5847</v>
      </c>
      <c r="C70" s="368" t="s">
        <v>82</v>
      </c>
      <c r="D70" s="368" t="s">
        <v>265</v>
      </c>
      <c r="E70" s="368">
        <v>4</v>
      </c>
      <c r="F70" s="368">
        <v>4</v>
      </c>
      <c r="G70" s="368">
        <v>100</v>
      </c>
    </row>
    <row r="71" spans="1:7">
      <c r="A71" s="368" t="s">
        <v>5853</v>
      </c>
      <c r="B71" s="368" t="s">
        <v>5847</v>
      </c>
      <c r="C71" s="368" t="s">
        <v>95</v>
      </c>
      <c r="D71" s="368" t="s">
        <v>265</v>
      </c>
      <c r="E71" s="368">
        <v>8</v>
      </c>
      <c r="F71" s="368" t="s">
        <v>3175</v>
      </c>
      <c r="G71" s="368">
        <v>0</v>
      </c>
    </row>
    <row r="72" spans="1:7">
      <c r="A72" s="368" t="s">
        <v>5854</v>
      </c>
      <c r="B72" s="368" t="s">
        <v>5847</v>
      </c>
      <c r="C72" s="368" t="s">
        <v>210</v>
      </c>
      <c r="D72" s="368" t="s">
        <v>265</v>
      </c>
      <c r="E72" s="368">
        <v>33</v>
      </c>
      <c r="F72" s="368">
        <v>21</v>
      </c>
      <c r="G72" s="368">
        <v>64</v>
      </c>
    </row>
    <row r="73" spans="1:7">
      <c r="A73" s="368" t="s">
        <v>5855</v>
      </c>
      <c r="B73" s="368" t="s">
        <v>5847</v>
      </c>
      <c r="C73" s="368" t="s">
        <v>20</v>
      </c>
      <c r="D73" s="368" t="s">
        <v>265</v>
      </c>
      <c r="E73" s="368">
        <v>9</v>
      </c>
      <c r="F73" s="368">
        <v>8</v>
      </c>
      <c r="G73" s="368">
        <v>89</v>
      </c>
    </row>
    <row r="74" spans="1:7">
      <c r="A74" s="368" t="s">
        <v>5856</v>
      </c>
      <c r="B74" s="368" t="s">
        <v>5847</v>
      </c>
      <c r="C74" s="368" t="s">
        <v>21</v>
      </c>
      <c r="D74" s="368" t="s">
        <v>265</v>
      </c>
      <c r="E74" s="368">
        <v>8</v>
      </c>
      <c r="F74" s="368">
        <v>8</v>
      </c>
      <c r="G74" s="368">
        <v>100</v>
      </c>
    </row>
    <row r="75" spans="1:7">
      <c r="A75" s="368" t="s">
        <v>5857</v>
      </c>
      <c r="B75" s="368" t="s">
        <v>5847</v>
      </c>
      <c r="C75" s="368" t="s">
        <v>22</v>
      </c>
      <c r="D75" s="368" t="s">
        <v>265</v>
      </c>
      <c r="E75" s="368">
        <v>15</v>
      </c>
      <c r="F75" s="368">
        <v>12</v>
      </c>
      <c r="G75" s="368">
        <v>80</v>
      </c>
    </row>
    <row r="76" spans="1:7">
      <c r="A76" s="368" t="s">
        <v>5858</v>
      </c>
      <c r="B76" s="368" t="s">
        <v>5847</v>
      </c>
      <c r="C76" s="368" t="s">
        <v>195</v>
      </c>
      <c r="D76" s="368" t="s">
        <v>265</v>
      </c>
      <c r="E76" s="368">
        <v>17</v>
      </c>
      <c r="F76" s="368" t="s">
        <v>3175</v>
      </c>
      <c r="G76" s="368">
        <v>0</v>
      </c>
    </row>
    <row r="77" spans="1:7">
      <c r="A77" s="368" t="s">
        <v>5859</v>
      </c>
      <c r="B77" s="368" t="s">
        <v>5847</v>
      </c>
      <c r="C77" s="368" t="s">
        <v>175</v>
      </c>
      <c r="D77" s="368" t="s">
        <v>265</v>
      </c>
      <c r="E77" s="368">
        <v>6</v>
      </c>
      <c r="F77" s="368" t="s">
        <v>3175</v>
      </c>
      <c r="G77" s="368">
        <v>0</v>
      </c>
    </row>
    <row r="78" spans="1:7">
      <c r="A78" s="368" t="s">
        <v>5860</v>
      </c>
      <c r="B78" s="368" t="s">
        <v>5847</v>
      </c>
      <c r="C78" s="368" t="s">
        <v>225</v>
      </c>
      <c r="D78" s="368" t="s">
        <v>265</v>
      </c>
      <c r="E78" s="368">
        <v>28</v>
      </c>
      <c r="F78" s="368">
        <v>21</v>
      </c>
      <c r="G78" s="368">
        <v>75</v>
      </c>
    </row>
    <row r="79" spans="1:7">
      <c r="A79" s="368" t="s">
        <v>5861</v>
      </c>
      <c r="B79" s="368" t="s">
        <v>5847</v>
      </c>
      <c r="C79" s="368" t="s">
        <v>96</v>
      </c>
      <c r="D79" s="368" t="s">
        <v>265</v>
      </c>
      <c r="E79" s="368">
        <v>12</v>
      </c>
      <c r="F79" s="368" t="s">
        <v>3175</v>
      </c>
      <c r="G79" s="368">
        <v>0</v>
      </c>
    </row>
    <row r="80" spans="1:7">
      <c r="A80" s="368" t="s">
        <v>5862</v>
      </c>
      <c r="B80" s="368" t="s">
        <v>5847</v>
      </c>
      <c r="C80" s="368" t="s">
        <v>176</v>
      </c>
      <c r="D80" s="368" t="s">
        <v>265</v>
      </c>
      <c r="E80" s="368">
        <v>4</v>
      </c>
      <c r="F80" s="368" t="s">
        <v>3175</v>
      </c>
      <c r="G80" s="368">
        <v>0</v>
      </c>
    </row>
    <row r="81" spans="1:7">
      <c r="A81" s="368" t="s">
        <v>5863</v>
      </c>
      <c r="B81" s="368" t="s">
        <v>5847</v>
      </c>
      <c r="C81" s="368" t="s">
        <v>196</v>
      </c>
      <c r="D81" s="368" t="s">
        <v>265</v>
      </c>
      <c r="E81" s="368">
        <v>23</v>
      </c>
      <c r="F81" s="368" t="s">
        <v>3175</v>
      </c>
      <c r="G81" s="368">
        <v>0</v>
      </c>
    </row>
    <row r="82" spans="1:7">
      <c r="A82" s="368" t="s">
        <v>5864</v>
      </c>
      <c r="B82" s="368" t="s">
        <v>5847</v>
      </c>
      <c r="C82" s="368" t="s">
        <v>97</v>
      </c>
      <c r="D82" s="368" t="s">
        <v>265</v>
      </c>
      <c r="E82" s="368">
        <v>18</v>
      </c>
      <c r="F82" s="368" t="s">
        <v>3175</v>
      </c>
      <c r="G82" s="368">
        <v>0</v>
      </c>
    </row>
    <row r="83" spans="1:7">
      <c r="A83" s="368" t="s">
        <v>5865</v>
      </c>
      <c r="B83" s="368" t="s">
        <v>5847</v>
      </c>
      <c r="C83" s="368" t="s">
        <v>177</v>
      </c>
      <c r="D83" s="368" t="s">
        <v>265</v>
      </c>
      <c r="E83" s="368">
        <v>39</v>
      </c>
      <c r="F83" s="368" t="s">
        <v>3175</v>
      </c>
      <c r="G83" s="368">
        <v>0</v>
      </c>
    </row>
    <row r="84" spans="1:7">
      <c r="A84" s="368" t="s">
        <v>5866</v>
      </c>
      <c r="B84" s="368" t="s">
        <v>5847</v>
      </c>
      <c r="C84" s="368" t="s">
        <v>23</v>
      </c>
      <c r="D84" s="368" t="s">
        <v>265</v>
      </c>
      <c r="E84" s="368">
        <v>10</v>
      </c>
      <c r="F84" s="368">
        <v>7</v>
      </c>
      <c r="G84" s="368">
        <v>70</v>
      </c>
    </row>
    <row r="85" spans="1:7">
      <c r="A85" s="368" t="s">
        <v>5867</v>
      </c>
      <c r="B85" s="368" t="s">
        <v>5847</v>
      </c>
      <c r="C85" s="368" t="s">
        <v>226</v>
      </c>
      <c r="D85" s="368" t="s">
        <v>265</v>
      </c>
      <c r="E85" s="368">
        <v>14</v>
      </c>
      <c r="F85" s="368">
        <v>12</v>
      </c>
      <c r="G85" s="368">
        <v>86</v>
      </c>
    </row>
    <row r="86" spans="1:7">
      <c r="A86" s="368" t="s">
        <v>5868</v>
      </c>
      <c r="B86" s="368" t="s">
        <v>5847</v>
      </c>
      <c r="C86" s="368" t="s">
        <v>83</v>
      </c>
      <c r="D86" s="368" t="s">
        <v>265</v>
      </c>
      <c r="E86" s="368">
        <v>58</v>
      </c>
      <c r="F86" s="368">
        <v>41</v>
      </c>
      <c r="G86" s="368">
        <v>71</v>
      </c>
    </row>
    <row r="87" spans="1:7">
      <c r="A87" s="368" t="s">
        <v>5869</v>
      </c>
      <c r="B87" s="368" t="s">
        <v>5847</v>
      </c>
      <c r="C87" s="368" t="s">
        <v>98</v>
      </c>
      <c r="D87" s="368" t="s">
        <v>265</v>
      </c>
      <c r="E87" s="368">
        <v>7</v>
      </c>
      <c r="F87" s="368" t="s">
        <v>3175</v>
      </c>
      <c r="G87" s="368">
        <v>0</v>
      </c>
    </row>
    <row r="88" spans="1:7">
      <c r="A88" s="368" t="s">
        <v>5870</v>
      </c>
      <c r="B88" s="368" t="s">
        <v>5847</v>
      </c>
      <c r="C88" s="368" t="s">
        <v>84</v>
      </c>
      <c r="D88" s="368" t="s">
        <v>265</v>
      </c>
      <c r="E88" s="368">
        <v>19</v>
      </c>
      <c r="F88" s="368">
        <v>17</v>
      </c>
      <c r="G88" s="368">
        <v>89</v>
      </c>
    </row>
    <row r="89" spans="1:7">
      <c r="A89" s="368" t="s">
        <v>5871</v>
      </c>
      <c r="B89" s="368" t="s">
        <v>5847</v>
      </c>
      <c r="C89" s="368" t="s">
        <v>24</v>
      </c>
      <c r="D89" s="368" t="s">
        <v>265</v>
      </c>
      <c r="E89" s="368">
        <v>26</v>
      </c>
      <c r="F89" s="368">
        <v>22</v>
      </c>
      <c r="G89" s="368">
        <v>85</v>
      </c>
    </row>
    <row r="90" spans="1:7">
      <c r="A90" s="368" t="s">
        <v>5872</v>
      </c>
      <c r="B90" s="368" t="s">
        <v>5847</v>
      </c>
      <c r="C90" s="368" t="s">
        <v>25</v>
      </c>
      <c r="D90" s="368" t="s">
        <v>265</v>
      </c>
      <c r="E90" s="368">
        <v>22</v>
      </c>
      <c r="F90" s="368">
        <v>17</v>
      </c>
      <c r="G90" s="368">
        <v>77</v>
      </c>
    </row>
    <row r="91" spans="1:7">
      <c r="A91" s="368" t="s">
        <v>5873</v>
      </c>
      <c r="B91" s="368" t="s">
        <v>5847</v>
      </c>
      <c r="C91" s="368" t="s">
        <v>197</v>
      </c>
      <c r="D91" s="368" t="s">
        <v>265</v>
      </c>
      <c r="E91" s="368">
        <v>12</v>
      </c>
      <c r="F91" s="368" t="s">
        <v>3175</v>
      </c>
      <c r="G91" s="368">
        <v>0</v>
      </c>
    </row>
    <row r="92" spans="1:7">
      <c r="A92" s="368" t="s">
        <v>5874</v>
      </c>
      <c r="B92" s="368" t="s">
        <v>5847</v>
      </c>
      <c r="C92" s="368" t="s">
        <v>211</v>
      </c>
      <c r="D92" s="368" t="s">
        <v>265</v>
      </c>
      <c r="E92" s="368">
        <v>31</v>
      </c>
      <c r="F92" s="368">
        <v>25</v>
      </c>
      <c r="G92" s="368">
        <v>81</v>
      </c>
    </row>
    <row r="93" spans="1:7">
      <c r="A93" s="368" t="s">
        <v>5875</v>
      </c>
      <c r="B93" s="368" t="s">
        <v>5847</v>
      </c>
      <c r="C93" s="368" t="s">
        <v>100</v>
      </c>
      <c r="D93" s="368" t="s">
        <v>265</v>
      </c>
      <c r="E93" s="368">
        <v>13</v>
      </c>
      <c r="F93" s="368" t="s">
        <v>3175</v>
      </c>
      <c r="G93" s="368">
        <v>0</v>
      </c>
    </row>
    <row r="94" spans="1:7">
      <c r="A94" s="368" t="s">
        <v>5876</v>
      </c>
      <c r="B94" s="368" t="s">
        <v>5847</v>
      </c>
      <c r="C94" s="368" t="s">
        <v>26</v>
      </c>
      <c r="D94" s="368" t="s">
        <v>265</v>
      </c>
      <c r="E94" s="368">
        <v>17</v>
      </c>
      <c r="F94" s="368">
        <v>16</v>
      </c>
      <c r="G94" s="368">
        <v>94</v>
      </c>
    </row>
    <row r="95" spans="1:7">
      <c r="A95" s="368" t="s">
        <v>5877</v>
      </c>
      <c r="B95" s="368" t="s">
        <v>5847</v>
      </c>
      <c r="C95" s="368" t="s">
        <v>154</v>
      </c>
      <c r="D95" s="368" t="s">
        <v>265</v>
      </c>
      <c r="E95" s="368">
        <v>4</v>
      </c>
      <c r="F95" s="368">
        <v>4</v>
      </c>
      <c r="G95" s="368">
        <v>100</v>
      </c>
    </row>
    <row r="96" spans="1:7">
      <c r="A96" s="368" t="s">
        <v>5878</v>
      </c>
      <c r="B96" s="368" t="s">
        <v>5847</v>
      </c>
      <c r="C96" s="368" t="s">
        <v>73</v>
      </c>
      <c r="D96" s="368" t="s">
        <v>265</v>
      </c>
      <c r="E96" s="368">
        <v>14</v>
      </c>
      <c r="F96" s="368">
        <v>13</v>
      </c>
      <c r="G96" s="368">
        <v>93</v>
      </c>
    </row>
    <row r="97" spans="1:7">
      <c r="A97" s="368" t="s">
        <v>5879</v>
      </c>
      <c r="B97" s="368" t="s">
        <v>5847</v>
      </c>
      <c r="C97" s="368" t="s">
        <v>74</v>
      </c>
      <c r="D97" s="368" t="s">
        <v>265</v>
      </c>
      <c r="E97" s="368">
        <v>42</v>
      </c>
      <c r="F97" s="368">
        <v>35</v>
      </c>
      <c r="G97" s="368">
        <v>83</v>
      </c>
    </row>
    <row r="98" spans="1:7">
      <c r="A98" s="368" t="s">
        <v>5880</v>
      </c>
      <c r="B98" s="368" t="s">
        <v>5847</v>
      </c>
      <c r="C98" s="368" t="s">
        <v>198</v>
      </c>
      <c r="D98" s="368" t="s">
        <v>265</v>
      </c>
      <c r="E98" s="368">
        <v>50</v>
      </c>
      <c r="F98" s="368" t="s">
        <v>3175</v>
      </c>
      <c r="G98" s="368">
        <v>0</v>
      </c>
    </row>
    <row r="99" spans="1:7">
      <c r="A99" s="368" t="s">
        <v>5881</v>
      </c>
      <c r="B99" s="368" t="s">
        <v>5847</v>
      </c>
      <c r="C99" s="368" t="s">
        <v>227</v>
      </c>
      <c r="D99" s="368" t="s">
        <v>265</v>
      </c>
      <c r="E99" s="368">
        <v>16</v>
      </c>
      <c r="F99" s="368">
        <v>13</v>
      </c>
      <c r="G99" s="368">
        <v>81</v>
      </c>
    </row>
    <row r="100" spans="1:7">
      <c r="A100" s="368" t="s">
        <v>5882</v>
      </c>
      <c r="B100" s="368" t="s">
        <v>5847</v>
      </c>
      <c r="C100" s="368" t="s">
        <v>199</v>
      </c>
      <c r="D100" s="368" t="s">
        <v>265</v>
      </c>
      <c r="E100" s="368">
        <v>10</v>
      </c>
      <c r="F100" s="368" t="s">
        <v>3175</v>
      </c>
      <c r="G100" s="368">
        <v>0</v>
      </c>
    </row>
    <row r="101" spans="1:7">
      <c r="A101" s="368" t="s">
        <v>5883</v>
      </c>
      <c r="B101" s="368" t="s">
        <v>5847</v>
      </c>
      <c r="C101" s="368" t="s">
        <v>212</v>
      </c>
      <c r="D101" s="368" t="s">
        <v>265</v>
      </c>
      <c r="E101" s="368">
        <v>8</v>
      </c>
      <c r="F101" s="368">
        <v>7</v>
      </c>
      <c r="G101" s="368">
        <v>88</v>
      </c>
    </row>
    <row r="102" spans="1:7">
      <c r="A102" s="368" t="s">
        <v>5884</v>
      </c>
      <c r="B102" s="368" t="s">
        <v>5847</v>
      </c>
      <c r="C102" s="368" t="s">
        <v>155</v>
      </c>
      <c r="D102" s="368" t="s">
        <v>265</v>
      </c>
      <c r="E102" s="368">
        <v>14</v>
      </c>
      <c r="F102" s="368">
        <v>10</v>
      </c>
      <c r="G102" s="368">
        <v>71</v>
      </c>
    </row>
    <row r="103" spans="1:7">
      <c r="A103" s="368" t="s">
        <v>5885</v>
      </c>
      <c r="B103" s="368" t="s">
        <v>5847</v>
      </c>
      <c r="C103" s="368" t="s">
        <v>101</v>
      </c>
      <c r="D103" s="368" t="s">
        <v>265</v>
      </c>
      <c r="E103" s="368">
        <v>6</v>
      </c>
      <c r="F103" s="368" t="s">
        <v>3175</v>
      </c>
      <c r="G103" s="368">
        <v>0</v>
      </c>
    </row>
    <row r="104" spans="1:7">
      <c r="A104" s="368" t="s">
        <v>5886</v>
      </c>
      <c r="B104" s="368" t="s">
        <v>5847</v>
      </c>
      <c r="C104" s="368" t="s">
        <v>228</v>
      </c>
      <c r="D104" s="368" t="s">
        <v>265</v>
      </c>
      <c r="E104" s="368">
        <v>12</v>
      </c>
      <c r="F104" s="368">
        <v>11</v>
      </c>
      <c r="G104" s="368">
        <v>92</v>
      </c>
    </row>
    <row r="105" spans="1:7">
      <c r="A105" s="368" t="s">
        <v>5887</v>
      </c>
      <c r="B105" s="368" t="s">
        <v>5847</v>
      </c>
      <c r="C105" s="368" t="s">
        <v>178</v>
      </c>
      <c r="D105" s="368" t="s">
        <v>265</v>
      </c>
      <c r="E105" s="368">
        <v>12</v>
      </c>
      <c r="F105" s="368" t="s">
        <v>3175</v>
      </c>
      <c r="G105" s="368">
        <v>0</v>
      </c>
    </row>
    <row r="106" spans="1:7">
      <c r="A106" s="368" t="s">
        <v>5888</v>
      </c>
      <c r="B106" s="368" t="s">
        <v>5847</v>
      </c>
      <c r="C106" s="368" t="s">
        <v>102</v>
      </c>
      <c r="D106" s="368" t="s">
        <v>265</v>
      </c>
      <c r="E106" s="368">
        <v>7</v>
      </c>
      <c r="F106" s="368" t="s">
        <v>3175</v>
      </c>
      <c r="G106" s="368">
        <v>0</v>
      </c>
    </row>
    <row r="107" spans="1:7">
      <c r="A107" s="368" t="s">
        <v>5889</v>
      </c>
      <c r="B107" s="368" t="s">
        <v>5847</v>
      </c>
      <c r="C107" s="368" t="s">
        <v>85</v>
      </c>
      <c r="D107" s="368" t="s">
        <v>265</v>
      </c>
      <c r="E107" s="368">
        <v>62</v>
      </c>
      <c r="F107" s="368">
        <v>40</v>
      </c>
      <c r="G107" s="368">
        <v>65</v>
      </c>
    </row>
    <row r="108" spans="1:7">
      <c r="A108" s="368" t="s">
        <v>5890</v>
      </c>
      <c r="B108" s="368" t="s">
        <v>5847</v>
      </c>
      <c r="C108" s="368" t="s">
        <v>156</v>
      </c>
      <c r="D108" s="368" t="s">
        <v>265</v>
      </c>
      <c r="E108" s="368">
        <v>9</v>
      </c>
      <c r="F108" s="368">
        <v>9</v>
      </c>
      <c r="G108" s="368">
        <v>100</v>
      </c>
    </row>
    <row r="109" spans="1:7">
      <c r="A109" s="368" t="s">
        <v>5891</v>
      </c>
      <c r="B109" s="368" t="s">
        <v>5847</v>
      </c>
      <c r="C109" s="368" t="s">
        <v>200</v>
      </c>
      <c r="D109" s="368" t="s">
        <v>265</v>
      </c>
      <c r="E109" s="368">
        <v>39</v>
      </c>
      <c r="F109" s="368">
        <v>1</v>
      </c>
      <c r="G109" s="368">
        <v>3</v>
      </c>
    </row>
    <row r="110" spans="1:7">
      <c r="A110" s="368" t="s">
        <v>5892</v>
      </c>
      <c r="B110" s="368" t="s">
        <v>5847</v>
      </c>
      <c r="C110" s="368" t="s">
        <v>103</v>
      </c>
      <c r="D110" s="368" t="s">
        <v>265</v>
      </c>
      <c r="E110" s="368">
        <v>8</v>
      </c>
      <c r="F110" s="368" t="s">
        <v>3175</v>
      </c>
      <c r="G110" s="368">
        <v>0</v>
      </c>
    </row>
    <row r="111" spans="1:7">
      <c r="A111" s="368" t="s">
        <v>5893</v>
      </c>
      <c r="B111" s="368" t="s">
        <v>5847</v>
      </c>
      <c r="C111" s="368" t="s">
        <v>104</v>
      </c>
      <c r="D111" s="368" t="s">
        <v>265</v>
      </c>
      <c r="E111" s="368">
        <v>10</v>
      </c>
      <c r="F111" s="368" t="s">
        <v>3175</v>
      </c>
      <c r="G111" s="368">
        <v>0</v>
      </c>
    </row>
    <row r="112" spans="1:7">
      <c r="A112" s="368" t="s">
        <v>5894</v>
      </c>
      <c r="B112" s="368" t="s">
        <v>5847</v>
      </c>
      <c r="C112" s="368" t="s">
        <v>27</v>
      </c>
      <c r="D112" s="368" t="s">
        <v>265</v>
      </c>
      <c r="E112" s="368">
        <v>10</v>
      </c>
      <c r="F112" s="368">
        <v>10</v>
      </c>
      <c r="G112" s="368">
        <v>100</v>
      </c>
    </row>
    <row r="113" spans="1:7">
      <c r="A113" s="368" t="s">
        <v>5895</v>
      </c>
      <c r="B113" s="368" t="s">
        <v>5847</v>
      </c>
      <c r="C113" s="368" t="s">
        <v>105</v>
      </c>
      <c r="D113" s="368" t="s">
        <v>265</v>
      </c>
      <c r="E113" s="368">
        <v>1</v>
      </c>
      <c r="F113" s="368" t="s">
        <v>3175</v>
      </c>
      <c r="G113" s="368">
        <v>0</v>
      </c>
    </row>
    <row r="114" spans="1:7">
      <c r="A114" s="368" t="s">
        <v>5896</v>
      </c>
      <c r="B114" s="368" t="s">
        <v>5847</v>
      </c>
      <c r="C114" s="368" t="s">
        <v>179</v>
      </c>
      <c r="D114" s="368" t="s">
        <v>265</v>
      </c>
      <c r="E114" s="368">
        <v>73</v>
      </c>
      <c r="F114" s="368" t="s">
        <v>3175</v>
      </c>
      <c r="G114" s="368">
        <v>0</v>
      </c>
    </row>
    <row r="115" spans="1:7">
      <c r="A115" s="368" t="s">
        <v>5897</v>
      </c>
      <c r="B115" s="368" t="s">
        <v>5847</v>
      </c>
      <c r="C115" s="368" t="s">
        <v>106</v>
      </c>
      <c r="D115" s="368" t="s">
        <v>265</v>
      </c>
      <c r="E115" s="368">
        <v>5</v>
      </c>
      <c r="F115" s="368" t="s">
        <v>3175</v>
      </c>
      <c r="G115" s="368">
        <v>0</v>
      </c>
    </row>
    <row r="116" spans="1:7">
      <c r="A116" s="368" t="s">
        <v>5898</v>
      </c>
      <c r="B116" s="368" t="s">
        <v>5847</v>
      </c>
      <c r="C116" s="368" t="s">
        <v>107</v>
      </c>
      <c r="D116" s="368" t="s">
        <v>265</v>
      </c>
      <c r="E116" s="368">
        <v>11</v>
      </c>
      <c r="F116" s="368" t="s">
        <v>3175</v>
      </c>
      <c r="G116" s="368">
        <v>0</v>
      </c>
    </row>
    <row r="117" spans="1:7">
      <c r="A117" s="368" t="s">
        <v>5899</v>
      </c>
      <c r="B117" s="368" t="s">
        <v>5847</v>
      </c>
      <c r="C117" s="368" t="s">
        <v>157</v>
      </c>
      <c r="D117" s="368" t="s">
        <v>265</v>
      </c>
      <c r="E117" s="368">
        <v>4</v>
      </c>
      <c r="F117" s="368">
        <v>3</v>
      </c>
      <c r="G117" s="368">
        <v>75</v>
      </c>
    </row>
    <row r="118" spans="1:7">
      <c r="A118" s="368" t="s">
        <v>5900</v>
      </c>
      <c r="B118" s="368" t="s">
        <v>5847</v>
      </c>
      <c r="C118" s="368" t="s">
        <v>108</v>
      </c>
      <c r="D118" s="368" t="s">
        <v>265</v>
      </c>
      <c r="E118" s="368">
        <v>3</v>
      </c>
      <c r="F118" s="368" t="s">
        <v>3175</v>
      </c>
      <c r="G118" s="368">
        <v>0</v>
      </c>
    </row>
    <row r="119" spans="1:7">
      <c r="A119" s="368" t="s">
        <v>5901</v>
      </c>
      <c r="B119" s="368" t="s">
        <v>5847</v>
      </c>
      <c r="C119" s="368" t="s">
        <v>213</v>
      </c>
      <c r="D119" s="368" t="s">
        <v>265</v>
      </c>
      <c r="E119" s="368">
        <v>13</v>
      </c>
      <c r="F119" s="368">
        <v>10</v>
      </c>
      <c r="G119" s="368">
        <v>77</v>
      </c>
    </row>
    <row r="120" spans="1:7">
      <c r="A120" s="368" t="s">
        <v>5902</v>
      </c>
      <c r="B120" s="368" t="s">
        <v>5847</v>
      </c>
      <c r="C120" s="368" t="s">
        <v>86</v>
      </c>
      <c r="D120" s="368" t="s">
        <v>265</v>
      </c>
      <c r="E120" s="368">
        <v>46</v>
      </c>
      <c r="F120" s="368">
        <v>31</v>
      </c>
      <c r="G120" s="368">
        <v>67</v>
      </c>
    </row>
    <row r="121" spans="1:7">
      <c r="A121" s="368" t="s">
        <v>5903</v>
      </c>
      <c r="B121" s="368" t="s">
        <v>5847</v>
      </c>
      <c r="C121" s="368" t="s">
        <v>109</v>
      </c>
      <c r="D121" s="368" t="s">
        <v>265</v>
      </c>
      <c r="E121" s="368">
        <v>9</v>
      </c>
      <c r="F121" s="368" t="s">
        <v>3175</v>
      </c>
      <c r="G121" s="368">
        <v>0</v>
      </c>
    </row>
    <row r="122" spans="1:7">
      <c r="A122" s="368" t="s">
        <v>5904</v>
      </c>
      <c r="B122" s="368" t="s">
        <v>5847</v>
      </c>
      <c r="C122" s="368" t="s">
        <v>110</v>
      </c>
      <c r="D122" s="368" t="s">
        <v>265</v>
      </c>
      <c r="E122" s="368">
        <v>5</v>
      </c>
      <c r="F122" s="368" t="s">
        <v>3175</v>
      </c>
      <c r="G122" s="368">
        <v>0</v>
      </c>
    </row>
    <row r="123" spans="1:7">
      <c r="A123" s="368" t="s">
        <v>5905</v>
      </c>
      <c r="B123" s="368" t="s">
        <v>5847</v>
      </c>
      <c r="C123" s="368" t="s">
        <v>180</v>
      </c>
      <c r="D123" s="368" t="s">
        <v>265</v>
      </c>
      <c r="E123" s="368">
        <v>2</v>
      </c>
      <c r="F123" s="368" t="s">
        <v>3175</v>
      </c>
      <c r="G123" s="368">
        <v>0</v>
      </c>
    </row>
    <row r="124" spans="1:7">
      <c r="A124" s="368" t="s">
        <v>5906</v>
      </c>
      <c r="B124" s="368" t="s">
        <v>5847</v>
      </c>
      <c r="C124" s="368" t="s">
        <v>111</v>
      </c>
      <c r="D124" s="368" t="s">
        <v>265</v>
      </c>
      <c r="E124" s="368">
        <v>5</v>
      </c>
      <c r="F124" s="368" t="s">
        <v>3175</v>
      </c>
      <c r="G124" s="368">
        <v>0</v>
      </c>
    </row>
    <row r="125" spans="1:7">
      <c r="A125" s="368" t="s">
        <v>5907</v>
      </c>
      <c r="B125" s="368" t="s">
        <v>5847</v>
      </c>
      <c r="C125" s="368" t="s">
        <v>140</v>
      </c>
      <c r="D125" s="368" t="s">
        <v>265</v>
      </c>
      <c r="E125" s="368">
        <v>2</v>
      </c>
      <c r="F125" s="368" t="s">
        <v>3175</v>
      </c>
      <c r="G125" s="368">
        <v>0</v>
      </c>
    </row>
    <row r="126" spans="1:7">
      <c r="A126" s="368" t="s">
        <v>5908</v>
      </c>
      <c r="B126" s="368" t="s">
        <v>5847</v>
      </c>
      <c r="C126" s="368" t="s">
        <v>181</v>
      </c>
      <c r="D126" s="368" t="s">
        <v>265</v>
      </c>
      <c r="E126" s="368">
        <v>41</v>
      </c>
      <c r="F126" s="368" t="s">
        <v>3175</v>
      </c>
      <c r="G126" s="368">
        <v>0</v>
      </c>
    </row>
    <row r="127" spans="1:7">
      <c r="A127" s="368" t="s">
        <v>5909</v>
      </c>
      <c r="B127" s="368" t="s">
        <v>5847</v>
      </c>
      <c r="C127" s="368" t="s">
        <v>229</v>
      </c>
      <c r="D127" s="368" t="s">
        <v>265</v>
      </c>
      <c r="E127" s="368">
        <v>21</v>
      </c>
      <c r="F127" s="368">
        <v>20</v>
      </c>
      <c r="G127" s="368">
        <v>95</v>
      </c>
    </row>
    <row r="128" spans="1:7">
      <c r="A128" s="368" t="s">
        <v>5910</v>
      </c>
      <c r="B128" s="368" t="s">
        <v>5847</v>
      </c>
      <c r="C128" s="368" t="s">
        <v>141</v>
      </c>
      <c r="D128" s="368" t="s">
        <v>265</v>
      </c>
      <c r="E128" s="368">
        <v>3</v>
      </c>
      <c r="F128" s="368" t="s">
        <v>3175</v>
      </c>
      <c r="G128" s="368">
        <v>0</v>
      </c>
    </row>
    <row r="129" spans="1:7">
      <c r="A129" s="368" t="s">
        <v>5911</v>
      </c>
      <c r="B129" s="368" t="s">
        <v>5847</v>
      </c>
      <c r="C129" s="368" t="s">
        <v>114</v>
      </c>
      <c r="D129" s="368" t="s">
        <v>265</v>
      </c>
      <c r="E129" s="368">
        <v>28</v>
      </c>
      <c r="F129" s="368">
        <v>26</v>
      </c>
      <c r="G129" s="368">
        <v>93</v>
      </c>
    </row>
    <row r="130" spans="1:7">
      <c r="A130" s="368" t="s">
        <v>5912</v>
      </c>
      <c r="B130" s="368" t="s">
        <v>5847</v>
      </c>
      <c r="C130" s="368" t="s">
        <v>28</v>
      </c>
      <c r="D130" s="368" t="s">
        <v>265</v>
      </c>
      <c r="E130" s="368">
        <v>7</v>
      </c>
      <c r="F130" s="368">
        <v>5</v>
      </c>
      <c r="G130" s="368">
        <v>71</v>
      </c>
    </row>
    <row r="131" spans="1:7">
      <c r="A131" s="368" t="s">
        <v>5913</v>
      </c>
      <c r="B131" s="368" t="s">
        <v>5847</v>
      </c>
      <c r="C131" s="368" t="s">
        <v>142</v>
      </c>
      <c r="D131" s="368" t="s">
        <v>265</v>
      </c>
      <c r="E131" s="368">
        <v>6</v>
      </c>
      <c r="F131" s="368" t="s">
        <v>3175</v>
      </c>
      <c r="G131" s="368">
        <v>0</v>
      </c>
    </row>
    <row r="132" spans="1:7">
      <c r="A132" s="368" t="s">
        <v>5914</v>
      </c>
      <c r="B132" s="368" t="s">
        <v>5847</v>
      </c>
      <c r="C132" s="368" t="s">
        <v>29</v>
      </c>
      <c r="D132" s="368" t="s">
        <v>265</v>
      </c>
      <c r="E132" s="368">
        <v>85</v>
      </c>
      <c r="F132" s="368">
        <v>70</v>
      </c>
      <c r="G132" s="368">
        <v>82</v>
      </c>
    </row>
    <row r="133" spans="1:7">
      <c r="A133" s="368" t="s">
        <v>5915</v>
      </c>
      <c r="B133" s="368" t="s">
        <v>5847</v>
      </c>
      <c r="C133" s="368" t="s">
        <v>115</v>
      </c>
      <c r="D133" s="368" t="s">
        <v>265</v>
      </c>
      <c r="E133" s="368">
        <v>72</v>
      </c>
      <c r="F133" s="368">
        <v>62</v>
      </c>
      <c r="G133" s="368">
        <v>86</v>
      </c>
    </row>
    <row r="134" spans="1:7">
      <c r="A134" s="368" t="s">
        <v>5916</v>
      </c>
      <c r="B134" s="368" t="s">
        <v>5847</v>
      </c>
      <c r="C134" s="368" t="s">
        <v>75</v>
      </c>
      <c r="D134" s="368" t="s">
        <v>265</v>
      </c>
      <c r="E134" s="368">
        <v>8</v>
      </c>
      <c r="F134" s="368">
        <v>5</v>
      </c>
      <c r="G134" s="368">
        <v>63</v>
      </c>
    </row>
    <row r="135" spans="1:7">
      <c r="A135" s="368" t="s">
        <v>5917</v>
      </c>
      <c r="B135" s="368" t="s">
        <v>5847</v>
      </c>
      <c r="C135" s="368" t="s">
        <v>76</v>
      </c>
      <c r="D135" s="368" t="s">
        <v>265</v>
      </c>
      <c r="E135" s="368">
        <v>40</v>
      </c>
      <c r="F135" s="368">
        <v>36</v>
      </c>
      <c r="G135" s="368">
        <v>90</v>
      </c>
    </row>
    <row r="136" spans="1:7">
      <c r="A136" s="368" t="s">
        <v>5918</v>
      </c>
      <c r="B136" s="368" t="s">
        <v>5847</v>
      </c>
      <c r="C136" s="368" t="s">
        <v>143</v>
      </c>
      <c r="D136" s="368" t="s">
        <v>265</v>
      </c>
      <c r="E136" s="368">
        <v>11</v>
      </c>
      <c r="F136" s="368" t="s">
        <v>3175</v>
      </c>
      <c r="G136" s="368">
        <v>0</v>
      </c>
    </row>
    <row r="137" spans="1:7">
      <c r="A137" s="368" t="s">
        <v>5919</v>
      </c>
      <c r="B137" s="368" t="s">
        <v>5847</v>
      </c>
      <c r="C137" s="368" t="s">
        <v>77</v>
      </c>
      <c r="D137" s="368" t="s">
        <v>265</v>
      </c>
      <c r="E137" s="368">
        <v>38</v>
      </c>
      <c r="F137" s="368">
        <v>36</v>
      </c>
      <c r="G137" s="368">
        <v>95</v>
      </c>
    </row>
    <row r="138" spans="1:7">
      <c r="A138" s="368" t="s">
        <v>5920</v>
      </c>
      <c r="B138" s="368" t="s">
        <v>5847</v>
      </c>
      <c r="C138" s="368" t="s">
        <v>30</v>
      </c>
      <c r="D138" s="368" t="s">
        <v>265</v>
      </c>
      <c r="E138" s="368">
        <v>32</v>
      </c>
      <c r="F138" s="368">
        <v>27</v>
      </c>
      <c r="G138" s="368">
        <v>84</v>
      </c>
    </row>
    <row r="139" spans="1:7">
      <c r="A139" s="368" t="s">
        <v>5921</v>
      </c>
      <c r="B139" s="368" t="s">
        <v>5847</v>
      </c>
      <c r="C139" s="368" t="s">
        <v>173</v>
      </c>
      <c r="D139" s="368" t="s">
        <v>265</v>
      </c>
      <c r="E139" s="368">
        <v>6</v>
      </c>
      <c r="F139" s="368">
        <v>1</v>
      </c>
      <c r="G139" s="368">
        <v>17</v>
      </c>
    </row>
    <row r="140" spans="1:7">
      <c r="A140" s="368" t="s">
        <v>5922</v>
      </c>
      <c r="B140" s="368" t="s">
        <v>5847</v>
      </c>
      <c r="C140" s="368" t="s">
        <v>87</v>
      </c>
      <c r="D140" s="368" t="s">
        <v>265</v>
      </c>
      <c r="E140" s="368">
        <v>7</v>
      </c>
      <c r="F140" s="368">
        <v>7</v>
      </c>
      <c r="G140" s="368">
        <v>100</v>
      </c>
    </row>
    <row r="141" spans="1:7">
      <c r="A141" s="368" t="s">
        <v>5923</v>
      </c>
      <c r="B141" s="368" t="s">
        <v>5847</v>
      </c>
      <c r="C141" s="368" t="s">
        <v>31</v>
      </c>
      <c r="D141" s="368" t="s">
        <v>265</v>
      </c>
      <c r="E141" s="368">
        <v>34</v>
      </c>
      <c r="F141" s="368">
        <v>23</v>
      </c>
      <c r="G141" s="368">
        <v>68</v>
      </c>
    </row>
    <row r="142" spans="1:7">
      <c r="A142" s="368" t="s">
        <v>5924</v>
      </c>
      <c r="B142" s="368" t="s">
        <v>5847</v>
      </c>
      <c r="C142" s="368" t="s">
        <v>182</v>
      </c>
      <c r="D142" s="368" t="s">
        <v>265</v>
      </c>
      <c r="E142" s="368">
        <v>8</v>
      </c>
      <c r="F142" s="368" t="s">
        <v>3175</v>
      </c>
      <c r="G142" s="368">
        <v>0</v>
      </c>
    </row>
    <row r="143" spans="1:7">
      <c r="A143" s="368" t="s">
        <v>5925</v>
      </c>
      <c r="B143" s="368" t="s">
        <v>5847</v>
      </c>
      <c r="C143" s="368" t="s">
        <v>144</v>
      </c>
      <c r="D143" s="368" t="s">
        <v>265</v>
      </c>
      <c r="E143" s="368">
        <v>10</v>
      </c>
      <c r="F143" s="368" t="s">
        <v>3175</v>
      </c>
      <c r="G143" s="368">
        <v>0</v>
      </c>
    </row>
    <row r="144" spans="1:7">
      <c r="A144" s="368" t="s">
        <v>5926</v>
      </c>
      <c r="B144" s="368" t="s">
        <v>5847</v>
      </c>
      <c r="C144" s="368" t="s">
        <v>158</v>
      </c>
      <c r="D144" s="368" t="s">
        <v>265</v>
      </c>
      <c r="E144" s="368">
        <v>3</v>
      </c>
      <c r="F144" s="368">
        <v>2</v>
      </c>
      <c r="G144" s="368">
        <v>67</v>
      </c>
    </row>
    <row r="145" spans="1:7">
      <c r="A145" s="368" t="s">
        <v>5927</v>
      </c>
      <c r="B145" s="368" t="s">
        <v>5847</v>
      </c>
      <c r="C145" s="368" t="s">
        <v>183</v>
      </c>
      <c r="D145" s="368" t="s">
        <v>265</v>
      </c>
      <c r="E145" s="368">
        <v>14</v>
      </c>
      <c r="F145" s="368" t="s">
        <v>3175</v>
      </c>
      <c r="G145" s="368">
        <v>0</v>
      </c>
    </row>
    <row r="146" spans="1:7">
      <c r="A146" s="368" t="s">
        <v>5928</v>
      </c>
      <c r="B146" s="368" t="s">
        <v>5847</v>
      </c>
      <c r="C146" s="368" t="s">
        <v>159</v>
      </c>
      <c r="D146" s="368" t="s">
        <v>265</v>
      </c>
      <c r="E146" s="368">
        <v>8</v>
      </c>
      <c r="F146" s="368">
        <v>6</v>
      </c>
      <c r="G146" s="368">
        <v>75</v>
      </c>
    </row>
    <row r="147" spans="1:7">
      <c r="A147" s="368" t="s">
        <v>5929</v>
      </c>
      <c r="B147" s="368" t="s">
        <v>5847</v>
      </c>
      <c r="C147" s="368" t="s">
        <v>145</v>
      </c>
      <c r="D147" s="368" t="s">
        <v>265</v>
      </c>
      <c r="E147" s="368">
        <v>8</v>
      </c>
      <c r="F147" s="368" t="s">
        <v>3175</v>
      </c>
      <c r="G147" s="368">
        <v>0</v>
      </c>
    </row>
    <row r="148" spans="1:7">
      <c r="A148" s="368" t="s">
        <v>5930</v>
      </c>
      <c r="B148" s="368" t="s">
        <v>5847</v>
      </c>
      <c r="C148" s="368" t="s">
        <v>88</v>
      </c>
      <c r="D148" s="368" t="s">
        <v>265</v>
      </c>
      <c r="E148" s="368">
        <v>21</v>
      </c>
      <c r="F148" s="368">
        <v>15</v>
      </c>
      <c r="G148" s="368">
        <v>71</v>
      </c>
    </row>
    <row r="149" spans="1:7">
      <c r="A149" s="368" t="s">
        <v>5931</v>
      </c>
      <c r="B149" s="368" t="s">
        <v>5847</v>
      </c>
      <c r="C149" s="368" t="s">
        <v>56</v>
      </c>
      <c r="D149" s="368" t="s">
        <v>265</v>
      </c>
      <c r="E149" s="368">
        <v>3</v>
      </c>
      <c r="F149" s="368">
        <v>3</v>
      </c>
      <c r="G149" s="368">
        <v>100</v>
      </c>
    </row>
    <row r="150" spans="1:7">
      <c r="A150" s="368" t="s">
        <v>5932</v>
      </c>
      <c r="B150" s="368" t="s">
        <v>5847</v>
      </c>
      <c r="C150" s="368" t="s">
        <v>57</v>
      </c>
      <c r="D150" s="368" t="s">
        <v>265</v>
      </c>
      <c r="E150" s="368">
        <v>9</v>
      </c>
      <c r="F150" s="368">
        <v>9</v>
      </c>
      <c r="G150" s="368">
        <v>100</v>
      </c>
    </row>
    <row r="151" spans="1:7">
      <c r="A151" s="368" t="s">
        <v>5933</v>
      </c>
      <c r="B151" s="368" t="s">
        <v>5847</v>
      </c>
      <c r="C151" s="368" t="s">
        <v>202</v>
      </c>
      <c r="D151" s="368" t="s">
        <v>265</v>
      </c>
      <c r="E151" s="368">
        <v>9</v>
      </c>
      <c r="F151" s="368" t="s">
        <v>3175</v>
      </c>
      <c r="G151" s="368">
        <v>0</v>
      </c>
    </row>
    <row r="152" spans="1:7">
      <c r="A152" s="368" t="s">
        <v>5934</v>
      </c>
      <c r="B152" s="368" t="s">
        <v>5847</v>
      </c>
      <c r="C152" s="368" t="s">
        <v>160</v>
      </c>
      <c r="D152" s="368" t="s">
        <v>265</v>
      </c>
      <c r="E152" s="368">
        <v>9</v>
      </c>
      <c r="F152" s="368">
        <v>8</v>
      </c>
      <c r="G152" s="368">
        <v>89</v>
      </c>
    </row>
    <row r="153" spans="1:7">
      <c r="A153" s="368" t="s">
        <v>5935</v>
      </c>
      <c r="B153" s="368" t="s">
        <v>5847</v>
      </c>
      <c r="C153" s="368" t="s">
        <v>58</v>
      </c>
      <c r="D153" s="368" t="s">
        <v>265</v>
      </c>
      <c r="E153" s="368">
        <v>35</v>
      </c>
      <c r="F153" s="368">
        <v>26</v>
      </c>
      <c r="G153" s="368">
        <v>74</v>
      </c>
    </row>
    <row r="154" spans="1:7">
      <c r="A154" s="368" t="s">
        <v>5936</v>
      </c>
      <c r="B154" s="368" t="s">
        <v>5847</v>
      </c>
      <c r="C154" s="368" t="s">
        <v>78</v>
      </c>
      <c r="D154" s="368" t="s">
        <v>265</v>
      </c>
      <c r="E154" s="368">
        <v>46</v>
      </c>
      <c r="F154" s="368">
        <v>36</v>
      </c>
      <c r="G154" s="368">
        <v>78</v>
      </c>
    </row>
    <row r="155" spans="1:7">
      <c r="A155" s="368" t="s">
        <v>5937</v>
      </c>
      <c r="B155" s="368" t="s">
        <v>5847</v>
      </c>
      <c r="C155" s="368" t="s">
        <v>161</v>
      </c>
      <c r="D155" s="368" t="s">
        <v>265</v>
      </c>
      <c r="E155" s="368">
        <v>7</v>
      </c>
      <c r="F155" s="368">
        <v>5</v>
      </c>
      <c r="G155" s="368">
        <v>71</v>
      </c>
    </row>
    <row r="156" spans="1:7">
      <c r="A156" s="368" t="s">
        <v>5938</v>
      </c>
      <c r="B156" s="368" t="s">
        <v>5847</v>
      </c>
      <c r="C156" s="368" t="s">
        <v>79</v>
      </c>
      <c r="D156" s="368" t="s">
        <v>265</v>
      </c>
      <c r="E156" s="368">
        <v>8</v>
      </c>
      <c r="F156" s="368">
        <v>7</v>
      </c>
      <c r="G156" s="368">
        <v>88</v>
      </c>
    </row>
    <row r="157" spans="1:7">
      <c r="A157" s="368" t="s">
        <v>5939</v>
      </c>
      <c r="B157" s="368" t="s">
        <v>5847</v>
      </c>
      <c r="C157" s="368" t="s">
        <v>80</v>
      </c>
      <c r="D157" s="368" t="s">
        <v>265</v>
      </c>
      <c r="E157" s="368">
        <v>37</v>
      </c>
      <c r="F157" s="368">
        <v>37</v>
      </c>
      <c r="G157" s="368">
        <v>100</v>
      </c>
    </row>
    <row r="158" spans="1:7">
      <c r="A158" s="368" t="s">
        <v>5940</v>
      </c>
      <c r="B158" s="368" t="s">
        <v>5847</v>
      </c>
      <c r="C158" s="368" t="s">
        <v>32</v>
      </c>
      <c r="D158" s="368" t="s">
        <v>265</v>
      </c>
      <c r="E158" s="368">
        <v>14</v>
      </c>
      <c r="F158" s="368">
        <v>9</v>
      </c>
      <c r="G158" s="368">
        <v>64</v>
      </c>
    </row>
    <row r="159" spans="1:7">
      <c r="A159" s="368" t="s">
        <v>5941</v>
      </c>
      <c r="B159" s="368" t="s">
        <v>5847</v>
      </c>
      <c r="C159" s="368" t="s">
        <v>184</v>
      </c>
      <c r="D159" s="368" t="s">
        <v>265</v>
      </c>
      <c r="E159" s="368">
        <v>51</v>
      </c>
      <c r="F159" s="368">
        <v>1</v>
      </c>
      <c r="G159" s="368">
        <v>2</v>
      </c>
    </row>
    <row r="160" spans="1:7">
      <c r="A160" s="368" t="s">
        <v>5942</v>
      </c>
      <c r="B160" s="368" t="s">
        <v>5847</v>
      </c>
      <c r="C160" s="368" t="s">
        <v>89</v>
      </c>
      <c r="D160" s="368" t="s">
        <v>265</v>
      </c>
      <c r="E160" s="368">
        <v>14</v>
      </c>
      <c r="F160" s="368">
        <v>11</v>
      </c>
      <c r="G160" s="368">
        <v>79</v>
      </c>
    </row>
    <row r="161" spans="1:7">
      <c r="A161" s="368" t="s">
        <v>5943</v>
      </c>
      <c r="B161" s="368" t="s">
        <v>5847</v>
      </c>
      <c r="C161" s="368" t="s">
        <v>203</v>
      </c>
      <c r="D161" s="368" t="s">
        <v>265</v>
      </c>
      <c r="E161" s="368">
        <v>7</v>
      </c>
      <c r="F161" s="368" t="s">
        <v>3175</v>
      </c>
      <c r="G161" s="368">
        <v>0</v>
      </c>
    </row>
    <row r="162" spans="1:7">
      <c r="A162" s="368" t="s">
        <v>5944</v>
      </c>
      <c r="B162" s="368" t="s">
        <v>5847</v>
      </c>
      <c r="C162" s="368" t="s">
        <v>204</v>
      </c>
      <c r="D162" s="368" t="s">
        <v>265</v>
      </c>
      <c r="E162" s="368">
        <v>2</v>
      </c>
      <c r="F162" s="368" t="s">
        <v>3175</v>
      </c>
      <c r="G162" s="368">
        <v>0</v>
      </c>
    </row>
    <row r="163" spans="1:7">
      <c r="A163" s="368" t="s">
        <v>5945</v>
      </c>
      <c r="B163" s="368" t="s">
        <v>5847</v>
      </c>
      <c r="C163" s="368" t="s">
        <v>185</v>
      </c>
      <c r="D163" s="368" t="s">
        <v>265</v>
      </c>
      <c r="E163" s="368">
        <v>5</v>
      </c>
      <c r="F163" s="368" t="s">
        <v>3175</v>
      </c>
      <c r="G163" s="368">
        <v>0</v>
      </c>
    </row>
    <row r="164" spans="1:7">
      <c r="A164" s="368" t="s">
        <v>5946</v>
      </c>
      <c r="B164" s="368" t="s">
        <v>5847</v>
      </c>
      <c r="C164" s="368" t="s">
        <v>186</v>
      </c>
      <c r="D164" s="368" t="s">
        <v>265</v>
      </c>
      <c r="E164" s="368">
        <v>5</v>
      </c>
      <c r="F164" s="368" t="s">
        <v>3175</v>
      </c>
      <c r="G164" s="368">
        <v>0</v>
      </c>
    </row>
    <row r="165" spans="1:7">
      <c r="A165" s="368" t="s">
        <v>5947</v>
      </c>
      <c r="B165" s="368" t="s">
        <v>5847</v>
      </c>
      <c r="C165" s="368" t="s">
        <v>146</v>
      </c>
      <c r="D165" s="368" t="s">
        <v>265</v>
      </c>
      <c r="E165" s="368">
        <v>3</v>
      </c>
      <c r="F165" s="368" t="s">
        <v>3175</v>
      </c>
      <c r="G165" s="368">
        <v>0</v>
      </c>
    </row>
    <row r="166" spans="1:7">
      <c r="A166" s="368" t="s">
        <v>5948</v>
      </c>
      <c r="B166" s="368" t="s">
        <v>5847</v>
      </c>
      <c r="C166" s="368" t="s">
        <v>162</v>
      </c>
      <c r="D166" s="368" t="s">
        <v>265</v>
      </c>
      <c r="E166" s="368">
        <v>6</v>
      </c>
      <c r="F166" s="368">
        <v>2</v>
      </c>
      <c r="G166" s="368">
        <v>33</v>
      </c>
    </row>
    <row r="167" spans="1:7">
      <c r="A167" s="368" t="s">
        <v>5949</v>
      </c>
      <c r="B167" s="368" t="s">
        <v>5847</v>
      </c>
      <c r="C167" s="368" t="s">
        <v>147</v>
      </c>
      <c r="D167" s="368" t="s">
        <v>265</v>
      </c>
      <c r="E167" s="368">
        <v>10</v>
      </c>
      <c r="F167" s="368" t="s">
        <v>3175</v>
      </c>
      <c r="G167" s="368">
        <v>0</v>
      </c>
    </row>
    <row r="168" spans="1:7">
      <c r="A168" s="368" t="s">
        <v>5950</v>
      </c>
      <c r="B168" s="368" t="s">
        <v>5847</v>
      </c>
      <c r="C168" s="368" t="s">
        <v>33</v>
      </c>
      <c r="D168" s="368" t="s">
        <v>265</v>
      </c>
      <c r="E168" s="368">
        <v>23</v>
      </c>
      <c r="F168" s="368">
        <v>18</v>
      </c>
      <c r="G168" s="368">
        <v>78</v>
      </c>
    </row>
    <row r="169" spans="1:7">
      <c r="A169" s="368" t="s">
        <v>5951</v>
      </c>
      <c r="B169" s="368" t="s">
        <v>5847</v>
      </c>
      <c r="C169" s="368" t="s">
        <v>59</v>
      </c>
      <c r="D169" s="368" t="s">
        <v>265</v>
      </c>
      <c r="E169" s="368">
        <v>12</v>
      </c>
      <c r="F169" s="368">
        <v>10</v>
      </c>
      <c r="G169" s="368">
        <v>83</v>
      </c>
    </row>
    <row r="170" spans="1:7">
      <c r="A170" s="368" t="s">
        <v>5952</v>
      </c>
      <c r="B170" s="368" t="s">
        <v>5847</v>
      </c>
      <c r="C170" s="368" t="s">
        <v>34</v>
      </c>
      <c r="D170" s="368" t="s">
        <v>265</v>
      </c>
      <c r="E170" s="368">
        <v>19</v>
      </c>
      <c r="F170" s="368">
        <v>9</v>
      </c>
      <c r="G170" s="368">
        <v>47</v>
      </c>
    </row>
    <row r="171" spans="1:7">
      <c r="A171" s="368" t="s">
        <v>5953</v>
      </c>
      <c r="B171" s="368" t="s">
        <v>5847</v>
      </c>
      <c r="C171" s="368" t="s">
        <v>214</v>
      </c>
      <c r="D171" s="368" t="s">
        <v>265</v>
      </c>
      <c r="E171" s="368">
        <v>14</v>
      </c>
      <c r="F171" s="368">
        <v>9</v>
      </c>
      <c r="G171" s="368">
        <v>64</v>
      </c>
    </row>
    <row r="172" spans="1:7">
      <c r="A172" s="368" t="s">
        <v>5954</v>
      </c>
      <c r="B172" s="368" t="s">
        <v>5847</v>
      </c>
      <c r="C172" s="368" t="s">
        <v>35</v>
      </c>
      <c r="D172" s="368" t="s">
        <v>265</v>
      </c>
      <c r="E172" s="368">
        <v>7</v>
      </c>
      <c r="F172" s="368">
        <v>6</v>
      </c>
      <c r="G172" s="368">
        <v>86</v>
      </c>
    </row>
    <row r="173" spans="1:7">
      <c r="A173" s="368" t="s">
        <v>5955</v>
      </c>
      <c r="B173" s="368" t="s">
        <v>5847</v>
      </c>
      <c r="C173" s="368" t="s">
        <v>60</v>
      </c>
      <c r="D173" s="368" t="s">
        <v>265</v>
      </c>
      <c r="E173" s="368">
        <v>26</v>
      </c>
      <c r="F173" s="368">
        <v>22</v>
      </c>
      <c r="G173" s="368">
        <v>85</v>
      </c>
    </row>
    <row r="174" spans="1:7">
      <c r="A174" s="368" t="s">
        <v>5956</v>
      </c>
      <c r="B174" s="368" t="s">
        <v>5847</v>
      </c>
      <c r="C174" s="368" t="s">
        <v>215</v>
      </c>
      <c r="D174" s="368" t="s">
        <v>265</v>
      </c>
      <c r="E174" s="368">
        <v>13</v>
      </c>
      <c r="F174" s="368">
        <v>12</v>
      </c>
      <c r="G174" s="368">
        <v>92</v>
      </c>
    </row>
    <row r="175" spans="1:7">
      <c r="A175" s="368" t="s">
        <v>5957</v>
      </c>
      <c r="B175" s="368" t="s">
        <v>5847</v>
      </c>
      <c r="C175" s="368" t="s">
        <v>187</v>
      </c>
      <c r="D175" s="368" t="s">
        <v>265</v>
      </c>
      <c r="E175" s="368">
        <v>6</v>
      </c>
      <c r="F175" s="368" t="s">
        <v>3175</v>
      </c>
      <c r="G175" s="368">
        <v>0</v>
      </c>
    </row>
    <row r="176" spans="1:7">
      <c r="A176" s="368" t="s">
        <v>5958</v>
      </c>
      <c r="B176" s="368" t="s">
        <v>5847</v>
      </c>
      <c r="C176" s="368" t="s">
        <v>216</v>
      </c>
      <c r="D176" s="368" t="s">
        <v>265</v>
      </c>
      <c r="E176" s="368">
        <v>14</v>
      </c>
      <c r="F176" s="368">
        <v>12</v>
      </c>
      <c r="G176" s="368">
        <v>86</v>
      </c>
    </row>
    <row r="177" spans="1:7">
      <c r="A177" s="368" t="s">
        <v>5959</v>
      </c>
      <c r="B177" s="368" t="s">
        <v>5847</v>
      </c>
      <c r="C177" s="368" t="s">
        <v>205</v>
      </c>
      <c r="D177" s="368" t="s">
        <v>265</v>
      </c>
      <c r="E177" s="368">
        <v>21</v>
      </c>
      <c r="F177" s="368" t="s">
        <v>3175</v>
      </c>
      <c r="G177" s="368">
        <v>0</v>
      </c>
    </row>
    <row r="178" spans="1:7">
      <c r="A178" s="368" t="s">
        <v>5960</v>
      </c>
      <c r="B178" s="368" t="s">
        <v>5847</v>
      </c>
      <c r="C178" s="368" t="s">
        <v>206</v>
      </c>
      <c r="D178" s="368" t="s">
        <v>265</v>
      </c>
      <c r="E178" s="368">
        <v>9</v>
      </c>
      <c r="F178" s="368" t="s">
        <v>3175</v>
      </c>
      <c r="G178" s="368">
        <v>0</v>
      </c>
    </row>
    <row r="179" spans="1:7">
      <c r="A179" s="368" t="s">
        <v>5961</v>
      </c>
      <c r="B179" s="368" t="s">
        <v>5847</v>
      </c>
      <c r="C179" s="368" t="s">
        <v>163</v>
      </c>
      <c r="D179" s="368" t="s">
        <v>265</v>
      </c>
      <c r="E179" s="368">
        <v>6</v>
      </c>
      <c r="F179" s="368">
        <v>5</v>
      </c>
      <c r="G179" s="368">
        <v>83</v>
      </c>
    </row>
    <row r="180" spans="1:7">
      <c r="A180" s="368" t="s">
        <v>5962</v>
      </c>
      <c r="B180" s="368" t="s">
        <v>5847</v>
      </c>
      <c r="C180" s="368" t="s">
        <v>188</v>
      </c>
      <c r="D180" s="368" t="s">
        <v>265</v>
      </c>
      <c r="E180" s="368">
        <v>11</v>
      </c>
      <c r="F180" s="368" t="s">
        <v>3175</v>
      </c>
      <c r="G180" s="368">
        <v>0</v>
      </c>
    </row>
    <row r="181" spans="1:7">
      <c r="A181" s="368" t="s">
        <v>5963</v>
      </c>
      <c r="B181" s="368" t="s">
        <v>5847</v>
      </c>
      <c r="C181" s="368" t="s">
        <v>90</v>
      </c>
      <c r="D181" s="368" t="s">
        <v>265</v>
      </c>
      <c r="E181" s="368">
        <v>11</v>
      </c>
      <c r="F181" s="368">
        <v>5</v>
      </c>
      <c r="G181" s="368">
        <v>45</v>
      </c>
    </row>
    <row r="182" spans="1:7">
      <c r="A182" s="368" t="s">
        <v>5964</v>
      </c>
      <c r="B182" s="368" t="s">
        <v>5847</v>
      </c>
      <c r="C182" s="368" t="s">
        <v>148</v>
      </c>
      <c r="D182" s="368" t="s">
        <v>265</v>
      </c>
      <c r="E182" s="368">
        <v>15</v>
      </c>
      <c r="F182" s="368" t="s">
        <v>3175</v>
      </c>
      <c r="G182" s="368">
        <v>0</v>
      </c>
    </row>
    <row r="183" spans="1:7">
      <c r="A183" s="368" t="s">
        <v>5965</v>
      </c>
      <c r="B183" s="368" t="s">
        <v>5847</v>
      </c>
      <c r="C183" s="368" t="s">
        <v>36</v>
      </c>
      <c r="D183" s="368" t="s">
        <v>265</v>
      </c>
      <c r="E183" s="368">
        <v>4</v>
      </c>
      <c r="F183" s="368">
        <v>4</v>
      </c>
      <c r="G183" s="368">
        <v>100</v>
      </c>
    </row>
    <row r="184" spans="1:7">
      <c r="A184" s="368" t="s">
        <v>5966</v>
      </c>
      <c r="B184" s="368" t="s">
        <v>5847</v>
      </c>
      <c r="C184" s="368" t="s">
        <v>217</v>
      </c>
      <c r="D184" s="368" t="s">
        <v>265</v>
      </c>
      <c r="E184" s="368">
        <v>49</v>
      </c>
      <c r="F184" s="368">
        <v>34</v>
      </c>
      <c r="G184" s="368">
        <v>69</v>
      </c>
    </row>
    <row r="185" spans="1:7">
      <c r="A185" s="368" t="s">
        <v>5967</v>
      </c>
      <c r="B185" s="368" t="s">
        <v>5847</v>
      </c>
      <c r="C185" s="368" t="s">
        <v>37</v>
      </c>
      <c r="D185" s="368" t="s">
        <v>265</v>
      </c>
      <c r="E185" s="368">
        <v>26</v>
      </c>
      <c r="F185" s="368">
        <v>17</v>
      </c>
      <c r="G185" s="368">
        <v>65</v>
      </c>
    </row>
    <row r="186" spans="1:7">
      <c r="A186" s="368" t="s">
        <v>5968</v>
      </c>
      <c r="B186" s="368" t="s">
        <v>5847</v>
      </c>
      <c r="C186" s="368" t="s">
        <v>18</v>
      </c>
      <c r="D186" s="368" t="s">
        <v>265</v>
      </c>
      <c r="E186" s="368">
        <v>1</v>
      </c>
      <c r="F186" s="368" t="s">
        <v>3175</v>
      </c>
      <c r="G186" s="368">
        <v>0</v>
      </c>
    </row>
    <row r="187" spans="1:7">
      <c r="A187" s="368" t="s">
        <v>5969</v>
      </c>
      <c r="B187" s="368" t="s">
        <v>5847</v>
      </c>
      <c r="C187" s="368" t="s">
        <v>218</v>
      </c>
      <c r="D187" s="368" t="s">
        <v>265</v>
      </c>
      <c r="E187" s="368">
        <v>7</v>
      </c>
      <c r="F187" s="368">
        <v>7</v>
      </c>
      <c r="G187" s="368">
        <v>100</v>
      </c>
    </row>
    <row r="188" spans="1:7">
      <c r="A188" s="368" t="s">
        <v>5970</v>
      </c>
      <c r="B188" s="368" t="s">
        <v>5847</v>
      </c>
      <c r="C188" s="368" t="s">
        <v>91</v>
      </c>
      <c r="D188" s="368" t="s">
        <v>265</v>
      </c>
      <c r="E188" s="368">
        <v>30</v>
      </c>
      <c r="F188" s="368">
        <v>14</v>
      </c>
      <c r="G188" s="368">
        <v>47</v>
      </c>
    </row>
    <row r="189" spans="1:7">
      <c r="A189" s="368" t="s">
        <v>5971</v>
      </c>
      <c r="B189" s="368" t="s">
        <v>5847</v>
      </c>
      <c r="C189" s="368" t="s">
        <v>19</v>
      </c>
      <c r="D189" s="368" t="s">
        <v>265</v>
      </c>
      <c r="E189" s="368">
        <v>10</v>
      </c>
      <c r="F189" s="368">
        <v>9</v>
      </c>
      <c r="G189" s="368">
        <v>90</v>
      </c>
    </row>
    <row r="190" spans="1:7">
      <c r="A190" s="368" t="s">
        <v>5972</v>
      </c>
      <c r="B190" s="368" t="s">
        <v>5847</v>
      </c>
      <c r="C190" s="368" t="s">
        <v>189</v>
      </c>
      <c r="D190" s="368" t="s">
        <v>265</v>
      </c>
      <c r="E190" s="368">
        <v>51</v>
      </c>
      <c r="F190" s="368" t="s">
        <v>3175</v>
      </c>
      <c r="G190" s="368">
        <v>0</v>
      </c>
    </row>
    <row r="191" spans="1:7">
      <c r="A191" s="368" t="s">
        <v>5973</v>
      </c>
      <c r="B191" s="368" t="s">
        <v>5847</v>
      </c>
      <c r="C191" s="368" t="s">
        <v>149</v>
      </c>
      <c r="D191" s="368" t="s">
        <v>265</v>
      </c>
      <c r="E191" s="368">
        <v>13</v>
      </c>
      <c r="F191" s="368" t="s">
        <v>3175</v>
      </c>
      <c r="G191" s="368">
        <v>0</v>
      </c>
    </row>
    <row r="192" spans="1:7">
      <c r="A192" s="368" t="s">
        <v>5974</v>
      </c>
      <c r="B192" s="368" t="s">
        <v>5847</v>
      </c>
      <c r="C192" s="368" t="s">
        <v>207</v>
      </c>
      <c r="D192" s="368" t="s">
        <v>265</v>
      </c>
      <c r="E192" s="368">
        <v>12</v>
      </c>
      <c r="F192" s="368" t="s">
        <v>3175</v>
      </c>
      <c r="G192" s="368">
        <v>0</v>
      </c>
    </row>
    <row r="193" spans="1:7">
      <c r="A193" s="368" t="s">
        <v>5975</v>
      </c>
      <c r="B193" s="368" t="s">
        <v>5847</v>
      </c>
      <c r="C193" s="368" t="s">
        <v>38</v>
      </c>
      <c r="D193" s="368" t="s">
        <v>265</v>
      </c>
      <c r="E193" s="368">
        <v>22</v>
      </c>
      <c r="F193" s="368">
        <v>13</v>
      </c>
      <c r="G193" s="368">
        <v>59</v>
      </c>
    </row>
    <row r="194" spans="1:7">
      <c r="A194" s="368" t="s">
        <v>5976</v>
      </c>
      <c r="B194" s="368" t="s">
        <v>5847</v>
      </c>
      <c r="C194" s="368" t="s">
        <v>219</v>
      </c>
      <c r="D194" s="368" t="s">
        <v>265</v>
      </c>
      <c r="E194" s="368">
        <v>12</v>
      </c>
      <c r="F194" s="368">
        <v>9</v>
      </c>
      <c r="G194" s="368">
        <v>75</v>
      </c>
    </row>
    <row r="195" spans="1:7">
      <c r="A195" s="368" t="s">
        <v>5977</v>
      </c>
      <c r="B195" s="368" t="s">
        <v>5847</v>
      </c>
      <c r="C195" s="368" t="s">
        <v>92</v>
      </c>
      <c r="D195" s="368" t="s">
        <v>265</v>
      </c>
      <c r="E195" s="368">
        <v>8</v>
      </c>
      <c r="F195" s="368">
        <v>8</v>
      </c>
      <c r="G195" s="368">
        <v>100</v>
      </c>
    </row>
    <row r="196" spans="1:7">
      <c r="A196" s="368" t="s">
        <v>5978</v>
      </c>
      <c r="B196" s="368" t="s">
        <v>5847</v>
      </c>
      <c r="C196" s="368" t="s">
        <v>208</v>
      </c>
      <c r="D196" s="368" t="s">
        <v>265</v>
      </c>
      <c r="E196" s="368">
        <v>2</v>
      </c>
      <c r="F196" s="368" t="s">
        <v>3175</v>
      </c>
      <c r="G196" s="368">
        <v>0</v>
      </c>
    </row>
    <row r="197" spans="1:7">
      <c r="A197" s="368" t="s">
        <v>5979</v>
      </c>
      <c r="B197" s="368" t="s">
        <v>5847</v>
      </c>
      <c r="C197" s="368" t="s">
        <v>150</v>
      </c>
      <c r="D197" s="368" t="s">
        <v>265</v>
      </c>
      <c r="E197" s="368">
        <v>4</v>
      </c>
      <c r="F197" s="368" t="s">
        <v>3175</v>
      </c>
      <c r="G197" s="368">
        <v>0</v>
      </c>
    </row>
    <row r="198" spans="1:7">
      <c r="A198" s="368" t="s">
        <v>5980</v>
      </c>
      <c r="B198" s="368" t="s">
        <v>5847</v>
      </c>
      <c r="C198" s="368" t="s">
        <v>39</v>
      </c>
      <c r="D198" s="368" t="s">
        <v>265</v>
      </c>
      <c r="E198" s="368">
        <v>18</v>
      </c>
      <c r="F198" s="368">
        <v>7</v>
      </c>
      <c r="G198" s="368">
        <v>39</v>
      </c>
    </row>
    <row r="199" spans="1:7">
      <c r="A199" s="368" t="s">
        <v>5981</v>
      </c>
      <c r="B199" s="368" t="s">
        <v>5847</v>
      </c>
      <c r="C199" s="368" t="s">
        <v>61</v>
      </c>
      <c r="D199" s="368" t="s">
        <v>265</v>
      </c>
      <c r="E199" s="368">
        <v>13</v>
      </c>
      <c r="F199" s="368">
        <v>8</v>
      </c>
      <c r="G199" s="368">
        <v>62</v>
      </c>
    </row>
    <row r="200" spans="1:7">
      <c r="A200" s="368" t="s">
        <v>5982</v>
      </c>
      <c r="B200" s="368" t="s">
        <v>5847</v>
      </c>
      <c r="C200" s="368" t="s">
        <v>220</v>
      </c>
      <c r="D200" s="368" t="s">
        <v>265</v>
      </c>
      <c r="E200" s="368">
        <v>10</v>
      </c>
      <c r="F200" s="368">
        <v>9</v>
      </c>
      <c r="G200" s="368">
        <v>90</v>
      </c>
    </row>
    <row r="201" spans="1:7">
      <c r="A201" s="368" t="s">
        <v>5983</v>
      </c>
      <c r="B201" s="368" t="s">
        <v>5847</v>
      </c>
      <c r="C201" s="368" t="s">
        <v>151</v>
      </c>
      <c r="D201" s="368" t="s">
        <v>265</v>
      </c>
      <c r="E201" s="368">
        <v>10</v>
      </c>
      <c r="F201" s="368" t="s">
        <v>3175</v>
      </c>
      <c r="G201" s="368">
        <v>0</v>
      </c>
    </row>
    <row r="202" spans="1:7">
      <c r="A202" s="368" t="s">
        <v>5984</v>
      </c>
      <c r="B202" s="368" t="s">
        <v>5847</v>
      </c>
      <c r="C202" s="368" t="s">
        <v>152</v>
      </c>
      <c r="D202" s="368" t="s">
        <v>265</v>
      </c>
      <c r="E202" s="368">
        <v>15</v>
      </c>
      <c r="F202" s="368" t="s">
        <v>3175</v>
      </c>
      <c r="G202" s="368">
        <v>0</v>
      </c>
    </row>
    <row r="203" spans="1:7">
      <c r="A203" s="368" t="s">
        <v>5985</v>
      </c>
      <c r="B203" s="368" t="s">
        <v>5847</v>
      </c>
      <c r="C203" s="368" t="s">
        <v>40</v>
      </c>
      <c r="D203" s="368" t="s">
        <v>265</v>
      </c>
      <c r="E203" s="368">
        <v>8</v>
      </c>
      <c r="F203" s="368">
        <v>6</v>
      </c>
      <c r="G203" s="368">
        <v>75</v>
      </c>
    </row>
    <row r="204" spans="1:7">
      <c r="A204" s="368" t="s">
        <v>5986</v>
      </c>
      <c r="B204" s="368" t="s">
        <v>5847</v>
      </c>
      <c r="C204" s="368" t="s">
        <v>221</v>
      </c>
      <c r="D204" s="368" t="s">
        <v>265</v>
      </c>
      <c r="E204" s="368">
        <v>27</v>
      </c>
      <c r="F204" s="368">
        <v>16</v>
      </c>
      <c r="G204" s="368">
        <v>59</v>
      </c>
    </row>
    <row r="205" spans="1:7">
      <c r="A205" s="368" t="s">
        <v>5987</v>
      </c>
      <c r="B205" s="368" t="s">
        <v>5847</v>
      </c>
      <c r="C205" s="368" t="s">
        <v>190</v>
      </c>
      <c r="D205" s="368" t="s">
        <v>265</v>
      </c>
      <c r="E205" s="368">
        <v>9</v>
      </c>
      <c r="F205" s="368" t="s">
        <v>3175</v>
      </c>
      <c r="G205" s="368">
        <v>0</v>
      </c>
    </row>
    <row r="206" spans="1:7">
      <c r="A206" s="368" t="s">
        <v>5988</v>
      </c>
      <c r="B206" s="368" t="s">
        <v>5847</v>
      </c>
      <c r="C206" s="368" t="s">
        <v>191</v>
      </c>
      <c r="D206" s="368" t="s">
        <v>265</v>
      </c>
      <c r="E206" s="368">
        <v>27</v>
      </c>
      <c r="F206" s="368" t="s">
        <v>3175</v>
      </c>
      <c r="G206" s="368">
        <v>0</v>
      </c>
    </row>
    <row r="207" spans="1:7">
      <c r="A207" s="368" t="s">
        <v>5989</v>
      </c>
      <c r="B207" s="368" t="s">
        <v>5847</v>
      </c>
      <c r="C207" s="368" t="s">
        <v>41</v>
      </c>
      <c r="D207" s="368" t="s">
        <v>265</v>
      </c>
      <c r="E207" s="368">
        <v>14</v>
      </c>
      <c r="F207" s="368">
        <v>11</v>
      </c>
      <c r="G207" s="368">
        <v>79</v>
      </c>
    </row>
    <row r="208" spans="1:7">
      <c r="A208" s="368" t="s">
        <v>5990</v>
      </c>
      <c r="B208" s="368" t="s">
        <v>5847</v>
      </c>
      <c r="C208" s="368" t="s">
        <v>209</v>
      </c>
      <c r="D208" s="368" t="s">
        <v>265</v>
      </c>
      <c r="E208" s="368">
        <v>25</v>
      </c>
      <c r="F208" s="368" t="s">
        <v>3175</v>
      </c>
      <c r="G208" s="368">
        <v>0</v>
      </c>
    </row>
    <row r="209" spans="1:7">
      <c r="A209" s="368" t="s">
        <v>5991</v>
      </c>
      <c r="B209" s="368" t="s">
        <v>5847</v>
      </c>
      <c r="C209" s="368" t="s">
        <v>192</v>
      </c>
      <c r="D209" s="368" t="s">
        <v>265</v>
      </c>
      <c r="E209" s="368">
        <v>4</v>
      </c>
      <c r="F209" s="368" t="s">
        <v>3175</v>
      </c>
      <c r="G209" s="368">
        <v>0</v>
      </c>
    </row>
    <row r="210" spans="1:7">
      <c r="A210" s="368" t="s">
        <v>5992</v>
      </c>
      <c r="B210" s="368" t="s">
        <v>5847</v>
      </c>
      <c r="C210" s="368" t="s">
        <v>174</v>
      </c>
      <c r="D210" s="368" t="s">
        <v>265</v>
      </c>
      <c r="E210" s="368">
        <v>17</v>
      </c>
      <c r="F210" s="368">
        <v>14</v>
      </c>
      <c r="G210" s="368">
        <v>82</v>
      </c>
    </row>
    <row r="211" spans="1:7">
      <c r="A211" s="368" t="s">
        <v>5993</v>
      </c>
      <c r="B211" s="368" t="s">
        <v>5847</v>
      </c>
      <c r="C211" s="368" t="s">
        <v>193</v>
      </c>
      <c r="D211" s="368" t="s">
        <v>265</v>
      </c>
      <c r="E211" s="368">
        <v>12</v>
      </c>
      <c r="F211" s="368" t="s">
        <v>3175</v>
      </c>
      <c r="G211" s="368">
        <v>0</v>
      </c>
    </row>
    <row r="212" spans="1:7">
      <c r="A212" s="368" t="s">
        <v>5994</v>
      </c>
      <c r="B212" s="368" t="s">
        <v>5847</v>
      </c>
      <c r="C212" s="368" t="s">
        <v>222</v>
      </c>
      <c r="D212" s="368" t="s">
        <v>265</v>
      </c>
      <c r="E212" s="368">
        <v>14</v>
      </c>
      <c r="F212" s="368">
        <v>11</v>
      </c>
      <c r="G212" s="368">
        <v>79</v>
      </c>
    </row>
    <row r="213" spans="1:7">
      <c r="A213" s="368" t="s">
        <v>5995</v>
      </c>
      <c r="B213" s="368" t="s">
        <v>5847</v>
      </c>
      <c r="C213" s="368" t="s">
        <v>223</v>
      </c>
      <c r="D213" s="368" t="s">
        <v>265</v>
      </c>
      <c r="E213" s="368">
        <v>27</v>
      </c>
      <c r="F213" s="368">
        <v>23</v>
      </c>
      <c r="G213" s="368">
        <v>85</v>
      </c>
    </row>
    <row r="214" spans="1:7">
      <c r="A214" s="368" t="s">
        <v>5996</v>
      </c>
      <c r="B214" s="368" t="s">
        <v>5847</v>
      </c>
      <c r="C214" s="368" t="s">
        <v>62</v>
      </c>
      <c r="D214" s="368" t="s">
        <v>265</v>
      </c>
      <c r="E214" s="368">
        <v>12</v>
      </c>
      <c r="F214" s="368">
        <v>10</v>
      </c>
      <c r="G214" s="368">
        <v>83</v>
      </c>
    </row>
    <row r="215" spans="1:7">
      <c r="A215" s="368" t="s">
        <v>4053</v>
      </c>
      <c r="B215" s="368" t="s">
        <v>5847</v>
      </c>
      <c r="C215" s="368" t="s">
        <v>224</v>
      </c>
      <c r="D215" s="368" t="s">
        <v>3192</v>
      </c>
      <c r="E215" s="368">
        <v>13</v>
      </c>
      <c r="F215" s="368">
        <v>1</v>
      </c>
      <c r="G215" s="368">
        <v>8</v>
      </c>
    </row>
    <row r="216" spans="1:7">
      <c r="A216" s="368" t="s">
        <v>3285</v>
      </c>
      <c r="B216" s="368" t="s">
        <v>5847</v>
      </c>
      <c r="C216" s="368" t="s">
        <v>210</v>
      </c>
      <c r="D216" s="368" t="s">
        <v>3192</v>
      </c>
      <c r="E216" s="368">
        <v>33</v>
      </c>
      <c r="F216" s="368">
        <v>2</v>
      </c>
      <c r="G216" s="368">
        <v>6</v>
      </c>
    </row>
    <row r="217" spans="1:7">
      <c r="A217" s="368" t="s">
        <v>5997</v>
      </c>
      <c r="B217" s="368" t="s">
        <v>5847</v>
      </c>
      <c r="C217" s="368" t="s">
        <v>20</v>
      </c>
      <c r="D217" s="368" t="s">
        <v>3192</v>
      </c>
      <c r="E217" s="368">
        <v>9</v>
      </c>
      <c r="F217" s="368">
        <v>2</v>
      </c>
      <c r="G217" s="368">
        <v>22</v>
      </c>
    </row>
    <row r="218" spans="1:7">
      <c r="A218" s="368" t="s">
        <v>3191</v>
      </c>
      <c r="B218" s="368" t="s">
        <v>5847</v>
      </c>
      <c r="C218" s="368" t="s">
        <v>21</v>
      </c>
      <c r="D218" s="368" t="s">
        <v>3192</v>
      </c>
      <c r="E218" s="368">
        <v>8</v>
      </c>
      <c r="F218" s="368">
        <v>1</v>
      </c>
      <c r="G218" s="368">
        <v>13</v>
      </c>
    </row>
    <row r="219" spans="1:7">
      <c r="A219" s="368" t="s">
        <v>3193</v>
      </c>
      <c r="B219" s="368" t="s">
        <v>5847</v>
      </c>
      <c r="C219" s="368" t="s">
        <v>22</v>
      </c>
      <c r="D219" s="368" t="s">
        <v>3192</v>
      </c>
      <c r="E219" s="368">
        <v>15</v>
      </c>
      <c r="F219" s="368">
        <v>2</v>
      </c>
      <c r="G219" s="368">
        <v>13</v>
      </c>
    </row>
    <row r="220" spans="1:7">
      <c r="A220" s="368" t="s">
        <v>3487</v>
      </c>
      <c r="B220" s="368" t="s">
        <v>5847</v>
      </c>
      <c r="C220" s="368" t="s">
        <v>225</v>
      </c>
      <c r="D220" s="368" t="s">
        <v>3192</v>
      </c>
      <c r="E220" s="368">
        <v>28</v>
      </c>
      <c r="F220" s="368">
        <v>5</v>
      </c>
      <c r="G220" s="368">
        <v>18</v>
      </c>
    </row>
    <row r="221" spans="1:7">
      <c r="A221" s="368" t="s">
        <v>3369</v>
      </c>
      <c r="B221" s="368" t="s">
        <v>5847</v>
      </c>
      <c r="C221" s="368" t="s">
        <v>226</v>
      </c>
      <c r="D221" s="368" t="s">
        <v>3192</v>
      </c>
      <c r="E221" s="368">
        <v>14</v>
      </c>
      <c r="F221" s="368">
        <v>3</v>
      </c>
      <c r="G221" s="368">
        <v>21</v>
      </c>
    </row>
    <row r="222" spans="1:7">
      <c r="A222" s="368" t="s">
        <v>3610</v>
      </c>
      <c r="B222" s="368" t="s">
        <v>5847</v>
      </c>
      <c r="C222" s="368" t="s">
        <v>83</v>
      </c>
      <c r="D222" s="368" t="s">
        <v>3192</v>
      </c>
      <c r="E222" s="368">
        <v>58</v>
      </c>
      <c r="F222" s="368">
        <v>8</v>
      </c>
      <c r="G222" s="368">
        <v>14</v>
      </c>
    </row>
    <row r="223" spans="1:7">
      <c r="A223" s="368" t="s">
        <v>5998</v>
      </c>
      <c r="B223" s="368" t="s">
        <v>5847</v>
      </c>
      <c r="C223" s="368" t="s">
        <v>84</v>
      </c>
      <c r="D223" s="368" t="s">
        <v>3192</v>
      </c>
      <c r="E223" s="368">
        <v>19</v>
      </c>
      <c r="F223" s="368">
        <v>3</v>
      </c>
      <c r="G223" s="368">
        <v>16</v>
      </c>
    </row>
    <row r="224" spans="1:7">
      <c r="A224" s="368" t="s">
        <v>3373</v>
      </c>
      <c r="B224" s="368" t="s">
        <v>5847</v>
      </c>
      <c r="C224" s="368" t="s">
        <v>25</v>
      </c>
      <c r="D224" s="368" t="s">
        <v>3192</v>
      </c>
      <c r="E224" s="368">
        <v>22</v>
      </c>
      <c r="F224" s="368">
        <v>2</v>
      </c>
      <c r="G224" s="368">
        <v>9</v>
      </c>
    </row>
    <row r="225" spans="1:7">
      <c r="A225" s="368" t="s">
        <v>3213</v>
      </c>
      <c r="B225" s="368" t="s">
        <v>5847</v>
      </c>
      <c r="C225" s="368" t="s">
        <v>211</v>
      </c>
      <c r="D225" s="368" t="s">
        <v>3192</v>
      </c>
      <c r="E225" s="368">
        <v>31</v>
      </c>
      <c r="F225" s="368">
        <v>5</v>
      </c>
      <c r="G225" s="368">
        <v>16</v>
      </c>
    </row>
    <row r="226" spans="1:7">
      <c r="A226" s="368" t="s">
        <v>4033</v>
      </c>
      <c r="B226" s="368" t="s">
        <v>5847</v>
      </c>
      <c r="C226" s="368" t="s">
        <v>74</v>
      </c>
      <c r="D226" s="368" t="s">
        <v>3192</v>
      </c>
      <c r="E226" s="368">
        <v>42</v>
      </c>
      <c r="F226" s="368">
        <v>3</v>
      </c>
      <c r="G226" s="368">
        <v>7</v>
      </c>
    </row>
    <row r="227" spans="1:7">
      <c r="A227" s="368" t="s">
        <v>3266</v>
      </c>
      <c r="B227" s="368" t="s">
        <v>5847</v>
      </c>
      <c r="C227" s="368" t="s">
        <v>227</v>
      </c>
      <c r="D227" s="368" t="s">
        <v>3192</v>
      </c>
      <c r="E227" s="368">
        <v>16</v>
      </c>
      <c r="F227" s="368">
        <v>4</v>
      </c>
      <c r="G227" s="368">
        <v>25</v>
      </c>
    </row>
    <row r="228" spans="1:7">
      <c r="A228" s="368" t="s">
        <v>3428</v>
      </c>
      <c r="B228" s="368" t="s">
        <v>5847</v>
      </c>
      <c r="C228" s="368" t="s">
        <v>212</v>
      </c>
      <c r="D228" s="368" t="s">
        <v>3192</v>
      </c>
      <c r="E228" s="368">
        <v>8</v>
      </c>
      <c r="F228" s="368">
        <v>1</v>
      </c>
      <c r="G228" s="368">
        <v>13</v>
      </c>
    </row>
    <row r="229" spans="1:7">
      <c r="A229" s="368" t="s">
        <v>4079</v>
      </c>
      <c r="B229" s="368" t="s">
        <v>5847</v>
      </c>
      <c r="C229" s="368" t="s">
        <v>155</v>
      </c>
      <c r="D229" s="368" t="s">
        <v>3192</v>
      </c>
      <c r="E229" s="368">
        <v>14</v>
      </c>
      <c r="F229" s="368">
        <v>2</v>
      </c>
      <c r="G229" s="368">
        <v>14</v>
      </c>
    </row>
    <row r="230" spans="1:7">
      <c r="A230" s="368" t="s">
        <v>5999</v>
      </c>
      <c r="B230" s="368" t="s">
        <v>5847</v>
      </c>
      <c r="C230" s="368" t="s">
        <v>228</v>
      </c>
      <c r="D230" s="368" t="s">
        <v>3192</v>
      </c>
      <c r="E230" s="368">
        <v>12</v>
      </c>
      <c r="F230" s="368">
        <v>3</v>
      </c>
      <c r="G230" s="368">
        <v>25</v>
      </c>
    </row>
    <row r="231" spans="1:7">
      <c r="A231" s="368" t="s">
        <v>3268</v>
      </c>
      <c r="B231" s="368" t="s">
        <v>5847</v>
      </c>
      <c r="C231" s="368" t="s">
        <v>85</v>
      </c>
      <c r="D231" s="368" t="s">
        <v>3192</v>
      </c>
      <c r="E231" s="368">
        <v>62</v>
      </c>
      <c r="F231" s="368">
        <v>2</v>
      </c>
      <c r="G231" s="368">
        <v>3</v>
      </c>
    </row>
    <row r="232" spans="1:7">
      <c r="A232" s="368" t="s">
        <v>3383</v>
      </c>
      <c r="B232" s="368" t="s">
        <v>5847</v>
      </c>
      <c r="C232" s="368" t="s">
        <v>156</v>
      </c>
      <c r="D232" s="368" t="s">
        <v>3192</v>
      </c>
      <c r="E232" s="368">
        <v>9</v>
      </c>
      <c r="F232" s="368">
        <v>1</v>
      </c>
      <c r="G232" s="368">
        <v>11</v>
      </c>
    </row>
    <row r="233" spans="1:7">
      <c r="A233" s="368" t="s">
        <v>6000</v>
      </c>
      <c r="B233" s="368" t="s">
        <v>5847</v>
      </c>
      <c r="C233" s="368" t="s">
        <v>86</v>
      </c>
      <c r="D233" s="368" t="s">
        <v>3192</v>
      </c>
      <c r="E233" s="368">
        <v>46</v>
      </c>
      <c r="F233" s="368">
        <v>1</v>
      </c>
      <c r="G233" s="368">
        <v>2</v>
      </c>
    </row>
    <row r="234" spans="1:7">
      <c r="A234" s="368" t="s">
        <v>3937</v>
      </c>
      <c r="B234" s="368" t="s">
        <v>5847</v>
      </c>
      <c r="C234" s="368" t="s">
        <v>229</v>
      </c>
      <c r="D234" s="368" t="s">
        <v>3192</v>
      </c>
      <c r="E234" s="368">
        <v>21</v>
      </c>
      <c r="F234" s="368">
        <v>2</v>
      </c>
      <c r="G234" s="368">
        <v>10</v>
      </c>
    </row>
    <row r="235" spans="1:7">
      <c r="A235" s="368" t="s">
        <v>4571</v>
      </c>
      <c r="B235" s="368" t="s">
        <v>5847</v>
      </c>
      <c r="C235" s="368" t="s">
        <v>114</v>
      </c>
      <c r="D235" s="368" t="s">
        <v>3192</v>
      </c>
      <c r="E235" s="368">
        <v>28</v>
      </c>
      <c r="F235" s="368">
        <v>4</v>
      </c>
      <c r="G235" s="368">
        <v>14</v>
      </c>
    </row>
    <row r="236" spans="1:7">
      <c r="A236" s="368" t="s">
        <v>6001</v>
      </c>
      <c r="B236" s="368" t="s">
        <v>5847</v>
      </c>
      <c r="C236" s="368" t="s">
        <v>28</v>
      </c>
      <c r="D236" s="368" t="s">
        <v>3192</v>
      </c>
      <c r="E236" s="368">
        <v>7</v>
      </c>
      <c r="F236" s="368">
        <v>1</v>
      </c>
      <c r="G236" s="368">
        <v>14</v>
      </c>
    </row>
    <row r="237" spans="1:7">
      <c r="A237" s="368" t="s">
        <v>3836</v>
      </c>
      <c r="B237" s="368" t="s">
        <v>5847</v>
      </c>
      <c r="C237" s="368" t="s">
        <v>29</v>
      </c>
      <c r="D237" s="368" t="s">
        <v>3192</v>
      </c>
      <c r="E237" s="368">
        <v>85</v>
      </c>
      <c r="F237" s="368">
        <v>17</v>
      </c>
      <c r="G237" s="368">
        <v>20</v>
      </c>
    </row>
    <row r="238" spans="1:7">
      <c r="A238" s="368" t="s">
        <v>3939</v>
      </c>
      <c r="B238" s="368" t="s">
        <v>5847</v>
      </c>
      <c r="C238" s="368" t="s">
        <v>115</v>
      </c>
      <c r="D238" s="368" t="s">
        <v>3192</v>
      </c>
      <c r="E238" s="368">
        <v>72</v>
      </c>
      <c r="F238" s="368">
        <v>17</v>
      </c>
      <c r="G238" s="368">
        <v>24</v>
      </c>
    </row>
    <row r="239" spans="1:7">
      <c r="A239" s="368" t="s">
        <v>4576</v>
      </c>
      <c r="B239" s="368" t="s">
        <v>5847</v>
      </c>
      <c r="C239" s="368" t="s">
        <v>76</v>
      </c>
      <c r="D239" s="368" t="s">
        <v>3192</v>
      </c>
      <c r="E239" s="368">
        <v>40</v>
      </c>
      <c r="F239" s="368">
        <v>6</v>
      </c>
      <c r="G239" s="368">
        <v>15</v>
      </c>
    </row>
    <row r="240" spans="1:7">
      <c r="A240" s="368" t="s">
        <v>4106</v>
      </c>
      <c r="B240" s="368" t="s">
        <v>5847</v>
      </c>
      <c r="C240" s="368" t="s">
        <v>77</v>
      </c>
      <c r="D240" s="368" t="s">
        <v>3192</v>
      </c>
      <c r="E240" s="368">
        <v>38</v>
      </c>
      <c r="F240" s="368">
        <v>6</v>
      </c>
      <c r="G240" s="368">
        <v>16</v>
      </c>
    </row>
    <row r="241" spans="1:7">
      <c r="A241" s="368" t="s">
        <v>4314</v>
      </c>
      <c r="B241" s="368" t="s">
        <v>5847</v>
      </c>
      <c r="C241" s="368" t="s">
        <v>30</v>
      </c>
      <c r="D241" s="368" t="s">
        <v>3192</v>
      </c>
      <c r="E241" s="368">
        <v>32</v>
      </c>
      <c r="F241" s="368">
        <v>4</v>
      </c>
      <c r="G241" s="368">
        <v>13</v>
      </c>
    </row>
    <row r="242" spans="1:7">
      <c r="A242" s="368" t="s">
        <v>4579</v>
      </c>
      <c r="B242" s="368" t="s">
        <v>5847</v>
      </c>
      <c r="C242" s="368" t="s">
        <v>31</v>
      </c>
      <c r="D242" s="368" t="s">
        <v>3192</v>
      </c>
      <c r="E242" s="368">
        <v>34</v>
      </c>
      <c r="F242" s="368">
        <v>4</v>
      </c>
      <c r="G242" s="368">
        <v>12</v>
      </c>
    </row>
    <row r="243" spans="1:7">
      <c r="A243" s="368" t="s">
        <v>6002</v>
      </c>
      <c r="B243" s="368" t="s">
        <v>5847</v>
      </c>
      <c r="C243" s="368" t="s">
        <v>159</v>
      </c>
      <c r="D243" s="368" t="s">
        <v>3192</v>
      </c>
      <c r="E243" s="368">
        <v>8</v>
      </c>
      <c r="F243" s="368">
        <v>2</v>
      </c>
      <c r="G243" s="368">
        <v>25</v>
      </c>
    </row>
    <row r="244" spans="1:7">
      <c r="A244" s="368" t="s">
        <v>4111</v>
      </c>
      <c r="B244" s="368" t="s">
        <v>5847</v>
      </c>
      <c r="C244" s="368" t="s">
        <v>88</v>
      </c>
      <c r="D244" s="368" t="s">
        <v>3192</v>
      </c>
      <c r="E244" s="368">
        <v>21</v>
      </c>
      <c r="F244" s="368">
        <v>3</v>
      </c>
      <c r="G244" s="368">
        <v>14</v>
      </c>
    </row>
    <row r="245" spans="1:7">
      <c r="A245" s="368" t="s">
        <v>6003</v>
      </c>
      <c r="B245" s="368" t="s">
        <v>5847</v>
      </c>
      <c r="C245" s="368" t="s">
        <v>57</v>
      </c>
      <c r="D245" s="368" t="s">
        <v>3192</v>
      </c>
      <c r="E245" s="368">
        <v>9</v>
      </c>
      <c r="F245" s="368">
        <v>2</v>
      </c>
      <c r="G245" s="368">
        <v>22</v>
      </c>
    </row>
    <row r="246" spans="1:7">
      <c r="A246" s="368" t="s">
        <v>6004</v>
      </c>
      <c r="B246" s="368" t="s">
        <v>5847</v>
      </c>
      <c r="C246" s="368" t="s">
        <v>160</v>
      </c>
      <c r="D246" s="368" t="s">
        <v>3192</v>
      </c>
      <c r="E246" s="368">
        <v>9</v>
      </c>
      <c r="F246" s="368">
        <v>1</v>
      </c>
      <c r="G246" s="368">
        <v>11</v>
      </c>
    </row>
    <row r="247" spans="1:7">
      <c r="A247" s="368" t="s">
        <v>4323</v>
      </c>
      <c r="B247" s="368" t="s">
        <v>5847</v>
      </c>
      <c r="C247" s="368" t="s">
        <v>58</v>
      </c>
      <c r="D247" s="368" t="s">
        <v>3192</v>
      </c>
      <c r="E247" s="368">
        <v>35</v>
      </c>
      <c r="F247" s="368">
        <v>2</v>
      </c>
      <c r="G247" s="368">
        <v>6</v>
      </c>
    </row>
    <row r="248" spans="1:7">
      <c r="A248" s="368" t="s">
        <v>3852</v>
      </c>
      <c r="B248" s="368" t="s">
        <v>5847</v>
      </c>
      <c r="C248" s="368" t="s">
        <v>78</v>
      </c>
      <c r="D248" s="368" t="s">
        <v>3192</v>
      </c>
      <c r="E248" s="368">
        <v>46</v>
      </c>
      <c r="F248" s="368">
        <v>9</v>
      </c>
      <c r="G248" s="368">
        <v>20</v>
      </c>
    </row>
    <row r="249" spans="1:7">
      <c r="A249" s="368" t="s">
        <v>4146</v>
      </c>
      <c r="B249" s="368" t="s">
        <v>5847</v>
      </c>
      <c r="C249" s="368" t="s">
        <v>161</v>
      </c>
      <c r="D249" s="368" t="s">
        <v>3192</v>
      </c>
      <c r="E249" s="368">
        <v>7</v>
      </c>
      <c r="F249" s="368">
        <v>1</v>
      </c>
      <c r="G249" s="368">
        <v>14</v>
      </c>
    </row>
    <row r="250" spans="1:7">
      <c r="A250" s="368" t="s">
        <v>3856</v>
      </c>
      <c r="B250" s="368" t="s">
        <v>5847</v>
      </c>
      <c r="C250" s="368" t="s">
        <v>80</v>
      </c>
      <c r="D250" s="368" t="s">
        <v>3192</v>
      </c>
      <c r="E250" s="368">
        <v>37</v>
      </c>
      <c r="F250" s="368">
        <v>4</v>
      </c>
      <c r="G250" s="368">
        <v>11</v>
      </c>
    </row>
    <row r="251" spans="1:7">
      <c r="A251" s="368" t="s">
        <v>3859</v>
      </c>
      <c r="B251" s="368" t="s">
        <v>5847</v>
      </c>
      <c r="C251" s="368" t="s">
        <v>32</v>
      </c>
      <c r="D251" s="368" t="s">
        <v>3192</v>
      </c>
      <c r="E251" s="368">
        <v>14</v>
      </c>
      <c r="F251" s="368">
        <v>2</v>
      </c>
      <c r="G251" s="368">
        <v>14</v>
      </c>
    </row>
    <row r="252" spans="1:7">
      <c r="A252" s="368" t="s">
        <v>4002</v>
      </c>
      <c r="B252" s="368" t="s">
        <v>5847</v>
      </c>
      <c r="C252" s="368" t="s">
        <v>89</v>
      </c>
      <c r="D252" s="368" t="s">
        <v>3192</v>
      </c>
      <c r="E252" s="368">
        <v>14</v>
      </c>
      <c r="F252" s="368">
        <v>2</v>
      </c>
      <c r="G252" s="368">
        <v>14</v>
      </c>
    </row>
    <row r="253" spans="1:7">
      <c r="A253" s="368" t="s">
        <v>3812</v>
      </c>
      <c r="B253" s="368" t="s">
        <v>5847</v>
      </c>
      <c r="C253" s="368" t="s">
        <v>33</v>
      </c>
      <c r="D253" s="368" t="s">
        <v>3192</v>
      </c>
      <c r="E253" s="368">
        <v>23</v>
      </c>
      <c r="F253" s="368">
        <v>3</v>
      </c>
      <c r="G253" s="368">
        <v>13</v>
      </c>
    </row>
    <row r="254" spans="1:7">
      <c r="A254" s="368" t="s">
        <v>6005</v>
      </c>
      <c r="B254" s="368" t="s">
        <v>5847</v>
      </c>
      <c r="C254" s="368" t="s">
        <v>59</v>
      </c>
      <c r="D254" s="368" t="s">
        <v>3192</v>
      </c>
      <c r="E254" s="368">
        <v>12</v>
      </c>
      <c r="F254" s="368">
        <v>3</v>
      </c>
      <c r="G254" s="368">
        <v>25</v>
      </c>
    </row>
    <row r="255" spans="1:7">
      <c r="A255" s="368" t="s">
        <v>3694</v>
      </c>
      <c r="B255" s="368" t="s">
        <v>5847</v>
      </c>
      <c r="C255" s="368" t="s">
        <v>214</v>
      </c>
      <c r="D255" s="368" t="s">
        <v>3192</v>
      </c>
      <c r="E255" s="368">
        <v>14</v>
      </c>
      <c r="F255" s="368">
        <v>4</v>
      </c>
      <c r="G255" s="368">
        <v>29</v>
      </c>
    </row>
    <row r="256" spans="1:7">
      <c r="A256" s="368" t="s">
        <v>4233</v>
      </c>
      <c r="B256" s="368" t="s">
        <v>5847</v>
      </c>
      <c r="C256" s="368" t="s">
        <v>35</v>
      </c>
      <c r="D256" s="368" t="s">
        <v>3192</v>
      </c>
      <c r="E256" s="368">
        <v>7</v>
      </c>
      <c r="F256" s="368">
        <v>1</v>
      </c>
      <c r="G256" s="368">
        <v>14</v>
      </c>
    </row>
    <row r="257" spans="1:7">
      <c r="A257" s="368" t="s">
        <v>4591</v>
      </c>
      <c r="B257" s="368" t="s">
        <v>5847</v>
      </c>
      <c r="C257" s="368" t="s">
        <v>60</v>
      </c>
      <c r="D257" s="368" t="s">
        <v>3192</v>
      </c>
      <c r="E257" s="368">
        <v>26</v>
      </c>
      <c r="F257" s="368">
        <v>3</v>
      </c>
      <c r="G257" s="368">
        <v>12</v>
      </c>
    </row>
    <row r="258" spans="1:7">
      <c r="A258" s="368" t="s">
        <v>6006</v>
      </c>
      <c r="B258" s="368" t="s">
        <v>5847</v>
      </c>
      <c r="C258" s="368" t="s">
        <v>215</v>
      </c>
      <c r="D258" s="368" t="s">
        <v>3192</v>
      </c>
      <c r="E258" s="368">
        <v>13</v>
      </c>
      <c r="F258" s="368">
        <v>4</v>
      </c>
      <c r="G258" s="368">
        <v>31</v>
      </c>
    </row>
    <row r="259" spans="1:7">
      <c r="A259" s="368" t="s">
        <v>6007</v>
      </c>
      <c r="B259" s="368" t="s">
        <v>5847</v>
      </c>
      <c r="C259" s="368" t="s">
        <v>163</v>
      </c>
      <c r="D259" s="368" t="s">
        <v>3192</v>
      </c>
      <c r="E259" s="368">
        <v>6</v>
      </c>
      <c r="F259" s="368">
        <v>1</v>
      </c>
      <c r="G259" s="368">
        <v>17</v>
      </c>
    </row>
    <row r="260" spans="1:7">
      <c r="A260" s="368" t="s">
        <v>6008</v>
      </c>
      <c r="B260" s="368" t="s">
        <v>5847</v>
      </c>
      <c r="C260" s="368" t="s">
        <v>90</v>
      </c>
      <c r="D260" s="368" t="s">
        <v>3192</v>
      </c>
      <c r="E260" s="368">
        <v>11</v>
      </c>
      <c r="F260" s="368">
        <v>1</v>
      </c>
      <c r="G260" s="368">
        <v>9</v>
      </c>
    </row>
    <row r="261" spans="1:7">
      <c r="A261" s="368" t="s">
        <v>3710</v>
      </c>
      <c r="B261" s="368" t="s">
        <v>5847</v>
      </c>
      <c r="C261" s="368" t="s">
        <v>217</v>
      </c>
      <c r="D261" s="368" t="s">
        <v>3192</v>
      </c>
      <c r="E261" s="368">
        <v>49</v>
      </c>
      <c r="F261" s="368">
        <v>12</v>
      </c>
      <c r="G261" s="368">
        <v>24</v>
      </c>
    </row>
    <row r="262" spans="1:7">
      <c r="A262" s="368" t="s">
        <v>3822</v>
      </c>
      <c r="B262" s="368" t="s">
        <v>5847</v>
      </c>
      <c r="C262" s="368" t="s">
        <v>37</v>
      </c>
      <c r="D262" s="368" t="s">
        <v>3192</v>
      </c>
      <c r="E262" s="368">
        <v>26</v>
      </c>
      <c r="F262" s="368">
        <v>3</v>
      </c>
      <c r="G262" s="368">
        <v>12</v>
      </c>
    </row>
    <row r="263" spans="1:7">
      <c r="A263" s="368" t="s">
        <v>6009</v>
      </c>
      <c r="B263" s="368" t="s">
        <v>5847</v>
      </c>
      <c r="C263" s="368" t="s">
        <v>218</v>
      </c>
      <c r="D263" s="368" t="s">
        <v>3192</v>
      </c>
      <c r="E263" s="368">
        <v>7</v>
      </c>
      <c r="F263" s="368">
        <v>1</v>
      </c>
      <c r="G263" s="368">
        <v>14</v>
      </c>
    </row>
    <row r="264" spans="1:7">
      <c r="A264" s="368" t="s">
        <v>4162</v>
      </c>
      <c r="B264" s="368" t="s">
        <v>5847</v>
      </c>
      <c r="C264" s="368" t="s">
        <v>91</v>
      </c>
      <c r="D264" s="368" t="s">
        <v>3192</v>
      </c>
      <c r="E264" s="368">
        <v>30</v>
      </c>
      <c r="F264" s="368">
        <v>2</v>
      </c>
      <c r="G264" s="368">
        <v>7</v>
      </c>
    </row>
    <row r="265" spans="1:7">
      <c r="A265" s="368" t="s">
        <v>5716</v>
      </c>
      <c r="B265" s="368" t="s">
        <v>5847</v>
      </c>
      <c r="C265" s="368" t="s">
        <v>38</v>
      </c>
      <c r="D265" s="368" t="s">
        <v>3192</v>
      </c>
      <c r="E265" s="368">
        <v>22</v>
      </c>
      <c r="F265" s="368">
        <v>1</v>
      </c>
      <c r="G265" s="368">
        <v>5</v>
      </c>
    </row>
    <row r="266" spans="1:7">
      <c r="A266" s="368" t="s">
        <v>3590</v>
      </c>
      <c r="B266" s="368" t="s">
        <v>5847</v>
      </c>
      <c r="C266" s="368" t="s">
        <v>39</v>
      </c>
      <c r="D266" s="368" t="s">
        <v>3192</v>
      </c>
      <c r="E266" s="368">
        <v>18</v>
      </c>
      <c r="F266" s="368">
        <v>1</v>
      </c>
      <c r="G266" s="368">
        <v>6</v>
      </c>
    </row>
    <row r="267" spans="1:7">
      <c r="A267" s="368" t="s">
        <v>4203</v>
      </c>
      <c r="B267" s="368" t="s">
        <v>5847</v>
      </c>
      <c r="C267" s="368" t="s">
        <v>61</v>
      </c>
      <c r="D267" s="368" t="s">
        <v>3192</v>
      </c>
      <c r="E267" s="368">
        <v>13</v>
      </c>
      <c r="F267" s="368">
        <v>3</v>
      </c>
      <c r="G267" s="368">
        <v>23</v>
      </c>
    </row>
    <row r="268" spans="1:7">
      <c r="A268" s="368" t="s">
        <v>6010</v>
      </c>
      <c r="B268" s="368" t="s">
        <v>5847</v>
      </c>
      <c r="C268" s="368" t="s">
        <v>220</v>
      </c>
      <c r="D268" s="368" t="s">
        <v>3192</v>
      </c>
      <c r="E268" s="368">
        <v>10</v>
      </c>
      <c r="F268" s="368">
        <v>1</v>
      </c>
      <c r="G268" s="368">
        <v>10</v>
      </c>
    </row>
    <row r="269" spans="1:7">
      <c r="A269" s="368" t="s">
        <v>6011</v>
      </c>
      <c r="B269" s="368" t="s">
        <v>5847</v>
      </c>
      <c r="C269" s="368" t="s">
        <v>40</v>
      </c>
      <c r="D269" s="368" t="s">
        <v>3192</v>
      </c>
      <c r="E269" s="368">
        <v>8</v>
      </c>
      <c r="F269" s="368">
        <v>1</v>
      </c>
      <c r="G269" s="368">
        <v>13</v>
      </c>
    </row>
    <row r="270" spans="1:7">
      <c r="A270" s="368" t="s">
        <v>4378</v>
      </c>
      <c r="B270" s="368" t="s">
        <v>5847</v>
      </c>
      <c r="C270" s="368" t="s">
        <v>221</v>
      </c>
      <c r="D270" s="368" t="s">
        <v>3192</v>
      </c>
      <c r="E270" s="368">
        <v>27</v>
      </c>
      <c r="F270" s="368">
        <v>2</v>
      </c>
      <c r="G270" s="368">
        <v>7</v>
      </c>
    </row>
    <row r="271" spans="1:7">
      <c r="A271" s="368" t="s">
        <v>5336</v>
      </c>
      <c r="B271" s="368" t="s">
        <v>5847</v>
      </c>
      <c r="C271" s="368" t="s">
        <v>41</v>
      </c>
      <c r="D271" s="368" t="s">
        <v>3192</v>
      </c>
      <c r="E271" s="368">
        <v>14</v>
      </c>
      <c r="F271" s="368">
        <v>1</v>
      </c>
      <c r="G271" s="368">
        <v>7</v>
      </c>
    </row>
    <row r="272" spans="1:7">
      <c r="A272" s="368" t="s">
        <v>4209</v>
      </c>
      <c r="B272" s="368" t="s">
        <v>5847</v>
      </c>
      <c r="C272" s="368" t="s">
        <v>222</v>
      </c>
      <c r="D272" s="368" t="s">
        <v>3192</v>
      </c>
      <c r="E272" s="368">
        <v>14</v>
      </c>
      <c r="F272" s="368">
        <v>3</v>
      </c>
      <c r="G272" s="368">
        <v>21</v>
      </c>
    </row>
    <row r="273" spans="1:7">
      <c r="A273" s="368" t="s">
        <v>4485</v>
      </c>
      <c r="B273" s="368" t="s">
        <v>5847</v>
      </c>
      <c r="C273" s="368" t="s">
        <v>223</v>
      </c>
      <c r="D273" s="368" t="s">
        <v>3192</v>
      </c>
      <c r="E273" s="368">
        <v>27</v>
      </c>
      <c r="F273" s="368">
        <v>4</v>
      </c>
      <c r="G273" s="368">
        <v>15</v>
      </c>
    </row>
    <row r="274" spans="1:7">
      <c r="A274" s="368" t="s">
        <v>4211</v>
      </c>
      <c r="B274" s="368" t="s">
        <v>5847</v>
      </c>
      <c r="C274" s="368" t="s">
        <v>62</v>
      </c>
      <c r="D274" s="368" t="s">
        <v>3192</v>
      </c>
      <c r="E274" s="368">
        <v>12</v>
      </c>
      <c r="F274" s="368">
        <v>2</v>
      </c>
      <c r="G274" s="368">
        <v>17</v>
      </c>
    </row>
    <row r="275" spans="1:7">
      <c r="A275" s="368" t="s">
        <v>3478</v>
      </c>
      <c r="B275" s="368" t="s">
        <v>5847</v>
      </c>
      <c r="C275" s="368" t="s">
        <v>224</v>
      </c>
      <c r="D275" s="368" t="s">
        <v>3220</v>
      </c>
      <c r="E275" s="368">
        <v>13</v>
      </c>
      <c r="F275" s="368">
        <v>10</v>
      </c>
      <c r="G275" s="368">
        <v>77</v>
      </c>
    </row>
    <row r="276" spans="1:7">
      <c r="A276" s="368" t="s">
        <v>6012</v>
      </c>
      <c r="B276" s="368" t="s">
        <v>5847</v>
      </c>
      <c r="C276" s="368" t="s">
        <v>82</v>
      </c>
      <c r="D276" s="368" t="s">
        <v>3220</v>
      </c>
      <c r="E276" s="368">
        <v>4</v>
      </c>
      <c r="F276" s="368">
        <v>3</v>
      </c>
      <c r="G276" s="368">
        <v>75</v>
      </c>
    </row>
    <row r="277" spans="1:7">
      <c r="A277" s="368" t="s">
        <v>3517</v>
      </c>
      <c r="B277" s="368" t="s">
        <v>5847</v>
      </c>
      <c r="C277" s="368" t="s">
        <v>210</v>
      </c>
      <c r="D277" s="368" t="s">
        <v>3220</v>
      </c>
      <c r="E277" s="368">
        <v>33</v>
      </c>
      <c r="F277" s="368">
        <v>12</v>
      </c>
      <c r="G277" s="368">
        <v>36</v>
      </c>
    </row>
    <row r="278" spans="1:7">
      <c r="A278" s="368" t="s">
        <v>4012</v>
      </c>
      <c r="B278" s="368" t="s">
        <v>5847</v>
      </c>
      <c r="C278" s="368" t="s">
        <v>20</v>
      </c>
      <c r="D278" s="368" t="s">
        <v>3220</v>
      </c>
      <c r="E278" s="368">
        <v>9</v>
      </c>
      <c r="F278" s="368">
        <v>5</v>
      </c>
      <c r="G278" s="368">
        <v>56</v>
      </c>
    </row>
    <row r="279" spans="1:7">
      <c r="A279" s="368" t="s">
        <v>3602</v>
      </c>
      <c r="B279" s="368" t="s">
        <v>5847</v>
      </c>
      <c r="C279" s="368" t="s">
        <v>21</v>
      </c>
      <c r="D279" s="368" t="s">
        <v>3220</v>
      </c>
      <c r="E279" s="368">
        <v>8</v>
      </c>
      <c r="F279" s="368">
        <v>7</v>
      </c>
      <c r="G279" s="368">
        <v>88</v>
      </c>
    </row>
    <row r="280" spans="1:7">
      <c r="A280" s="368" t="s">
        <v>3635</v>
      </c>
      <c r="B280" s="368" t="s">
        <v>5847</v>
      </c>
      <c r="C280" s="368" t="s">
        <v>22</v>
      </c>
      <c r="D280" s="368" t="s">
        <v>3220</v>
      </c>
      <c r="E280" s="368">
        <v>15</v>
      </c>
      <c r="F280" s="368">
        <v>6</v>
      </c>
      <c r="G280" s="368">
        <v>40</v>
      </c>
    </row>
    <row r="281" spans="1:7">
      <c r="A281" s="368" t="s">
        <v>3637</v>
      </c>
      <c r="B281" s="368" t="s">
        <v>5847</v>
      </c>
      <c r="C281" s="368" t="s">
        <v>225</v>
      </c>
      <c r="D281" s="368" t="s">
        <v>3220</v>
      </c>
      <c r="E281" s="368">
        <v>28</v>
      </c>
      <c r="F281" s="368">
        <v>14</v>
      </c>
      <c r="G281" s="368">
        <v>50</v>
      </c>
    </row>
    <row r="282" spans="1:7">
      <c r="A282" s="368" t="s">
        <v>3295</v>
      </c>
      <c r="B282" s="368" t="s">
        <v>5847</v>
      </c>
      <c r="C282" s="368" t="s">
        <v>23</v>
      </c>
      <c r="D282" s="368" t="s">
        <v>3220</v>
      </c>
      <c r="E282" s="368">
        <v>10</v>
      </c>
      <c r="F282" s="368">
        <v>4</v>
      </c>
      <c r="G282" s="368">
        <v>40</v>
      </c>
    </row>
    <row r="283" spans="1:7">
      <c r="A283" s="368" t="s">
        <v>3530</v>
      </c>
      <c r="B283" s="368" t="s">
        <v>5847</v>
      </c>
      <c r="C283" s="368" t="s">
        <v>226</v>
      </c>
      <c r="D283" s="368" t="s">
        <v>3220</v>
      </c>
      <c r="E283" s="368">
        <v>14</v>
      </c>
      <c r="F283" s="368">
        <v>8</v>
      </c>
      <c r="G283" s="368">
        <v>57</v>
      </c>
    </row>
    <row r="284" spans="1:7">
      <c r="A284" s="368" t="s">
        <v>3645</v>
      </c>
      <c r="B284" s="368" t="s">
        <v>5847</v>
      </c>
      <c r="C284" s="368" t="s">
        <v>83</v>
      </c>
      <c r="D284" s="368" t="s">
        <v>3220</v>
      </c>
      <c r="E284" s="368">
        <v>58</v>
      </c>
      <c r="F284" s="368">
        <v>27</v>
      </c>
      <c r="G284" s="368">
        <v>47</v>
      </c>
    </row>
    <row r="285" spans="1:7">
      <c r="A285" s="368" t="s">
        <v>3532</v>
      </c>
      <c r="B285" s="368" t="s">
        <v>5847</v>
      </c>
      <c r="C285" s="368" t="s">
        <v>84</v>
      </c>
      <c r="D285" s="368" t="s">
        <v>3220</v>
      </c>
      <c r="E285" s="368">
        <v>19</v>
      </c>
      <c r="F285" s="368">
        <v>13</v>
      </c>
      <c r="G285" s="368">
        <v>68</v>
      </c>
    </row>
    <row r="286" spans="1:7">
      <c r="A286" s="368" t="s">
        <v>3614</v>
      </c>
      <c r="B286" s="368" t="s">
        <v>5847</v>
      </c>
      <c r="C286" s="368" t="s">
        <v>24</v>
      </c>
      <c r="D286" s="368" t="s">
        <v>3220</v>
      </c>
      <c r="E286" s="368">
        <v>26</v>
      </c>
      <c r="F286" s="368">
        <v>15</v>
      </c>
      <c r="G286" s="368">
        <v>58</v>
      </c>
    </row>
    <row r="287" spans="1:7">
      <c r="A287" s="368" t="s">
        <v>3374</v>
      </c>
      <c r="B287" s="368" t="s">
        <v>5847</v>
      </c>
      <c r="C287" s="368" t="s">
        <v>25</v>
      </c>
      <c r="D287" s="368" t="s">
        <v>3220</v>
      </c>
      <c r="E287" s="368">
        <v>22</v>
      </c>
      <c r="F287" s="368">
        <v>10</v>
      </c>
      <c r="G287" s="368">
        <v>45</v>
      </c>
    </row>
    <row r="288" spans="1:7">
      <c r="A288" s="368" t="s">
        <v>3260</v>
      </c>
      <c r="B288" s="368" t="s">
        <v>5847</v>
      </c>
      <c r="C288" s="368" t="s">
        <v>211</v>
      </c>
      <c r="D288" s="368" t="s">
        <v>3220</v>
      </c>
      <c r="E288" s="368">
        <v>31</v>
      </c>
      <c r="F288" s="368">
        <v>20</v>
      </c>
      <c r="G288" s="368">
        <v>65</v>
      </c>
    </row>
    <row r="289" spans="1:7">
      <c r="A289" s="368" t="s">
        <v>4032</v>
      </c>
      <c r="B289" s="368" t="s">
        <v>5847</v>
      </c>
      <c r="C289" s="368" t="s">
        <v>26</v>
      </c>
      <c r="D289" s="368" t="s">
        <v>3220</v>
      </c>
      <c r="E289" s="368">
        <v>17</v>
      </c>
      <c r="F289" s="368">
        <v>13</v>
      </c>
      <c r="G289" s="368">
        <v>76</v>
      </c>
    </row>
    <row r="290" spans="1:7">
      <c r="A290" s="368" t="s">
        <v>6013</v>
      </c>
      <c r="B290" s="368" t="s">
        <v>5847</v>
      </c>
      <c r="C290" s="368" t="s">
        <v>154</v>
      </c>
      <c r="D290" s="368" t="s">
        <v>3220</v>
      </c>
      <c r="E290" s="368">
        <v>4</v>
      </c>
      <c r="F290" s="368">
        <v>3</v>
      </c>
      <c r="G290" s="368">
        <v>75</v>
      </c>
    </row>
    <row r="291" spans="1:7">
      <c r="A291" s="368" t="s">
        <v>3498</v>
      </c>
      <c r="B291" s="368" t="s">
        <v>5847</v>
      </c>
      <c r="C291" s="368" t="s">
        <v>73</v>
      </c>
      <c r="D291" s="368" t="s">
        <v>3220</v>
      </c>
      <c r="E291" s="368">
        <v>14</v>
      </c>
      <c r="F291" s="368">
        <v>10</v>
      </c>
      <c r="G291" s="368">
        <v>71</v>
      </c>
    </row>
    <row r="292" spans="1:7">
      <c r="A292" s="368" t="s">
        <v>3656</v>
      </c>
      <c r="B292" s="368" t="s">
        <v>5847</v>
      </c>
      <c r="C292" s="368" t="s">
        <v>74</v>
      </c>
      <c r="D292" s="368" t="s">
        <v>3220</v>
      </c>
      <c r="E292" s="368">
        <v>42</v>
      </c>
      <c r="F292" s="368">
        <v>27</v>
      </c>
      <c r="G292" s="368">
        <v>64</v>
      </c>
    </row>
    <row r="293" spans="1:7">
      <c r="A293" s="368" t="s">
        <v>3219</v>
      </c>
      <c r="B293" s="368" t="s">
        <v>5847</v>
      </c>
      <c r="C293" s="368" t="s">
        <v>227</v>
      </c>
      <c r="D293" s="368" t="s">
        <v>3220</v>
      </c>
      <c r="E293" s="368">
        <v>16</v>
      </c>
      <c r="F293" s="368">
        <v>6</v>
      </c>
      <c r="G293" s="368">
        <v>38</v>
      </c>
    </row>
    <row r="294" spans="1:7">
      <c r="A294" s="368" t="s">
        <v>3626</v>
      </c>
      <c r="B294" s="368" t="s">
        <v>5847</v>
      </c>
      <c r="C294" s="368" t="s">
        <v>212</v>
      </c>
      <c r="D294" s="368" t="s">
        <v>3220</v>
      </c>
      <c r="E294" s="368">
        <v>8</v>
      </c>
      <c r="F294" s="368">
        <v>3</v>
      </c>
      <c r="G294" s="368">
        <v>38</v>
      </c>
    </row>
    <row r="295" spans="1:7">
      <c r="A295" s="368" t="s">
        <v>3307</v>
      </c>
      <c r="B295" s="368" t="s">
        <v>5847</v>
      </c>
      <c r="C295" s="368" t="s">
        <v>155</v>
      </c>
      <c r="D295" s="368" t="s">
        <v>3220</v>
      </c>
      <c r="E295" s="368">
        <v>14</v>
      </c>
      <c r="F295" s="368">
        <v>6</v>
      </c>
      <c r="G295" s="368">
        <v>43</v>
      </c>
    </row>
    <row r="296" spans="1:7">
      <c r="A296" s="368" t="s">
        <v>6014</v>
      </c>
      <c r="B296" s="368" t="s">
        <v>5847</v>
      </c>
      <c r="C296" s="368" t="s">
        <v>228</v>
      </c>
      <c r="D296" s="368" t="s">
        <v>3220</v>
      </c>
      <c r="E296" s="368">
        <v>12</v>
      </c>
      <c r="F296" s="368">
        <v>8</v>
      </c>
      <c r="G296" s="368">
        <v>67</v>
      </c>
    </row>
    <row r="297" spans="1:7">
      <c r="A297" s="368" t="s">
        <v>3659</v>
      </c>
      <c r="B297" s="368" t="s">
        <v>5847</v>
      </c>
      <c r="C297" s="368" t="s">
        <v>85</v>
      </c>
      <c r="D297" s="368" t="s">
        <v>3220</v>
      </c>
      <c r="E297" s="368">
        <v>62</v>
      </c>
      <c r="F297" s="368">
        <v>33</v>
      </c>
      <c r="G297" s="368">
        <v>53</v>
      </c>
    </row>
    <row r="298" spans="1:7">
      <c r="A298" s="368" t="s">
        <v>3513</v>
      </c>
      <c r="B298" s="368" t="s">
        <v>5847</v>
      </c>
      <c r="C298" s="368" t="s">
        <v>156</v>
      </c>
      <c r="D298" s="368" t="s">
        <v>3220</v>
      </c>
      <c r="E298" s="368">
        <v>9</v>
      </c>
      <c r="F298" s="368">
        <v>8</v>
      </c>
      <c r="G298" s="368">
        <v>89</v>
      </c>
    </row>
    <row r="299" spans="1:7">
      <c r="A299" s="368" t="s">
        <v>3351</v>
      </c>
      <c r="B299" s="368" t="s">
        <v>5847</v>
      </c>
      <c r="C299" s="368" t="s">
        <v>200</v>
      </c>
      <c r="D299" s="368" t="s">
        <v>3220</v>
      </c>
      <c r="E299" s="368">
        <v>39</v>
      </c>
      <c r="F299" s="368">
        <v>1</v>
      </c>
      <c r="G299" s="368">
        <v>3</v>
      </c>
    </row>
    <row r="300" spans="1:7">
      <c r="A300" s="368" t="s">
        <v>6015</v>
      </c>
      <c r="B300" s="368" t="s">
        <v>5847</v>
      </c>
      <c r="C300" s="368" t="s">
        <v>27</v>
      </c>
      <c r="D300" s="368" t="s">
        <v>3220</v>
      </c>
      <c r="E300" s="368">
        <v>10</v>
      </c>
      <c r="F300" s="368">
        <v>7</v>
      </c>
      <c r="G300" s="368">
        <v>70</v>
      </c>
    </row>
    <row r="301" spans="1:7">
      <c r="A301" s="368" t="s">
        <v>4566</v>
      </c>
      <c r="B301" s="368" t="s">
        <v>5847</v>
      </c>
      <c r="C301" s="368" t="s">
        <v>157</v>
      </c>
      <c r="D301" s="368" t="s">
        <v>3220</v>
      </c>
      <c r="E301" s="368">
        <v>4</v>
      </c>
      <c r="F301" s="368">
        <v>3</v>
      </c>
      <c r="G301" s="368">
        <v>75</v>
      </c>
    </row>
    <row r="302" spans="1:7">
      <c r="A302" s="368" t="s">
        <v>3972</v>
      </c>
      <c r="B302" s="368" t="s">
        <v>5847</v>
      </c>
      <c r="C302" s="368" t="s">
        <v>213</v>
      </c>
      <c r="D302" s="368" t="s">
        <v>3220</v>
      </c>
      <c r="E302" s="368">
        <v>13</v>
      </c>
      <c r="F302" s="368">
        <v>7</v>
      </c>
      <c r="G302" s="368">
        <v>54</v>
      </c>
    </row>
    <row r="303" spans="1:7">
      <c r="A303" s="368" t="s">
        <v>4567</v>
      </c>
      <c r="B303" s="368" t="s">
        <v>5847</v>
      </c>
      <c r="C303" s="368" t="s">
        <v>86</v>
      </c>
      <c r="D303" s="368" t="s">
        <v>3220</v>
      </c>
      <c r="E303" s="368">
        <v>46</v>
      </c>
      <c r="F303" s="368">
        <v>28</v>
      </c>
      <c r="G303" s="368">
        <v>61</v>
      </c>
    </row>
    <row r="304" spans="1:7">
      <c r="A304" s="368" t="s">
        <v>3359</v>
      </c>
      <c r="B304" s="368" t="s">
        <v>5847</v>
      </c>
      <c r="C304" s="368" t="s">
        <v>229</v>
      </c>
      <c r="D304" s="368" t="s">
        <v>3220</v>
      </c>
      <c r="E304" s="368">
        <v>21</v>
      </c>
      <c r="F304" s="368">
        <v>14</v>
      </c>
      <c r="G304" s="368">
        <v>67</v>
      </c>
    </row>
    <row r="305" spans="1:7">
      <c r="A305" s="368" t="s">
        <v>3393</v>
      </c>
      <c r="B305" s="368" t="s">
        <v>5847</v>
      </c>
      <c r="C305" s="368" t="s">
        <v>114</v>
      </c>
      <c r="D305" s="368" t="s">
        <v>3220</v>
      </c>
      <c r="E305" s="368">
        <v>28</v>
      </c>
      <c r="F305" s="368">
        <v>21</v>
      </c>
      <c r="G305" s="368">
        <v>75</v>
      </c>
    </row>
    <row r="306" spans="1:7">
      <c r="A306" s="368" t="s">
        <v>3394</v>
      </c>
      <c r="B306" s="368" t="s">
        <v>5847</v>
      </c>
      <c r="C306" s="368" t="s">
        <v>28</v>
      </c>
      <c r="D306" s="368" t="s">
        <v>3220</v>
      </c>
      <c r="E306" s="368">
        <v>7</v>
      </c>
      <c r="F306" s="368">
        <v>4</v>
      </c>
      <c r="G306" s="368">
        <v>57</v>
      </c>
    </row>
    <row r="307" spans="1:7">
      <c r="A307" s="368" t="s">
        <v>3752</v>
      </c>
      <c r="B307" s="368" t="s">
        <v>5847</v>
      </c>
      <c r="C307" s="368" t="s">
        <v>29</v>
      </c>
      <c r="D307" s="368" t="s">
        <v>3220</v>
      </c>
      <c r="E307" s="368">
        <v>85</v>
      </c>
      <c r="F307" s="368">
        <v>53</v>
      </c>
      <c r="G307" s="368">
        <v>62</v>
      </c>
    </row>
    <row r="308" spans="1:7">
      <c r="A308" s="368" t="s">
        <v>4575</v>
      </c>
      <c r="B308" s="368" t="s">
        <v>5847</v>
      </c>
      <c r="C308" s="368" t="s">
        <v>115</v>
      </c>
      <c r="D308" s="368" t="s">
        <v>3220</v>
      </c>
      <c r="E308" s="368">
        <v>72</v>
      </c>
      <c r="F308" s="368">
        <v>37</v>
      </c>
      <c r="G308" s="368">
        <v>51</v>
      </c>
    </row>
    <row r="309" spans="1:7">
      <c r="A309" s="368" t="s">
        <v>3452</v>
      </c>
      <c r="B309" s="368" t="s">
        <v>5847</v>
      </c>
      <c r="C309" s="368" t="s">
        <v>75</v>
      </c>
      <c r="D309" s="368" t="s">
        <v>3220</v>
      </c>
      <c r="E309" s="368">
        <v>8</v>
      </c>
      <c r="F309" s="368">
        <v>2</v>
      </c>
      <c r="G309" s="368">
        <v>25</v>
      </c>
    </row>
    <row r="310" spans="1:7">
      <c r="A310" s="368" t="s">
        <v>3557</v>
      </c>
      <c r="B310" s="368" t="s">
        <v>5847</v>
      </c>
      <c r="C310" s="368" t="s">
        <v>76</v>
      </c>
      <c r="D310" s="368" t="s">
        <v>3220</v>
      </c>
      <c r="E310" s="368">
        <v>40</v>
      </c>
      <c r="F310" s="368">
        <v>19</v>
      </c>
      <c r="G310" s="368">
        <v>48</v>
      </c>
    </row>
    <row r="311" spans="1:7">
      <c r="A311" s="368" t="s">
        <v>3456</v>
      </c>
      <c r="B311" s="368" t="s">
        <v>5847</v>
      </c>
      <c r="C311" s="368" t="s">
        <v>77</v>
      </c>
      <c r="D311" s="368" t="s">
        <v>3220</v>
      </c>
      <c r="E311" s="368">
        <v>38</v>
      </c>
      <c r="F311" s="368">
        <v>25</v>
      </c>
      <c r="G311" s="368">
        <v>66</v>
      </c>
    </row>
    <row r="312" spans="1:7">
      <c r="A312" s="368" t="s">
        <v>3843</v>
      </c>
      <c r="B312" s="368" t="s">
        <v>5847</v>
      </c>
      <c r="C312" s="368" t="s">
        <v>30</v>
      </c>
      <c r="D312" s="368" t="s">
        <v>3220</v>
      </c>
      <c r="E312" s="368">
        <v>32</v>
      </c>
      <c r="F312" s="368">
        <v>15</v>
      </c>
      <c r="G312" s="368">
        <v>47</v>
      </c>
    </row>
    <row r="313" spans="1:7">
      <c r="A313" s="368" t="s">
        <v>6016</v>
      </c>
      <c r="B313" s="368" t="s">
        <v>5847</v>
      </c>
      <c r="C313" s="368" t="s">
        <v>173</v>
      </c>
      <c r="D313" s="368" t="s">
        <v>3220</v>
      </c>
      <c r="E313" s="368">
        <v>6</v>
      </c>
      <c r="F313" s="368">
        <v>1</v>
      </c>
      <c r="G313" s="368">
        <v>17</v>
      </c>
    </row>
    <row r="314" spans="1:7">
      <c r="A314" s="368" t="s">
        <v>6017</v>
      </c>
      <c r="B314" s="368" t="s">
        <v>5847</v>
      </c>
      <c r="C314" s="368" t="s">
        <v>87</v>
      </c>
      <c r="D314" s="368" t="s">
        <v>3220</v>
      </c>
      <c r="E314" s="368">
        <v>7</v>
      </c>
      <c r="F314" s="368">
        <v>6</v>
      </c>
      <c r="G314" s="368">
        <v>86</v>
      </c>
    </row>
    <row r="315" spans="1:7">
      <c r="A315" s="368" t="s">
        <v>3756</v>
      </c>
      <c r="B315" s="368" t="s">
        <v>5847</v>
      </c>
      <c r="C315" s="368" t="s">
        <v>31</v>
      </c>
      <c r="D315" s="368" t="s">
        <v>3220</v>
      </c>
      <c r="E315" s="368">
        <v>34</v>
      </c>
      <c r="F315" s="368">
        <v>14</v>
      </c>
      <c r="G315" s="368">
        <v>41</v>
      </c>
    </row>
    <row r="316" spans="1:7">
      <c r="A316" s="368" t="s">
        <v>6018</v>
      </c>
      <c r="B316" s="368" t="s">
        <v>5847</v>
      </c>
      <c r="C316" s="368" t="s">
        <v>158</v>
      </c>
      <c r="D316" s="368" t="s">
        <v>3220</v>
      </c>
      <c r="E316" s="368">
        <v>3</v>
      </c>
      <c r="F316" s="368">
        <v>2</v>
      </c>
      <c r="G316" s="368">
        <v>67</v>
      </c>
    </row>
    <row r="317" spans="1:7">
      <c r="A317" s="368" t="s">
        <v>6019</v>
      </c>
      <c r="B317" s="368" t="s">
        <v>5847</v>
      </c>
      <c r="C317" s="368" t="s">
        <v>159</v>
      </c>
      <c r="D317" s="368" t="s">
        <v>3220</v>
      </c>
      <c r="E317" s="368">
        <v>8</v>
      </c>
      <c r="F317" s="368">
        <v>4</v>
      </c>
      <c r="G317" s="368">
        <v>50</v>
      </c>
    </row>
    <row r="318" spans="1:7">
      <c r="A318" s="368" t="s">
        <v>4320</v>
      </c>
      <c r="B318" s="368" t="s">
        <v>5847</v>
      </c>
      <c r="C318" s="368" t="s">
        <v>88</v>
      </c>
      <c r="D318" s="368" t="s">
        <v>3220</v>
      </c>
      <c r="E318" s="368">
        <v>21</v>
      </c>
      <c r="F318" s="368">
        <v>12</v>
      </c>
      <c r="G318" s="368">
        <v>57</v>
      </c>
    </row>
    <row r="319" spans="1:7">
      <c r="A319" s="368" t="s">
        <v>6020</v>
      </c>
      <c r="B319" s="368" t="s">
        <v>5847</v>
      </c>
      <c r="C319" s="368" t="s">
        <v>56</v>
      </c>
      <c r="D319" s="368" t="s">
        <v>3220</v>
      </c>
      <c r="E319" s="368">
        <v>3</v>
      </c>
      <c r="F319" s="368">
        <v>3</v>
      </c>
      <c r="G319" s="368">
        <v>100</v>
      </c>
    </row>
    <row r="320" spans="1:7">
      <c r="A320" s="368" t="s">
        <v>6021</v>
      </c>
      <c r="B320" s="368" t="s">
        <v>5847</v>
      </c>
      <c r="C320" s="368" t="s">
        <v>57</v>
      </c>
      <c r="D320" s="368" t="s">
        <v>3220</v>
      </c>
      <c r="E320" s="368">
        <v>9</v>
      </c>
      <c r="F320" s="368">
        <v>8</v>
      </c>
      <c r="G320" s="368">
        <v>89</v>
      </c>
    </row>
    <row r="321" spans="1:7">
      <c r="A321" s="368" t="s">
        <v>6022</v>
      </c>
      <c r="B321" s="368" t="s">
        <v>5847</v>
      </c>
      <c r="C321" s="368" t="s">
        <v>160</v>
      </c>
      <c r="D321" s="368" t="s">
        <v>3220</v>
      </c>
      <c r="E321" s="368">
        <v>9</v>
      </c>
      <c r="F321" s="368">
        <v>6</v>
      </c>
      <c r="G321" s="368">
        <v>67</v>
      </c>
    </row>
    <row r="322" spans="1:7">
      <c r="A322" s="368" t="s">
        <v>3949</v>
      </c>
      <c r="B322" s="368" t="s">
        <v>5847</v>
      </c>
      <c r="C322" s="368" t="s">
        <v>58</v>
      </c>
      <c r="D322" s="368" t="s">
        <v>3220</v>
      </c>
      <c r="E322" s="368">
        <v>35</v>
      </c>
      <c r="F322" s="368">
        <v>23</v>
      </c>
      <c r="G322" s="368">
        <v>66</v>
      </c>
    </row>
    <row r="323" spans="1:7">
      <c r="A323" s="368" t="s">
        <v>3688</v>
      </c>
      <c r="B323" s="368" t="s">
        <v>5847</v>
      </c>
      <c r="C323" s="368" t="s">
        <v>78</v>
      </c>
      <c r="D323" s="368" t="s">
        <v>3220</v>
      </c>
      <c r="E323" s="368">
        <v>46</v>
      </c>
      <c r="F323" s="368">
        <v>21</v>
      </c>
      <c r="G323" s="368">
        <v>46</v>
      </c>
    </row>
    <row r="324" spans="1:7">
      <c r="A324" s="368" t="s">
        <v>6023</v>
      </c>
      <c r="B324" s="368" t="s">
        <v>5847</v>
      </c>
      <c r="C324" s="368" t="s">
        <v>161</v>
      </c>
      <c r="D324" s="368" t="s">
        <v>3220</v>
      </c>
      <c r="E324" s="368">
        <v>7</v>
      </c>
      <c r="F324" s="368">
        <v>4</v>
      </c>
      <c r="G324" s="368">
        <v>57</v>
      </c>
    </row>
    <row r="325" spans="1:7">
      <c r="A325" s="368" t="s">
        <v>4583</v>
      </c>
      <c r="B325" s="368" t="s">
        <v>5847</v>
      </c>
      <c r="C325" s="368" t="s">
        <v>79</v>
      </c>
      <c r="D325" s="368" t="s">
        <v>3220</v>
      </c>
      <c r="E325" s="368">
        <v>8</v>
      </c>
      <c r="F325" s="368">
        <v>4</v>
      </c>
      <c r="G325" s="368">
        <v>50</v>
      </c>
    </row>
    <row r="326" spans="1:7">
      <c r="A326" s="368" t="s">
        <v>4118</v>
      </c>
      <c r="B326" s="368" t="s">
        <v>5847</v>
      </c>
      <c r="C326" s="368" t="s">
        <v>80</v>
      </c>
      <c r="D326" s="368" t="s">
        <v>3220</v>
      </c>
      <c r="E326" s="368">
        <v>37</v>
      </c>
      <c r="F326" s="368">
        <v>29</v>
      </c>
      <c r="G326" s="368">
        <v>78</v>
      </c>
    </row>
    <row r="327" spans="1:7">
      <c r="A327" s="368" t="s">
        <v>4326</v>
      </c>
      <c r="B327" s="368" t="s">
        <v>5847</v>
      </c>
      <c r="C327" s="368" t="s">
        <v>32</v>
      </c>
      <c r="D327" s="368" t="s">
        <v>3220</v>
      </c>
      <c r="E327" s="368">
        <v>14</v>
      </c>
      <c r="F327" s="368">
        <v>2</v>
      </c>
      <c r="G327" s="368">
        <v>14</v>
      </c>
    </row>
    <row r="328" spans="1:7">
      <c r="A328" s="368" t="s">
        <v>4120</v>
      </c>
      <c r="B328" s="368" t="s">
        <v>5847</v>
      </c>
      <c r="C328" s="368" t="s">
        <v>89</v>
      </c>
      <c r="D328" s="368" t="s">
        <v>3220</v>
      </c>
      <c r="E328" s="368">
        <v>14</v>
      </c>
      <c r="F328" s="368">
        <v>9</v>
      </c>
      <c r="G328" s="368">
        <v>64</v>
      </c>
    </row>
    <row r="329" spans="1:7">
      <c r="A329" s="368" t="s">
        <v>3468</v>
      </c>
      <c r="B329" s="368" t="s">
        <v>5847</v>
      </c>
      <c r="C329" s="368" t="s">
        <v>162</v>
      </c>
      <c r="D329" s="368" t="s">
        <v>3220</v>
      </c>
      <c r="E329" s="368">
        <v>6</v>
      </c>
      <c r="F329" s="368">
        <v>2</v>
      </c>
      <c r="G329" s="368">
        <v>33</v>
      </c>
    </row>
    <row r="330" spans="1:7">
      <c r="A330" s="368" t="s">
        <v>3769</v>
      </c>
      <c r="B330" s="368" t="s">
        <v>5847</v>
      </c>
      <c r="C330" s="368" t="s">
        <v>33</v>
      </c>
      <c r="D330" s="368" t="s">
        <v>3220</v>
      </c>
      <c r="E330" s="368">
        <v>23</v>
      </c>
      <c r="F330" s="368">
        <v>8</v>
      </c>
      <c r="G330" s="368">
        <v>35</v>
      </c>
    </row>
    <row r="331" spans="1:7">
      <c r="A331" s="368" t="s">
        <v>3693</v>
      </c>
      <c r="B331" s="368" t="s">
        <v>5847</v>
      </c>
      <c r="C331" s="368" t="s">
        <v>59</v>
      </c>
      <c r="D331" s="368" t="s">
        <v>3220</v>
      </c>
      <c r="E331" s="368">
        <v>12</v>
      </c>
      <c r="F331" s="368">
        <v>7</v>
      </c>
      <c r="G331" s="368">
        <v>58</v>
      </c>
    </row>
    <row r="332" spans="1:7">
      <c r="A332" s="368" t="s">
        <v>3867</v>
      </c>
      <c r="B332" s="368" t="s">
        <v>5847</v>
      </c>
      <c r="C332" s="368" t="s">
        <v>34</v>
      </c>
      <c r="D332" s="368" t="s">
        <v>3220</v>
      </c>
      <c r="E332" s="368">
        <v>19</v>
      </c>
      <c r="F332" s="368">
        <v>9</v>
      </c>
      <c r="G332" s="368">
        <v>47</v>
      </c>
    </row>
    <row r="333" spans="1:7">
      <c r="A333" s="368" t="s">
        <v>3773</v>
      </c>
      <c r="B333" s="368" t="s">
        <v>5847</v>
      </c>
      <c r="C333" s="368" t="s">
        <v>214</v>
      </c>
      <c r="D333" s="368" t="s">
        <v>3220</v>
      </c>
      <c r="E333" s="368">
        <v>14</v>
      </c>
      <c r="F333" s="368">
        <v>6</v>
      </c>
      <c r="G333" s="368">
        <v>43</v>
      </c>
    </row>
    <row r="334" spans="1:7">
      <c r="A334" s="368" t="s">
        <v>6024</v>
      </c>
      <c r="B334" s="368" t="s">
        <v>5847</v>
      </c>
      <c r="C334" s="368" t="s">
        <v>35</v>
      </c>
      <c r="D334" s="368" t="s">
        <v>3220</v>
      </c>
      <c r="E334" s="368">
        <v>7</v>
      </c>
      <c r="F334" s="368">
        <v>4</v>
      </c>
      <c r="G334" s="368">
        <v>57</v>
      </c>
    </row>
    <row r="335" spans="1:7">
      <c r="A335" s="368" t="s">
        <v>3699</v>
      </c>
      <c r="B335" s="368" t="s">
        <v>5847</v>
      </c>
      <c r="C335" s="368" t="s">
        <v>60</v>
      </c>
      <c r="D335" s="368" t="s">
        <v>3220</v>
      </c>
      <c r="E335" s="368">
        <v>26</v>
      </c>
      <c r="F335" s="368">
        <v>16</v>
      </c>
      <c r="G335" s="368">
        <v>62</v>
      </c>
    </row>
    <row r="336" spans="1:7">
      <c r="A336" s="368" t="s">
        <v>6025</v>
      </c>
      <c r="B336" s="368" t="s">
        <v>5847</v>
      </c>
      <c r="C336" s="368" t="s">
        <v>215</v>
      </c>
      <c r="D336" s="368" t="s">
        <v>3220</v>
      </c>
      <c r="E336" s="368">
        <v>13</v>
      </c>
      <c r="F336" s="368">
        <v>8</v>
      </c>
      <c r="G336" s="368">
        <v>62</v>
      </c>
    </row>
    <row r="337" spans="1:7">
      <c r="A337" s="368" t="s">
        <v>4592</v>
      </c>
      <c r="B337" s="368" t="s">
        <v>5847</v>
      </c>
      <c r="C337" s="368" t="s">
        <v>216</v>
      </c>
      <c r="D337" s="368" t="s">
        <v>3220</v>
      </c>
      <c r="E337" s="368">
        <v>14</v>
      </c>
      <c r="F337" s="368">
        <v>6</v>
      </c>
      <c r="G337" s="368">
        <v>43</v>
      </c>
    </row>
    <row r="338" spans="1:7">
      <c r="A338" s="368" t="s">
        <v>6026</v>
      </c>
      <c r="B338" s="368" t="s">
        <v>5847</v>
      </c>
      <c r="C338" s="368" t="s">
        <v>163</v>
      </c>
      <c r="D338" s="368" t="s">
        <v>3220</v>
      </c>
      <c r="E338" s="368">
        <v>6</v>
      </c>
      <c r="F338" s="368">
        <v>4</v>
      </c>
      <c r="G338" s="368">
        <v>67</v>
      </c>
    </row>
    <row r="339" spans="1:7">
      <c r="A339" s="368" t="s">
        <v>6027</v>
      </c>
      <c r="B339" s="368" t="s">
        <v>5847</v>
      </c>
      <c r="C339" s="368" t="s">
        <v>90</v>
      </c>
      <c r="D339" s="368" t="s">
        <v>3220</v>
      </c>
      <c r="E339" s="368">
        <v>11</v>
      </c>
      <c r="F339" s="368">
        <v>2</v>
      </c>
      <c r="G339" s="368">
        <v>18</v>
      </c>
    </row>
    <row r="340" spans="1:7">
      <c r="A340" s="368" t="s">
        <v>6028</v>
      </c>
      <c r="B340" s="368" t="s">
        <v>5847</v>
      </c>
      <c r="C340" s="368" t="s">
        <v>36</v>
      </c>
      <c r="D340" s="368" t="s">
        <v>3220</v>
      </c>
      <c r="E340" s="368">
        <v>4</v>
      </c>
      <c r="F340" s="368">
        <v>3</v>
      </c>
      <c r="G340" s="368">
        <v>75</v>
      </c>
    </row>
    <row r="341" spans="1:7">
      <c r="A341" s="368" t="s">
        <v>4837</v>
      </c>
      <c r="B341" s="368" t="s">
        <v>5847</v>
      </c>
      <c r="C341" s="368" t="s">
        <v>217</v>
      </c>
      <c r="D341" s="368" t="s">
        <v>3220</v>
      </c>
      <c r="E341" s="368">
        <v>49</v>
      </c>
      <c r="F341" s="368">
        <v>21</v>
      </c>
      <c r="G341" s="368">
        <v>43</v>
      </c>
    </row>
    <row r="342" spans="1:7">
      <c r="A342" s="368" t="s">
        <v>3582</v>
      </c>
      <c r="B342" s="368" t="s">
        <v>5847</v>
      </c>
      <c r="C342" s="368" t="s">
        <v>37</v>
      </c>
      <c r="D342" s="368" t="s">
        <v>3220</v>
      </c>
      <c r="E342" s="368">
        <v>26</v>
      </c>
      <c r="F342" s="368">
        <v>10</v>
      </c>
      <c r="G342" s="368">
        <v>38</v>
      </c>
    </row>
    <row r="343" spans="1:7">
      <c r="A343" s="368" t="s">
        <v>6029</v>
      </c>
      <c r="B343" s="368" t="s">
        <v>5847</v>
      </c>
      <c r="C343" s="368" t="s">
        <v>218</v>
      </c>
      <c r="D343" s="368" t="s">
        <v>3220</v>
      </c>
      <c r="E343" s="368">
        <v>7</v>
      </c>
      <c r="F343" s="368">
        <v>6</v>
      </c>
      <c r="G343" s="368">
        <v>86</v>
      </c>
    </row>
    <row r="344" spans="1:7">
      <c r="A344" s="368" t="s">
        <v>3584</v>
      </c>
      <c r="B344" s="368" t="s">
        <v>5847</v>
      </c>
      <c r="C344" s="368" t="s">
        <v>91</v>
      </c>
      <c r="D344" s="368" t="s">
        <v>3220</v>
      </c>
      <c r="E344" s="368">
        <v>30</v>
      </c>
      <c r="F344" s="368">
        <v>10</v>
      </c>
      <c r="G344" s="368">
        <v>33</v>
      </c>
    </row>
    <row r="345" spans="1:7">
      <c r="A345" s="368" t="s">
        <v>6030</v>
      </c>
      <c r="B345" s="368" t="s">
        <v>5847</v>
      </c>
      <c r="C345" s="368" t="s">
        <v>19</v>
      </c>
      <c r="D345" s="368" t="s">
        <v>3220</v>
      </c>
      <c r="E345" s="368">
        <v>10</v>
      </c>
      <c r="F345" s="368">
        <v>8</v>
      </c>
      <c r="G345" s="368">
        <v>80</v>
      </c>
    </row>
    <row r="346" spans="1:7">
      <c r="A346" s="368" t="s">
        <v>4164</v>
      </c>
      <c r="B346" s="368" t="s">
        <v>5847</v>
      </c>
      <c r="C346" s="368" t="s">
        <v>38</v>
      </c>
      <c r="D346" s="368" t="s">
        <v>3220</v>
      </c>
      <c r="E346" s="368">
        <v>22</v>
      </c>
      <c r="F346" s="368">
        <v>9</v>
      </c>
      <c r="G346" s="368">
        <v>41</v>
      </c>
    </row>
    <row r="347" spans="1:7">
      <c r="A347" s="368" t="s">
        <v>3589</v>
      </c>
      <c r="B347" s="368" t="s">
        <v>5847</v>
      </c>
      <c r="C347" s="368" t="s">
        <v>219</v>
      </c>
      <c r="D347" s="368" t="s">
        <v>3220</v>
      </c>
      <c r="E347" s="368">
        <v>12</v>
      </c>
      <c r="F347" s="368">
        <v>8</v>
      </c>
      <c r="G347" s="368">
        <v>67</v>
      </c>
    </row>
    <row r="348" spans="1:7">
      <c r="A348" s="368" t="s">
        <v>6031</v>
      </c>
      <c r="B348" s="368" t="s">
        <v>5847</v>
      </c>
      <c r="C348" s="368" t="s">
        <v>92</v>
      </c>
      <c r="D348" s="368" t="s">
        <v>3220</v>
      </c>
      <c r="E348" s="368">
        <v>8</v>
      </c>
      <c r="F348" s="368">
        <v>6</v>
      </c>
      <c r="G348" s="368">
        <v>75</v>
      </c>
    </row>
    <row r="349" spans="1:7">
      <c r="A349" s="368" t="s">
        <v>4375</v>
      </c>
      <c r="B349" s="368" t="s">
        <v>5847</v>
      </c>
      <c r="C349" s="368" t="s">
        <v>39</v>
      </c>
      <c r="D349" s="368" t="s">
        <v>3220</v>
      </c>
      <c r="E349" s="368">
        <v>18</v>
      </c>
      <c r="F349" s="368">
        <v>7</v>
      </c>
      <c r="G349" s="368">
        <v>39</v>
      </c>
    </row>
    <row r="350" spans="1:7">
      <c r="A350" s="368" t="s">
        <v>4615</v>
      </c>
      <c r="B350" s="368" t="s">
        <v>5847</v>
      </c>
      <c r="C350" s="368" t="s">
        <v>61</v>
      </c>
      <c r="D350" s="368" t="s">
        <v>3220</v>
      </c>
      <c r="E350" s="368">
        <v>13</v>
      </c>
      <c r="F350" s="368">
        <v>4</v>
      </c>
      <c r="G350" s="368">
        <v>31</v>
      </c>
    </row>
    <row r="351" spans="1:7">
      <c r="A351" s="368" t="s">
        <v>6032</v>
      </c>
      <c r="B351" s="368" t="s">
        <v>5847</v>
      </c>
      <c r="C351" s="368" t="s">
        <v>220</v>
      </c>
      <c r="D351" s="368" t="s">
        <v>3220</v>
      </c>
      <c r="E351" s="368">
        <v>10</v>
      </c>
      <c r="F351" s="368">
        <v>6</v>
      </c>
      <c r="G351" s="368">
        <v>60</v>
      </c>
    </row>
    <row r="352" spans="1:7">
      <c r="A352" s="368" t="s">
        <v>4479</v>
      </c>
      <c r="B352" s="368" t="s">
        <v>5847</v>
      </c>
      <c r="C352" s="368" t="s">
        <v>40</v>
      </c>
      <c r="D352" s="368" t="s">
        <v>3220</v>
      </c>
      <c r="E352" s="368">
        <v>8</v>
      </c>
      <c r="F352" s="368">
        <v>3</v>
      </c>
      <c r="G352" s="368">
        <v>38</v>
      </c>
    </row>
    <row r="353" spans="1:7">
      <c r="A353" s="368" t="s">
        <v>4250</v>
      </c>
      <c r="B353" s="368" t="s">
        <v>5847</v>
      </c>
      <c r="C353" s="368" t="s">
        <v>221</v>
      </c>
      <c r="D353" s="368" t="s">
        <v>3220</v>
      </c>
      <c r="E353" s="368">
        <v>27</v>
      </c>
      <c r="F353" s="368">
        <v>10</v>
      </c>
      <c r="G353" s="368">
        <v>37</v>
      </c>
    </row>
    <row r="354" spans="1:7">
      <c r="A354" s="368" t="s">
        <v>5337</v>
      </c>
      <c r="B354" s="368" t="s">
        <v>5847</v>
      </c>
      <c r="C354" s="368" t="s">
        <v>41</v>
      </c>
      <c r="D354" s="368" t="s">
        <v>3220</v>
      </c>
      <c r="E354" s="368">
        <v>14</v>
      </c>
      <c r="F354" s="368">
        <v>8</v>
      </c>
      <c r="G354" s="368">
        <v>57</v>
      </c>
    </row>
    <row r="355" spans="1:7">
      <c r="A355" s="368" t="s">
        <v>4208</v>
      </c>
      <c r="B355" s="368" t="s">
        <v>5847</v>
      </c>
      <c r="C355" s="368" t="s">
        <v>174</v>
      </c>
      <c r="D355" s="368" t="s">
        <v>3220</v>
      </c>
      <c r="E355" s="368">
        <v>17</v>
      </c>
      <c r="F355" s="368">
        <v>12</v>
      </c>
      <c r="G355" s="368">
        <v>71</v>
      </c>
    </row>
    <row r="356" spans="1:7">
      <c r="A356" s="368" t="s">
        <v>5729</v>
      </c>
      <c r="B356" s="368" t="s">
        <v>5847</v>
      </c>
      <c r="C356" s="368" t="s">
        <v>222</v>
      </c>
      <c r="D356" s="368" t="s">
        <v>3220</v>
      </c>
      <c r="E356" s="368">
        <v>14</v>
      </c>
      <c r="F356" s="368">
        <v>6</v>
      </c>
      <c r="G356" s="368">
        <v>43</v>
      </c>
    </row>
    <row r="357" spans="1:7">
      <c r="A357" s="368" t="s">
        <v>5340</v>
      </c>
      <c r="B357" s="368" t="s">
        <v>5847</v>
      </c>
      <c r="C357" s="368" t="s">
        <v>223</v>
      </c>
      <c r="D357" s="368" t="s">
        <v>3220</v>
      </c>
      <c r="E357" s="368">
        <v>27</v>
      </c>
      <c r="F357" s="368">
        <v>19</v>
      </c>
      <c r="G357" s="368">
        <v>70</v>
      </c>
    </row>
    <row r="358" spans="1:7">
      <c r="A358" s="368" t="s">
        <v>6033</v>
      </c>
      <c r="B358" s="368" t="s">
        <v>5847</v>
      </c>
      <c r="C358" s="368" t="s">
        <v>62</v>
      </c>
      <c r="D358" s="368" t="s">
        <v>3220</v>
      </c>
      <c r="E358" s="368">
        <v>12</v>
      </c>
      <c r="F358" s="368">
        <v>8</v>
      </c>
      <c r="G358" s="368">
        <v>67</v>
      </c>
    </row>
    <row r="359" spans="1:7">
      <c r="A359" s="368" t="s">
        <v>6034</v>
      </c>
      <c r="B359" s="368" t="s">
        <v>5847</v>
      </c>
      <c r="C359" s="368" t="s">
        <v>82</v>
      </c>
      <c r="D359" s="368" t="s">
        <v>3210</v>
      </c>
      <c r="E359" s="368">
        <v>4</v>
      </c>
      <c r="F359" s="368">
        <v>1</v>
      </c>
      <c r="G359" s="368">
        <v>25</v>
      </c>
    </row>
    <row r="360" spans="1:7">
      <c r="A360" s="368" t="s">
        <v>3480</v>
      </c>
      <c r="B360" s="368" t="s">
        <v>5847</v>
      </c>
      <c r="C360" s="368" t="s">
        <v>210</v>
      </c>
      <c r="D360" s="368" t="s">
        <v>3210</v>
      </c>
      <c r="E360" s="368">
        <v>33</v>
      </c>
      <c r="F360" s="368">
        <v>1</v>
      </c>
      <c r="G360" s="368">
        <v>3</v>
      </c>
    </row>
    <row r="361" spans="1:7">
      <c r="A361" s="368" t="s">
        <v>6035</v>
      </c>
      <c r="B361" s="368" t="s">
        <v>5847</v>
      </c>
      <c r="C361" s="368" t="s">
        <v>20</v>
      </c>
      <c r="D361" s="368" t="s">
        <v>3210</v>
      </c>
      <c r="E361" s="368">
        <v>9</v>
      </c>
      <c r="F361" s="368">
        <v>1</v>
      </c>
      <c r="G361" s="368">
        <v>11</v>
      </c>
    </row>
    <row r="362" spans="1:7">
      <c r="A362" s="368" t="s">
        <v>3528</v>
      </c>
      <c r="B362" s="368" t="s">
        <v>5847</v>
      </c>
      <c r="C362" s="368" t="s">
        <v>23</v>
      </c>
      <c r="D362" s="368" t="s">
        <v>3210</v>
      </c>
      <c r="E362" s="368">
        <v>10</v>
      </c>
      <c r="F362" s="368">
        <v>2</v>
      </c>
      <c r="G362" s="368">
        <v>20</v>
      </c>
    </row>
    <row r="363" spans="1:7">
      <c r="A363" s="368" t="s">
        <v>3607</v>
      </c>
      <c r="B363" s="368" t="s">
        <v>5847</v>
      </c>
      <c r="C363" s="368" t="s">
        <v>226</v>
      </c>
      <c r="D363" s="368" t="s">
        <v>3210</v>
      </c>
      <c r="E363" s="368">
        <v>14</v>
      </c>
      <c r="F363" s="368">
        <v>1</v>
      </c>
      <c r="G363" s="368">
        <v>7</v>
      </c>
    </row>
    <row r="364" spans="1:7">
      <c r="A364" s="368" t="s">
        <v>3416</v>
      </c>
      <c r="B364" s="368" t="s">
        <v>5847</v>
      </c>
      <c r="C364" s="368" t="s">
        <v>83</v>
      </c>
      <c r="D364" s="368" t="s">
        <v>3210</v>
      </c>
      <c r="E364" s="368">
        <v>58</v>
      </c>
      <c r="F364" s="368">
        <v>7</v>
      </c>
      <c r="G364" s="368">
        <v>12</v>
      </c>
    </row>
    <row r="365" spans="1:7">
      <c r="A365" s="368" t="s">
        <v>6036</v>
      </c>
      <c r="B365" s="368" t="s">
        <v>5847</v>
      </c>
      <c r="C365" s="368" t="s">
        <v>84</v>
      </c>
      <c r="D365" s="368" t="s">
        <v>3210</v>
      </c>
      <c r="E365" s="368">
        <v>19</v>
      </c>
      <c r="F365" s="368">
        <v>5</v>
      </c>
      <c r="G365" s="368">
        <v>26</v>
      </c>
    </row>
    <row r="366" spans="1:7">
      <c r="A366" s="368" t="s">
        <v>6037</v>
      </c>
      <c r="B366" s="368" t="s">
        <v>5847</v>
      </c>
      <c r="C366" s="368" t="s">
        <v>24</v>
      </c>
      <c r="D366" s="368" t="s">
        <v>3210</v>
      </c>
      <c r="E366" s="368">
        <v>26</v>
      </c>
      <c r="F366" s="368">
        <v>4</v>
      </c>
      <c r="G366" s="368">
        <v>15</v>
      </c>
    </row>
    <row r="367" spans="1:7">
      <c r="A367" s="368" t="s">
        <v>3209</v>
      </c>
      <c r="B367" s="368" t="s">
        <v>5847</v>
      </c>
      <c r="C367" s="368" t="s">
        <v>25</v>
      </c>
      <c r="D367" s="368" t="s">
        <v>3210</v>
      </c>
      <c r="E367" s="368">
        <v>22</v>
      </c>
      <c r="F367" s="368">
        <v>4</v>
      </c>
      <c r="G367" s="368">
        <v>18</v>
      </c>
    </row>
    <row r="368" spans="1:7">
      <c r="A368" s="368" t="s">
        <v>3218</v>
      </c>
      <c r="B368" s="368" t="s">
        <v>5847</v>
      </c>
      <c r="C368" s="368" t="s">
        <v>74</v>
      </c>
      <c r="D368" s="368" t="s">
        <v>3210</v>
      </c>
      <c r="E368" s="368">
        <v>42</v>
      </c>
      <c r="F368" s="368">
        <v>3</v>
      </c>
      <c r="G368" s="368">
        <v>7</v>
      </c>
    </row>
    <row r="369" spans="1:7">
      <c r="A369" s="368" t="s">
        <v>3267</v>
      </c>
      <c r="B369" s="368" t="s">
        <v>5847</v>
      </c>
      <c r="C369" s="368" t="s">
        <v>227</v>
      </c>
      <c r="D369" s="368" t="s">
        <v>3210</v>
      </c>
      <c r="E369" s="368">
        <v>16</v>
      </c>
      <c r="F369" s="368">
        <v>2</v>
      </c>
      <c r="G369" s="368">
        <v>13</v>
      </c>
    </row>
    <row r="370" spans="1:7">
      <c r="A370" s="368" t="s">
        <v>4080</v>
      </c>
      <c r="B370" s="368" t="s">
        <v>5847</v>
      </c>
      <c r="C370" s="368" t="s">
        <v>85</v>
      </c>
      <c r="D370" s="368" t="s">
        <v>3210</v>
      </c>
      <c r="E370" s="368">
        <v>62</v>
      </c>
      <c r="F370" s="368">
        <v>3</v>
      </c>
      <c r="G370" s="368">
        <v>5</v>
      </c>
    </row>
    <row r="371" spans="1:7">
      <c r="A371" s="368" t="s">
        <v>3828</v>
      </c>
      <c r="B371" s="368" t="s">
        <v>5847</v>
      </c>
      <c r="C371" s="368" t="s">
        <v>213</v>
      </c>
      <c r="D371" s="368" t="s">
        <v>3210</v>
      </c>
      <c r="E371" s="368">
        <v>13</v>
      </c>
      <c r="F371" s="368">
        <v>1</v>
      </c>
      <c r="G371" s="368">
        <v>8</v>
      </c>
    </row>
    <row r="372" spans="1:7">
      <c r="A372" s="368" t="s">
        <v>4302</v>
      </c>
      <c r="B372" s="368" t="s">
        <v>5847</v>
      </c>
      <c r="C372" s="368" t="s">
        <v>86</v>
      </c>
      <c r="D372" s="368" t="s">
        <v>3210</v>
      </c>
      <c r="E372" s="368">
        <v>46</v>
      </c>
      <c r="F372" s="368">
        <v>2</v>
      </c>
      <c r="G372" s="368">
        <v>4</v>
      </c>
    </row>
    <row r="373" spans="1:7">
      <c r="A373" s="368" t="s">
        <v>3443</v>
      </c>
      <c r="B373" s="368" t="s">
        <v>5847</v>
      </c>
      <c r="C373" s="368" t="s">
        <v>229</v>
      </c>
      <c r="D373" s="368" t="s">
        <v>3210</v>
      </c>
      <c r="E373" s="368">
        <v>21</v>
      </c>
      <c r="F373" s="368">
        <v>1</v>
      </c>
      <c r="G373" s="368">
        <v>5</v>
      </c>
    </row>
    <row r="374" spans="1:7">
      <c r="A374" s="368" t="s">
        <v>3979</v>
      </c>
      <c r="B374" s="368" t="s">
        <v>5847</v>
      </c>
      <c r="C374" s="368" t="s">
        <v>114</v>
      </c>
      <c r="D374" s="368" t="s">
        <v>3210</v>
      </c>
      <c r="E374" s="368">
        <v>28</v>
      </c>
      <c r="F374" s="368">
        <v>6</v>
      </c>
      <c r="G374" s="368">
        <v>21</v>
      </c>
    </row>
    <row r="375" spans="1:7">
      <c r="A375" s="368" t="s">
        <v>6038</v>
      </c>
      <c r="B375" s="368" t="s">
        <v>5847</v>
      </c>
      <c r="C375" s="368" t="s">
        <v>28</v>
      </c>
      <c r="D375" s="368" t="s">
        <v>3210</v>
      </c>
      <c r="E375" s="368">
        <v>7</v>
      </c>
      <c r="F375" s="368">
        <v>1</v>
      </c>
      <c r="G375" s="368">
        <v>14</v>
      </c>
    </row>
    <row r="376" spans="1:7">
      <c r="A376" s="368" t="s">
        <v>3980</v>
      </c>
      <c r="B376" s="368" t="s">
        <v>5847</v>
      </c>
      <c r="C376" s="368" t="s">
        <v>29</v>
      </c>
      <c r="D376" s="368" t="s">
        <v>3210</v>
      </c>
      <c r="E376" s="368">
        <v>85</v>
      </c>
      <c r="F376" s="368">
        <v>4</v>
      </c>
      <c r="G376" s="368">
        <v>5</v>
      </c>
    </row>
    <row r="377" spans="1:7">
      <c r="A377" s="368" t="s">
        <v>3448</v>
      </c>
      <c r="B377" s="368" t="s">
        <v>5847</v>
      </c>
      <c r="C377" s="368" t="s">
        <v>115</v>
      </c>
      <c r="D377" s="368" t="s">
        <v>3210</v>
      </c>
      <c r="E377" s="368">
        <v>72</v>
      </c>
      <c r="F377" s="368">
        <v>4</v>
      </c>
      <c r="G377" s="368">
        <v>6</v>
      </c>
    </row>
    <row r="378" spans="1:7">
      <c r="A378" s="368" t="s">
        <v>3983</v>
      </c>
      <c r="B378" s="368" t="s">
        <v>5847</v>
      </c>
      <c r="C378" s="368" t="s">
        <v>75</v>
      </c>
      <c r="D378" s="368" t="s">
        <v>3210</v>
      </c>
      <c r="E378" s="368">
        <v>8</v>
      </c>
      <c r="F378" s="368">
        <v>1</v>
      </c>
      <c r="G378" s="368">
        <v>13</v>
      </c>
    </row>
    <row r="379" spans="1:7">
      <c r="A379" s="368" t="s">
        <v>4135</v>
      </c>
      <c r="B379" s="368" t="s">
        <v>5847</v>
      </c>
      <c r="C379" s="368" t="s">
        <v>76</v>
      </c>
      <c r="D379" s="368" t="s">
        <v>3210</v>
      </c>
      <c r="E379" s="368">
        <v>40</v>
      </c>
      <c r="F379" s="368">
        <v>8</v>
      </c>
      <c r="G379" s="368">
        <v>20</v>
      </c>
    </row>
    <row r="380" spans="1:7">
      <c r="A380" s="368" t="s">
        <v>3754</v>
      </c>
      <c r="B380" s="368" t="s">
        <v>5847</v>
      </c>
      <c r="C380" s="368" t="s">
        <v>77</v>
      </c>
      <c r="D380" s="368" t="s">
        <v>3210</v>
      </c>
      <c r="E380" s="368">
        <v>38</v>
      </c>
      <c r="F380" s="368">
        <v>5</v>
      </c>
      <c r="G380" s="368">
        <v>13</v>
      </c>
    </row>
    <row r="381" spans="1:7">
      <c r="A381" s="368" t="s">
        <v>3844</v>
      </c>
      <c r="B381" s="368" t="s">
        <v>5847</v>
      </c>
      <c r="C381" s="368" t="s">
        <v>30</v>
      </c>
      <c r="D381" s="368" t="s">
        <v>3210</v>
      </c>
      <c r="E381" s="368">
        <v>32</v>
      </c>
      <c r="F381" s="368">
        <v>1</v>
      </c>
      <c r="G381" s="368">
        <v>3</v>
      </c>
    </row>
    <row r="382" spans="1:7">
      <c r="A382" s="368" t="s">
        <v>6039</v>
      </c>
      <c r="B382" s="368" t="s">
        <v>5847</v>
      </c>
      <c r="C382" s="368" t="s">
        <v>87</v>
      </c>
      <c r="D382" s="368" t="s">
        <v>3210</v>
      </c>
      <c r="E382" s="368">
        <v>7</v>
      </c>
      <c r="F382" s="368">
        <v>3</v>
      </c>
      <c r="G382" s="368">
        <v>43</v>
      </c>
    </row>
    <row r="383" spans="1:7">
      <c r="A383" s="368" t="s">
        <v>3684</v>
      </c>
      <c r="B383" s="368" t="s">
        <v>5847</v>
      </c>
      <c r="C383" s="368" t="s">
        <v>31</v>
      </c>
      <c r="D383" s="368" t="s">
        <v>3210</v>
      </c>
      <c r="E383" s="368">
        <v>34</v>
      </c>
      <c r="F383" s="368">
        <v>2</v>
      </c>
      <c r="G383" s="368">
        <v>6</v>
      </c>
    </row>
    <row r="384" spans="1:7">
      <c r="A384" s="368" t="s">
        <v>3687</v>
      </c>
      <c r="B384" s="368" t="s">
        <v>5847</v>
      </c>
      <c r="C384" s="368" t="s">
        <v>88</v>
      </c>
      <c r="D384" s="368" t="s">
        <v>3210</v>
      </c>
      <c r="E384" s="368">
        <v>21</v>
      </c>
      <c r="F384" s="368">
        <v>1</v>
      </c>
      <c r="G384" s="368">
        <v>5</v>
      </c>
    </row>
    <row r="385" spans="1:7">
      <c r="A385" s="368" t="s">
        <v>3850</v>
      </c>
      <c r="B385" s="368" t="s">
        <v>5847</v>
      </c>
      <c r="C385" s="368" t="s">
        <v>58</v>
      </c>
      <c r="D385" s="368" t="s">
        <v>3210</v>
      </c>
      <c r="E385" s="368">
        <v>35</v>
      </c>
      <c r="F385" s="368">
        <v>1</v>
      </c>
      <c r="G385" s="368">
        <v>3</v>
      </c>
    </row>
    <row r="386" spans="1:7">
      <c r="A386" s="368" t="s">
        <v>3853</v>
      </c>
      <c r="B386" s="368" t="s">
        <v>5847</v>
      </c>
      <c r="C386" s="368" t="s">
        <v>78</v>
      </c>
      <c r="D386" s="368" t="s">
        <v>3210</v>
      </c>
      <c r="E386" s="368">
        <v>46</v>
      </c>
      <c r="F386" s="368">
        <v>2</v>
      </c>
      <c r="G386" s="368">
        <v>4</v>
      </c>
    </row>
    <row r="387" spans="1:7">
      <c r="A387" s="368" t="s">
        <v>3857</v>
      </c>
      <c r="B387" s="368" t="s">
        <v>5847</v>
      </c>
      <c r="C387" s="368" t="s">
        <v>80</v>
      </c>
      <c r="D387" s="368" t="s">
        <v>3210</v>
      </c>
      <c r="E387" s="368">
        <v>37</v>
      </c>
      <c r="F387" s="368">
        <v>8</v>
      </c>
      <c r="G387" s="368">
        <v>22</v>
      </c>
    </row>
    <row r="388" spans="1:7">
      <c r="A388" s="368" t="s">
        <v>3860</v>
      </c>
      <c r="B388" s="368" t="s">
        <v>5847</v>
      </c>
      <c r="C388" s="368" t="s">
        <v>32</v>
      </c>
      <c r="D388" s="368" t="s">
        <v>3210</v>
      </c>
      <c r="E388" s="368">
        <v>14</v>
      </c>
      <c r="F388" s="368">
        <v>1</v>
      </c>
      <c r="G388" s="368">
        <v>7</v>
      </c>
    </row>
    <row r="389" spans="1:7">
      <c r="A389" s="368" t="s">
        <v>4328</v>
      </c>
      <c r="B389" s="368" t="s">
        <v>5847</v>
      </c>
      <c r="C389" s="368" t="s">
        <v>184</v>
      </c>
      <c r="D389" s="368" t="s">
        <v>3210</v>
      </c>
      <c r="E389" s="368">
        <v>51</v>
      </c>
      <c r="F389" s="368">
        <v>1</v>
      </c>
      <c r="G389" s="368">
        <v>2</v>
      </c>
    </row>
    <row r="390" spans="1:7">
      <c r="A390" s="368" t="s">
        <v>6040</v>
      </c>
      <c r="B390" s="368" t="s">
        <v>5847</v>
      </c>
      <c r="C390" s="368" t="s">
        <v>89</v>
      </c>
      <c r="D390" s="368" t="s">
        <v>3210</v>
      </c>
      <c r="E390" s="368">
        <v>14</v>
      </c>
      <c r="F390" s="368">
        <v>1</v>
      </c>
      <c r="G390" s="368">
        <v>7</v>
      </c>
    </row>
    <row r="391" spans="1:7">
      <c r="A391" s="368" t="s">
        <v>4004</v>
      </c>
      <c r="B391" s="368" t="s">
        <v>5847</v>
      </c>
      <c r="C391" s="368" t="s">
        <v>33</v>
      </c>
      <c r="D391" s="368" t="s">
        <v>3210</v>
      </c>
      <c r="E391" s="368">
        <v>23</v>
      </c>
      <c r="F391" s="368">
        <v>1</v>
      </c>
      <c r="G391" s="368">
        <v>4</v>
      </c>
    </row>
    <row r="392" spans="1:7">
      <c r="A392" s="368" t="s">
        <v>4006</v>
      </c>
      <c r="B392" s="368" t="s">
        <v>5847</v>
      </c>
      <c r="C392" s="368" t="s">
        <v>59</v>
      </c>
      <c r="D392" s="368" t="s">
        <v>3210</v>
      </c>
      <c r="E392" s="368">
        <v>12</v>
      </c>
      <c r="F392" s="368">
        <v>3</v>
      </c>
      <c r="G392" s="368">
        <v>25</v>
      </c>
    </row>
    <row r="393" spans="1:7">
      <c r="A393" s="368" t="s">
        <v>3963</v>
      </c>
      <c r="B393" s="368" t="s">
        <v>5847</v>
      </c>
      <c r="C393" s="368" t="s">
        <v>60</v>
      </c>
      <c r="D393" s="368" t="s">
        <v>3210</v>
      </c>
      <c r="E393" s="368">
        <v>26</v>
      </c>
      <c r="F393" s="368">
        <v>1</v>
      </c>
      <c r="G393" s="368">
        <v>4</v>
      </c>
    </row>
    <row r="394" spans="1:7">
      <c r="A394" s="368" t="s">
        <v>5710</v>
      </c>
      <c r="B394" s="368" t="s">
        <v>5847</v>
      </c>
      <c r="C394" s="368" t="s">
        <v>90</v>
      </c>
      <c r="D394" s="368" t="s">
        <v>3210</v>
      </c>
      <c r="E394" s="368">
        <v>11</v>
      </c>
      <c r="F394" s="368">
        <v>2</v>
      </c>
      <c r="G394" s="368">
        <v>18</v>
      </c>
    </row>
    <row r="395" spans="1:7">
      <c r="A395" s="368" t="s">
        <v>6041</v>
      </c>
      <c r="B395" s="368" t="s">
        <v>5847</v>
      </c>
      <c r="C395" s="368" t="s">
        <v>36</v>
      </c>
      <c r="D395" s="368" t="s">
        <v>3210</v>
      </c>
      <c r="E395" s="368">
        <v>4</v>
      </c>
      <c r="F395" s="368">
        <v>1</v>
      </c>
      <c r="G395" s="368">
        <v>25</v>
      </c>
    </row>
    <row r="396" spans="1:7">
      <c r="A396" s="368" t="s">
        <v>4838</v>
      </c>
      <c r="B396" s="368" t="s">
        <v>5847</v>
      </c>
      <c r="C396" s="368" t="s">
        <v>217</v>
      </c>
      <c r="D396" s="368" t="s">
        <v>3210</v>
      </c>
      <c r="E396" s="368">
        <v>49</v>
      </c>
      <c r="F396" s="368">
        <v>6</v>
      </c>
      <c r="G396" s="368">
        <v>12</v>
      </c>
    </row>
    <row r="397" spans="1:7">
      <c r="A397" s="368" t="s">
        <v>6042</v>
      </c>
      <c r="B397" s="368" t="s">
        <v>5847</v>
      </c>
      <c r="C397" s="368" t="s">
        <v>37</v>
      </c>
      <c r="D397" s="368" t="s">
        <v>3210</v>
      </c>
      <c r="E397" s="368">
        <v>26</v>
      </c>
      <c r="F397" s="368">
        <v>1</v>
      </c>
      <c r="G397" s="368">
        <v>4</v>
      </c>
    </row>
    <row r="398" spans="1:7">
      <c r="A398" s="368" t="s">
        <v>3716</v>
      </c>
      <c r="B398" s="368" t="s">
        <v>5847</v>
      </c>
      <c r="C398" s="368" t="s">
        <v>91</v>
      </c>
      <c r="D398" s="368" t="s">
        <v>3210</v>
      </c>
      <c r="E398" s="368">
        <v>30</v>
      </c>
      <c r="F398" s="368">
        <v>1</v>
      </c>
      <c r="G398" s="368">
        <v>3</v>
      </c>
    </row>
    <row r="399" spans="1:7">
      <c r="A399" s="368" t="s">
        <v>3721</v>
      </c>
      <c r="B399" s="368" t="s">
        <v>5847</v>
      </c>
      <c r="C399" s="368" t="s">
        <v>38</v>
      </c>
      <c r="D399" s="368" t="s">
        <v>3210</v>
      </c>
      <c r="E399" s="368">
        <v>22</v>
      </c>
      <c r="F399" s="368">
        <v>1</v>
      </c>
      <c r="G399" s="368">
        <v>5</v>
      </c>
    </row>
    <row r="400" spans="1:7">
      <c r="A400" s="368" t="s">
        <v>3723</v>
      </c>
      <c r="B400" s="368" t="s">
        <v>5847</v>
      </c>
      <c r="C400" s="368" t="s">
        <v>219</v>
      </c>
      <c r="D400" s="368" t="s">
        <v>3210</v>
      </c>
      <c r="E400" s="368">
        <v>12</v>
      </c>
      <c r="F400" s="368">
        <v>2</v>
      </c>
      <c r="G400" s="368">
        <v>17</v>
      </c>
    </row>
    <row r="401" spans="1:7">
      <c r="A401" s="368" t="s">
        <v>4616</v>
      </c>
      <c r="B401" s="368" t="s">
        <v>5847</v>
      </c>
      <c r="C401" s="368" t="s">
        <v>61</v>
      </c>
      <c r="D401" s="368" t="s">
        <v>3210</v>
      </c>
      <c r="E401" s="368">
        <v>13</v>
      </c>
      <c r="F401" s="368">
        <v>3</v>
      </c>
      <c r="G401" s="368">
        <v>23</v>
      </c>
    </row>
    <row r="402" spans="1:7">
      <c r="A402" s="368" t="s">
        <v>5334</v>
      </c>
      <c r="B402" s="368" t="s">
        <v>5847</v>
      </c>
      <c r="C402" s="368" t="s">
        <v>220</v>
      </c>
      <c r="D402" s="368" t="s">
        <v>3210</v>
      </c>
      <c r="E402" s="368">
        <v>10</v>
      </c>
      <c r="F402" s="368">
        <v>1</v>
      </c>
      <c r="G402" s="368">
        <v>10</v>
      </c>
    </row>
    <row r="403" spans="1:7">
      <c r="A403" s="368" t="s">
        <v>5724</v>
      </c>
      <c r="B403" s="368" t="s">
        <v>5847</v>
      </c>
      <c r="C403" s="368" t="s">
        <v>40</v>
      </c>
      <c r="D403" s="368" t="s">
        <v>3210</v>
      </c>
      <c r="E403" s="368">
        <v>8</v>
      </c>
      <c r="F403" s="368">
        <v>1</v>
      </c>
      <c r="G403" s="368">
        <v>13</v>
      </c>
    </row>
    <row r="404" spans="1:7">
      <c r="A404" s="368" t="s">
        <v>4379</v>
      </c>
      <c r="B404" s="368" t="s">
        <v>5847</v>
      </c>
      <c r="C404" s="368" t="s">
        <v>221</v>
      </c>
      <c r="D404" s="368" t="s">
        <v>3210</v>
      </c>
      <c r="E404" s="368">
        <v>27</v>
      </c>
      <c r="F404" s="368">
        <v>1</v>
      </c>
      <c r="G404" s="368">
        <v>4</v>
      </c>
    </row>
    <row r="405" spans="1:7">
      <c r="A405" s="368" t="s">
        <v>6043</v>
      </c>
      <c r="B405" s="368" t="s">
        <v>5847</v>
      </c>
      <c r="C405" s="368" t="s">
        <v>41</v>
      </c>
      <c r="D405" s="368" t="s">
        <v>3210</v>
      </c>
      <c r="E405" s="368">
        <v>14</v>
      </c>
      <c r="F405" s="368">
        <v>1</v>
      </c>
      <c r="G405" s="368">
        <v>7</v>
      </c>
    </row>
    <row r="406" spans="1:7">
      <c r="A406" s="368" t="s">
        <v>4257</v>
      </c>
      <c r="B406" s="368" t="s">
        <v>5847</v>
      </c>
      <c r="C406" s="368" t="s">
        <v>174</v>
      </c>
      <c r="D406" s="368" t="s">
        <v>3210</v>
      </c>
      <c r="E406" s="368">
        <v>17</v>
      </c>
      <c r="F406" s="368">
        <v>4</v>
      </c>
      <c r="G406" s="368">
        <v>24</v>
      </c>
    </row>
    <row r="407" spans="1:7">
      <c r="A407" s="368" t="s">
        <v>4361</v>
      </c>
      <c r="B407" s="368" t="s">
        <v>5847</v>
      </c>
      <c r="C407" s="368" t="s">
        <v>222</v>
      </c>
      <c r="D407" s="368" t="s">
        <v>3210</v>
      </c>
      <c r="E407" s="368">
        <v>14</v>
      </c>
      <c r="F407" s="368">
        <v>2</v>
      </c>
      <c r="G407" s="368">
        <v>14</v>
      </c>
    </row>
    <row r="408" spans="1:7">
      <c r="A408" s="368" t="s">
        <v>4853</v>
      </c>
      <c r="B408" s="368" t="s">
        <v>5847</v>
      </c>
      <c r="C408" s="368" t="s">
        <v>223</v>
      </c>
      <c r="D408" s="368" t="s">
        <v>3210</v>
      </c>
      <c r="E408" s="368">
        <v>27</v>
      </c>
      <c r="F408" s="368">
        <v>3</v>
      </c>
      <c r="G408" s="368">
        <v>11</v>
      </c>
    </row>
    <row r="409" spans="1:7">
      <c r="A409" s="368" t="s">
        <v>6044</v>
      </c>
      <c r="B409" s="368" t="s">
        <v>5847</v>
      </c>
      <c r="C409" s="368" t="s">
        <v>62</v>
      </c>
      <c r="D409" s="368" t="s">
        <v>3210</v>
      </c>
      <c r="E409" s="368">
        <v>12</v>
      </c>
      <c r="F409" s="368">
        <v>2</v>
      </c>
      <c r="G409" s="368">
        <v>17</v>
      </c>
    </row>
    <row r="410" spans="1:7">
      <c r="A410" s="368" t="s">
        <v>6045</v>
      </c>
      <c r="B410" s="368" t="s">
        <v>5847</v>
      </c>
      <c r="C410" s="368" t="s">
        <v>20</v>
      </c>
      <c r="D410" s="368" t="s">
        <v>3207</v>
      </c>
      <c r="E410" s="368">
        <v>9</v>
      </c>
      <c r="F410" s="368">
        <v>1</v>
      </c>
      <c r="G410" s="368">
        <v>11</v>
      </c>
    </row>
    <row r="411" spans="1:7">
      <c r="A411" s="368" t="s">
        <v>3206</v>
      </c>
      <c r="B411" s="368" t="s">
        <v>5847</v>
      </c>
      <c r="C411" s="368" t="s">
        <v>83</v>
      </c>
      <c r="D411" s="368" t="s">
        <v>3207</v>
      </c>
      <c r="E411" s="368">
        <v>58</v>
      </c>
      <c r="F411" s="368">
        <v>1</v>
      </c>
      <c r="G411" s="368">
        <v>2</v>
      </c>
    </row>
    <row r="412" spans="1:7">
      <c r="A412" s="368" t="s">
        <v>3418</v>
      </c>
      <c r="B412" s="368" t="s">
        <v>5847</v>
      </c>
      <c r="C412" s="368" t="s">
        <v>24</v>
      </c>
      <c r="D412" s="368" t="s">
        <v>3207</v>
      </c>
      <c r="E412" s="368">
        <v>26</v>
      </c>
      <c r="F412" s="368">
        <v>2</v>
      </c>
      <c r="G412" s="368">
        <v>8</v>
      </c>
    </row>
    <row r="413" spans="1:7">
      <c r="A413" s="368" t="s">
        <v>3615</v>
      </c>
      <c r="B413" s="368" t="s">
        <v>5847</v>
      </c>
      <c r="C413" s="368" t="s">
        <v>25</v>
      </c>
      <c r="D413" s="368" t="s">
        <v>3207</v>
      </c>
      <c r="E413" s="368">
        <v>22</v>
      </c>
      <c r="F413" s="368">
        <v>1</v>
      </c>
      <c r="G413" s="368">
        <v>5</v>
      </c>
    </row>
    <row r="414" spans="1:7">
      <c r="A414" s="368" t="s">
        <v>3650</v>
      </c>
      <c r="B414" s="368" t="s">
        <v>5847</v>
      </c>
      <c r="C414" s="368" t="s">
        <v>211</v>
      </c>
      <c r="D414" s="368" t="s">
        <v>3207</v>
      </c>
      <c r="E414" s="368">
        <v>31</v>
      </c>
      <c r="F414" s="368">
        <v>1</v>
      </c>
      <c r="G414" s="368">
        <v>3</v>
      </c>
    </row>
    <row r="415" spans="1:7">
      <c r="A415" s="368" t="s">
        <v>6046</v>
      </c>
      <c r="B415" s="368" t="s">
        <v>5847</v>
      </c>
      <c r="C415" s="368" t="s">
        <v>228</v>
      </c>
      <c r="D415" s="368" t="s">
        <v>3207</v>
      </c>
      <c r="E415" s="368">
        <v>12</v>
      </c>
      <c r="F415" s="368">
        <v>1</v>
      </c>
      <c r="G415" s="368">
        <v>8</v>
      </c>
    </row>
    <row r="416" spans="1:7">
      <c r="A416" s="368" t="s">
        <v>5711</v>
      </c>
      <c r="B416" s="368" t="s">
        <v>5847</v>
      </c>
      <c r="C416" s="368" t="s">
        <v>37</v>
      </c>
      <c r="D416" s="368" t="s">
        <v>3207</v>
      </c>
      <c r="E416" s="368">
        <v>26</v>
      </c>
      <c r="F416" s="368">
        <v>1</v>
      </c>
      <c r="G416" s="368">
        <v>4</v>
      </c>
    </row>
    <row r="417" spans="1:7">
      <c r="A417" s="368" t="s">
        <v>6047</v>
      </c>
      <c r="B417" s="368" t="s">
        <v>5847</v>
      </c>
      <c r="C417" s="368" t="s">
        <v>62</v>
      </c>
      <c r="D417" s="368" t="s">
        <v>3207</v>
      </c>
      <c r="E417" s="368">
        <v>12</v>
      </c>
      <c r="F417" s="368">
        <v>1</v>
      </c>
      <c r="G417" s="368">
        <v>8</v>
      </c>
    </row>
    <row r="418" spans="1:7">
      <c r="A418" s="368" t="s">
        <v>3328</v>
      </c>
      <c r="B418" s="368" t="s">
        <v>5847</v>
      </c>
      <c r="C418" s="368" t="s">
        <v>210</v>
      </c>
      <c r="D418" s="368" t="s">
        <v>3177</v>
      </c>
      <c r="E418" s="368">
        <v>33</v>
      </c>
      <c r="F418" s="368">
        <v>3</v>
      </c>
      <c r="G418" s="368">
        <v>9</v>
      </c>
    </row>
    <row r="419" spans="1:7">
      <c r="A419" s="368" t="s">
        <v>3493</v>
      </c>
      <c r="B419" s="368" t="s">
        <v>5847</v>
      </c>
      <c r="C419" s="368" t="s">
        <v>226</v>
      </c>
      <c r="D419" s="368" t="s">
        <v>3177</v>
      </c>
      <c r="E419" s="368">
        <v>14</v>
      </c>
      <c r="F419" s="368">
        <v>1</v>
      </c>
      <c r="G419" s="368">
        <v>7</v>
      </c>
    </row>
    <row r="420" spans="1:7">
      <c r="A420" s="368" t="s">
        <v>6048</v>
      </c>
      <c r="B420" s="368" t="s">
        <v>5847</v>
      </c>
      <c r="C420" s="368" t="s">
        <v>25</v>
      </c>
      <c r="D420" s="368" t="s">
        <v>3177</v>
      </c>
      <c r="E420" s="368">
        <v>22</v>
      </c>
      <c r="F420" s="368">
        <v>1</v>
      </c>
      <c r="G420" s="368">
        <v>5</v>
      </c>
    </row>
    <row r="421" spans="1:7">
      <c r="A421" s="368" t="s">
        <v>6049</v>
      </c>
      <c r="B421" s="368" t="s">
        <v>5847</v>
      </c>
      <c r="C421" s="368" t="s">
        <v>26</v>
      </c>
      <c r="D421" s="368" t="s">
        <v>3177</v>
      </c>
      <c r="E421" s="368">
        <v>17</v>
      </c>
      <c r="F421" s="368">
        <v>2</v>
      </c>
      <c r="G421" s="368">
        <v>12</v>
      </c>
    </row>
    <row r="422" spans="1:7">
      <c r="A422" s="368" t="s">
        <v>3378</v>
      </c>
      <c r="B422" s="368" t="s">
        <v>5847</v>
      </c>
      <c r="C422" s="368" t="s">
        <v>212</v>
      </c>
      <c r="D422" s="368" t="s">
        <v>3177</v>
      </c>
      <c r="E422" s="368">
        <v>8</v>
      </c>
      <c r="F422" s="368">
        <v>2</v>
      </c>
      <c r="G422" s="368">
        <v>25</v>
      </c>
    </row>
    <row r="423" spans="1:7">
      <c r="A423" s="368" t="s">
        <v>6050</v>
      </c>
      <c r="B423" s="368" t="s">
        <v>5847</v>
      </c>
      <c r="C423" s="368" t="s">
        <v>155</v>
      </c>
      <c r="D423" s="368" t="s">
        <v>3177</v>
      </c>
      <c r="E423" s="368">
        <v>14</v>
      </c>
      <c r="F423" s="368">
        <v>2</v>
      </c>
      <c r="G423" s="368">
        <v>14</v>
      </c>
    </row>
    <row r="424" spans="1:7">
      <c r="A424" s="368" t="s">
        <v>6051</v>
      </c>
      <c r="B424" s="368" t="s">
        <v>5847</v>
      </c>
      <c r="C424" s="368" t="s">
        <v>213</v>
      </c>
      <c r="D424" s="368" t="s">
        <v>3177</v>
      </c>
      <c r="E424" s="368">
        <v>13</v>
      </c>
      <c r="F424" s="368">
        <v>1</v>
      </c>
      <c r="G424" s="368">
        <v>8</v>
      </c>
    </row>
    <row r="425" spans="1:7">
      <c r="A425" s="368" t="s">
        <v>6052</v>
      </c>
      <c r="B425" s="368" t="s">
        <v>5847</v>
      </c>
      <c r="C425" s="368" t="s">
        <v>29</v>
      </c>
      <c r="D425" s="368" t="s">
        <v>3177</v>
      </c>
      <c r="E425" s="368">
        <v>85</v>
      </c>
      <c r="F425" s="368">
        <v>2</v>
      </c>
      <c r="G425" s="368">
        <v>2</v>
      </c>
    </row>
    <row r="426" spans="1:7">
      <c r="A426" s="368" t="s">
        <v>3680</v>
      </c>
      <c r="B426" s="368" t="s">
        <v>5847</v>
      </c>
      <c r="C426" s="368" t="s">
        <v>115</v>
      </c>
      <c r="D426" s="368" t="s">
        <v>3177</v>
      </c>
      <c r="E426" s="368">
        <v>72</v>
      </c>
      <c r="F426" s="368">
        <v>2</v>
      </c>
      <c r="G426" s="368">
        <v>3</v>
      </c>
    </row>
    <row r="427" spans="1:7">
      <c r="A427" s="368" t="s">
        <v>6053</v>
      </c>
      <c r="B427" s="368" t="s">
        <v>5847</v>
      </c>
      <c r="C427" s="368" t="s">
        <v>77</v>
      </c>
      <c r="D427" s="368" t="s">
        <v>3177</v>
      </c>
      <c r="E427" s="368">
        <v>38</v>
      </c>
      <c r="F427" s="368">
        <v>1</v>
      </c>
      <c r="G427" s="368">
        <v>3</v>
      </c>
    </row>
    <row r="428" spans="1:7">
      <c r="A428" s="368" t="s">
        <v>6054</v>
      </c>
      <c r="B428" s="368" t="s">
        <v>5847</v>
      </c>
      <c r="C428" s="368" t="s">
        <v>88</v>
      </c>
      <c r="D428" s="368" t="s">
        <v>3177</v>
      </c>
      <c r="E428" s="368">
        <v>21</v>
      </c>
      <c r="F428" s="368">
        <v>2</v>
      </c>
      <c r="G428" s="368">
        <v>10</v>
      </c>
    </row>
    <row r="429" spans="1:7">
      <c r="A429" s="368" t="s">
        <v>6055</v>
      </c>
      <c r="B429" s="368" t="s">
        <v>5847</v>
      </c>
      <c r="C429" s="368" t="s">
        <v>58</v>
      </c>
      <c r="D429" s="368" t="s">
        <v>3177</v>
      </c>
      <c r="E429" s="368">
        <v>35</v>
      </c>
      <c r="F429" s="368">
        <v>2</v>
      </c>
      <c r="G429" s="368">
        <v>6</v>
      </c>
    </row>
    <row r="430" spans="1:7">
      <c r="A430" s="368" t="s">
        <v>4324</v>
      </c>
      <c r="B430" s="368" t="s">
        <v>5847</v>
      </c>
      <c r="C430" s="368" t="s">
        <v>78</v>
      </c>
      <c r="D430" s="368" t="s">
        <v>3177</v>
      </c>
      <c r="E430" s="368">
        <v>46</v>
      </c>
      <c r="F430" s="368">
        <v>4</v>
      </c>
      <c r="G430" s="368">
        <v>9</v>
      </c>
    </row>
    <row r="431" spans="1:7">
      <c r="A431" s="368" t="s">
        <v>6056</v>
      </c>
      <c r="B431" s="368" t="s">
        <v>5847</v>
      </c>
      <c r="C431" s="368" t="s">
        <v>79</v>
      </c>
      <c r="D431" s="368" t="s">
        <v>3177</v>
      </c>
      <c r="E431" s="368">
        <v>8</v>
      </c>
      <c r="F431" s="368">
        <v>1</v>
      </c>
      <c r="G431" s="368">
        <v>13</v>
      </c>
    </row>
    <row r="432" spans="1:7">
      <c r="A432" s="368" t="s">
        <v>3464</v>
      </c>
      <c r="B432" s="368" t="s">
        <v>5847</v>
      </c>
      <c r="C432" s="368" t="s">
        <v>32</v>
      </c>
      <c r="D432" s="368" t="s">
        <v>3177</v>
      </c>
      <c r="E432" s="368">
        <v>14</v>
      </c>
      <c r="F432" s="368">
        <v>2</v>
      </c>
      <c r="G432" s="368">
        <v>14</v>
      </c>
    </row>
    <row r="433" spans="1:7">
      <c r="A433" s="368" t="s">
        <v>6057</v>
      </c>
      <c r="B433" s="368" t="s">
        <v>5847</v>
      </c>
      <c r="C433" s="368" t="s">
        <v>33</v>
      </c>
      <c r="D433" s="368" t="s">
        <v>3177</v>
      </c>
      <c r="E433" s="368">
        <v>23</v>
      </c>
      <c r="F433" s="368">
        <v>2</v>
      </c>
      <c r="G433" s="368">
        <v>9</v>
      </c>
    </row>
    <row r="434" spans="1:7">
      <c r="A434" s="368" t="s">
        <v>6058</v>
      </c>
      <c r="B434" s="368" t="s">
        <v>5847</v>
      </c>
      <c r="C434" s="368" t="s">
        <v>60</v>
      </c>
      <c r="D434" s="368" t="s">
        <v>3177</v>
      </c>
      <c r="E434" s="368">
        <v>26</v>
      </c>
      <c r="F434" s="368">
        <v>1</v>
      </c>
      <c r="G434" s="368">
        <v>4</v>
      </c>
    </row>
    <row r="435" spans="1:7">
      <c r="A435" s="368" t="s">
        <v>6059</v>
      </c>
      <c r="B435" s="368" t="s">
        <v>5847</v>
      </c>
      <c r="C435" s="368" t="s">
        <v>215</v>
      </c>
      <c r="D435" s="368" t="s">
        <v>3177</v>
      </c>
      <c r="E435" s="368">
        <v>13</v>
      </c>
      <c r="F435" s="368">
        <v>1</v>
      </c>
      <c r="G435" s="368">
        <v>8</v>
      </c>
    </row>
    <row r="436" spans="1:7">
      <c r="A436" s="368" t="s">
        <v>4594</v>
      </c>
      <c r="B436" s="368" t="s">
        <v>5847</v>
      </c>
      <c r="C436" s="368" t="s">
        <v>216</v>
      </c>
      <c r="D436" s="368" t="s">
        <v>3177</v>
      </c>
      <c r="E436" s="368">
        <v>14</v>
      </c>
      <c r="F436" s="368">
        <v>4</v>
      </c>
      <c r="G436" s="368">
        <v>29</v>
      </c>
    </row>
    <row r="437" spans="1:7">
      <c r="A437" s="368" t="s">
        <v>4340</v>
      </c>
      <c r="B437" s="368" t="s">
        <v>5847</v>
      </c>
      <c r="C437" s="368" t="s">
        <v>37</v>
      </c>
      <c r="D437" s="368" t="s">
        <v>3177</v>
      </c>
      <c r="E437" s="368">
        <v>26</v>
      </c>
      <c r="F437" s="368">
        <v>1</v>
      </c>
      <c r="G437" s="368">
        <v>4</v>
      </c>
    </row>
    <row r="438" spans="1:7">
      <c r="A438" s="368" t="s">
        <v>6060</v>
      </c>
      <c r="B438" s="368" t="s">
        <v>5847</v>
      </c>
      <c r="C438" s="368" t="s">
        <v>38</v>
      </c>
      <c r="D438" s="368" t="s">
        <v>3177</v>
      </c>
      <c r="E438" s="368">
        <v>22</v>
      </c>
      <c r="F438" s="368">
        <v>1</v>
      </c>
      <c r="G438" s="368">
        <v>5</v>
      </c>
    </row>
    <row r="439" spans="1:7">
      <c r="A439" s="368" t="s">
        <v>6061</v>
      </c>
      <c r="B439" s="368" t="s">
        <v>5847</v>
      </c>
      <c r="C439" s="368" t="s">
        <v>219</v>
      </c>
      <c r="D439" s="368" t="s">
        <v>3177</v>
      </c>
      <c r="E439" s="368">
        <v>12</v>
      </c>
      <c r="F439" s="368">
        <v>1</v>
      </c>
      <c r="G439" s="368">
        <v>8</v>
      </c>
    </row>
    <row r="440" spans="1:7">
      <c r="A440" s="368" t="s">
        <v>6062</v>
      </c>
      <c r="B440" s="368" t="s">
        <v>5847</v>
      </c>
      <c r="C440" s="368" t="s">
        <v>221</v>
      </c>
      <c r="D440" s="368" t="s">
        <v>3177</v>
      </c>
      <c r="E440" s="368">
        <v>27</v>
      </c>
      <c r="F440" s="368">
        <v>3</v>
      </c>
      <c r="G440" s="368">
        <v>11</v>
      </c>
    </row>
    <row r="441" spans="1:7">
      <c r="A441" s="368" t="s">
        <v>4181</v>
      </c>
      <c r="B441" s="368" t="s">
        <v>5847</v>
      </c>
      <c r="C441" s="368" t="s">
        <v>223</v>
      </c>
      <c r="D441" s="368" t="s">
        <v>3177</v>
      </c>
      <c r="E441" s="368">
        <v>27</v>
      </c>
      <c r="F441" s="368">
        <v>2</v>
      </c>
      <c r="G441" s="368">
        <v>7</v>
      </c>
    </row>
    <row r="442" spans="1:7">
      <c r="A442" s="368" t="s">
        <v>3518</v>
      </c>
      <c r="B442" s="368" t="s">
        <v>5847</v>
      </c>
      <c r="C442" s="368" t="s">
        <v>210</v>
      </c>
      <c r="D442" s="368" t="s">
        <v>3201</v>
      </c>
      <c r="E442" s="368">
        <v>33</v>
      </c>
      <c r="F442" s="368">
        <v>1</v>
      </c>
      <c r="G442" s="368">
        <v>3</v>
      </c>
    </row>
    <row r="443" spans="1:7">
      <c r="A443" s="368" t="s">
        <v>6063</v>
      </c>
      <c r="B443" s="368" t="s">
        <v>5847</v>
      </c>
      <c r="C443" s="368" t="s">
        <v>83</v>
      </c>
      <c r="D443" s="368" t="s">
        <v>3201</v>
      </c>
      <c r="E443" s="368">
        <v>58</v>
      </c>
      <c r="F443" s="368">
        <v>2</v>
      </c>
      <c r="G443" s="368">
        <v>3</v>
      </c>
    </row>
    <row r="444" spans="1:7">
      <c r="A444" s="368" t="s">
        <v>6064</v>
      </c>
      <c r="B444" s="368" t="s">
        <v>5847</v>
      </c>
      <c r="C444" s="368" t="s">
        <v>26</v>
      </c>
      <c r="D444" s="368" t="s">
        <v>3201</v>
      </c>
      <c r="E444" s="368">
        <v>17</v>
      </c>
      <c r="F444" s="368">
        <v>1</v>
      </c>
      <c r="G444" s="368">
        <v>6</v>
      </c>
    </row>
    <row r="445" spans="1:7">
      <c r="A445" s="368" t="s">
        <v>3619</v>
      </c>
      <c r="B445" s="368" t="s">
        <v>5847</v>
      </c>
      <c r="C445" s="368" t="s">
        <v>74</v>
      </c>
      <c r="D445" s="368" t="s">
        <v>3201</v>
      </c>
      <c r="E445" s="368">
        <v>42</v>
      </c>
      <c r="F445" s="368">
        <v>1</v>
      </c>
      <c r="G445" s="368">
        <v>2</v>
      </c>
    </row>
    <row r="446" spans="1:7">
      <c r="A446" s="368" t="s">
        <v>6065</v>
      </c>
      <c r="B446" s="368" t="s">
        <v>5847</v>
      </c>
      <c r="C446" s="368" t="s">
        <v>212</v>
      </c>
      <c r="D446" s="368" t="s">
        <v>3201</v>
      </c>
      <c r="E446" s="368">
        <v>8</v>
      </c>
      <c r="F446" s="368">
        <v>2</v>
      </c>
      <c r="G446" s="368">
        <v>25</v>
      </c>
    </row>
    <row r="447" spans="1:7">
      <c r="A447" s="368" t="s">
        <v>6066</v>
      </c>
      <c r="B447" s="368" t="s">
        <v>5847</v>
      </c>
      <c r="C447" s="368" t="s">
        <v>115</v>
      </c>
      <c r="D447" s="368" t="s">
        <v>3201</v>
      </c>
      <c r="E447" s="368">
        <v>72</v>
      </c>
      <c r="F447" s="368">
        <v>1</v>
      </c>
      <c r="G447" s="368">
        <v>1</v>
      </c>
    </row>
    <row r="448" spans="1:7">
      <c r="A448" s="368" t="s">
        <v>6067</v>
      </c>
      <c r="B448" s="368" t="s">
        <v>5847</v>
      </c>
      <c r="C448" s="368" t="s">
        <v>76</v>
      </c>
      <c r="D448" s="368" t="s">
        <v>3201</v>
      </c>
      <c r="E448" s="368">
        <v>40</v>
      </c>
      <c r="F448" s="368">
        <v>2</v>
      </c>
      <c r="G448" s="368">
        <v>5</v>
      </c>
    </row>
    <row r="449" spans="1:7">
      <c r="A449" s="368" t="s">
        <v>6068</v>
      </c>
      <c r="B449" s="368" t="s">
        <v>5847</v>
      </c>
      <c r="C449" s="368" t="s">
        <v>30</v>
      </c>
      <c r="D449" s="368" t="s">
        <v>3201</v>
      </c>
      <c r="E449" s="368">
        <v>32</v>
      </c>
      <c r="F449" s="368">
        <v>1</v>
      </c>
      <c r="G449" s="368">
        <v>3</v>
      </c>
    </row>
    <row r="450" spans="1:7">
      <c r="A450" s="368" t="s">
        <v>6069</v>
      </c>
      <c r="B450" s="368" t="s">
        <v>5847</v>
      </c>
      <c r="C450" s="368" t="s">
        <v>160</v>
      </c>
      <c r="D450" s="368" t="s">
        <v>3201</v>
      </c>
      <c r="E450" s="368">
        <v>9</v>
      </c>
      <c r="F450" s="368">
        <v>1</v>
      </c>
      <c r="G450" s="368">
        <v>11</v>
      </c>
    </row>
    <row r="451" spans="1:7">
      <c r="A451" s="368" t="s">
        <v>3564</v>
      </c>
      <c r="B451" s="368" t="s">
        <v>5847</v>
      </c>
      <c r="C451" s="368" t="s">
        <v>58</v>
      </c>
      <c r="D451" s="368" t="s">
        <v>3201</v>
      </c>
      <c r="E451" s="368">
        <v>35</v>
      </c>
      <c r="F451" s="368">
        <v>1</v>
      </c>
      <c r="G451" s="368">
        <v>3</v>
      </c>
    </row>
    <row r="452" spans="1:7">
      <c r="A452" s="368" t="s">
        <v>4117</v>
      </c>
      <c r="B452" s="368" t="s">
        <v>5847</v>
      </c>
      <c r="C452" s="368" t="s">
        <v>78</v>
      </c>
      <c r="D452" s="368" t="s">
        <v>3201</v>
      </c>
      <c r="E452" s="368">
        <v>46</v>
      </c>
      <c r="F452" s="368">
        <v>1</v>
      </c>
      <c r="G452" s="368">
        <v>2</v>
      </c>
    </row>
    <row r="453" spans="1:7">
      <c r="A453" s="368" t="s">
        <v>6070</v>
      </c>
      <c r="B453" s="368" t="s">
        <v>5847</v>
      </c>
      <c r="C453" s="368" t="s">
        <v>80</v>
      </c>
      <c r="D453" s="368" t="s">
        <v>3201</v>
      </c>
      <c r="E453" s="368">
        <v>37</v>
      </c>
      <c r="F453" s="368">
        <v>1</v>
      </c>
      <c r="G453" s="368">
        <v>3</v>
      </c>
    </row>
    <row r="454" spans="1:7">
      <c r="A454" s="368" t="s">
        <v>6071</v>
      </c>
      <c r="B454" s="368" t="s">
        <v>5847</v>
      </c>
      <c r="C454" s="368" t="s">
        <v>33</v>
      </c>
      <c r="D454" s="368" t="s">
        <v>3201</v>
      </c>
      <c r="E454" s="368">
        <v>23</v>
      </c>
      <c r="F454" s="368">
        <v>1</v>
      </c>
      <c r="G454" s="368">
        <v>4</v>
      </c>
    </row>
    <row r="455" spans="1:7">
      <c r="A455" s="368" t="s">
        <v>6072</v>
      </c>
      <c r="B455" s="368" t="s">
        <v>5847</v>
      </c>
      <c r="C455" s="368" t="s">
        <v>163</v>
      </c>
      <c r="D455" s="368" t="s">
        <v>3201</v>
      </c>
      <c r="E455" s="368">
        <v>6</v>
      </c>
      <c r="F455" s="368">
        <v>1</v>
      </c>
      <c r="G455" s="368">
        <v>17</v>
      </c>
    </row>
    <row r="456" spans="1:7">
      <c r="A456" s="368" t="s">
        <v>6073</v>
      </c>
      <c r="B456" s="368" t="s">
        <v>5847</v>
      </c>
      <c r="C456" s="368" t="s">
        <v>217</v>
      </c>
      <c r="D456" s="368" t="s">
        <v>3201</v>
      </c>
      <c r="E456" s="368">
        <v>49</v>
      </c>
      <c r="F456" s="368">
        <v>1</v>
      </c>
      <c r="G456" s="368">
        <v>2</v>
      </c>
    </row>
    <row r="457" spans="1:7">
      <c r="A457" s="368" t="s">
        <v>3703</v>
      </c>
      <c r="B457" s="368" t="s">
        <v>5847</v>
      </c>
      <c r="C457" s="368" t="s">
        <v>37</v>
      </c>
      <c r="D457" s="368" t="s">
        <v>3201</v>
      </c>
      <c r="E457" s="368">
        <v>26</v>
      </c>
      <c r="F457" s="368">
        <v>1</v>
      </c>
      <c r="G457" s="368">
        <v>4</v>
      </c>
    </row>
    <row r="458" spans="1:7">
      <c r="A458" s="368" t="s">
        <v>6074</v>
      </c>
      <c r="B458" s="368" t="s">
        <v>5847</v>
      </c>
      <c r="C458" s="368" t="s">
        <v>91</v>
      </c>
      <c r="D458" s="368" t="s">
        <v>3201</v>
      </c>
      <c r="E458" s="368">
        <v>30</v>
      </c>
      <c r="F458" s="368">
        <v>1</v>
      </c>
      <c r="G458" s="368">
        <v>3</v>
      </c>
    </row>
    <row r="459" spans="1:7">
      <c r="A459" s="368" t="s">
        <v>6075</v>
      </c>
      <c r="B459" s="368" t="s">
        <v>5847</v>
      </c>
      <c r="C459" s="368" t="s">
        <v>19</v>
      </c>
      <c r="D459" s="368" t="s">
        <v>3201</v>
      </c>
      <c r="E459" s="368">
        <v>10</v>
      </c>
      <c r="F459" s="368">
        <v>1</v>
      </c>
      <c r="G459" s="368">
        <v>10</v>
      </c>
    </row>
    <row r="460" spans="1:7">
      <c r="A460" s="368" t="s">
        <v>6076</v>
      </c>
      <c r="B460" s="368" t="s">
        <v>5847</v>
      </c>
      <c r="C460" s="368" t="s">
        <v>39</v>
      </c>
      <c r="D460" s="368" t="s">
        <v>3201</v>
      </c>
      <c r="E460" s="368">
        <v>18</v>
      </c>
      <c r="F460" s="368">
        <v>1</v>
      </c>
      <c r="G460" s="368">
        <v>6</v>
      </c>
    </row>
    <row r="461" spans="1:7">
      <c r="A461" s="368" t="s">
        <v>6077</v>
      </c>
      <c r="B461" s="368" t="s">
        <v>5847</v>
      </c>
      <c r="C461" s="368" t="s">
        <v>221</v>
      </c>
      <c r="D461" s="368" t="s">
        <v>3201</v>
      </c>
      <c r="E461" s="368">
        <v>27</v>
      </c>
      <c r="F461" s="368">
        <v>1</v>
      </c>
      <c r="G461" s="368">
        <v>4</v>
      </c>
    </row>
    <row r="462" spans="1:7">
      <c r="A462" s="368" t="s">
        <v>6078</v>
      </c>
      <c r="B462" s="368" t="s">
        <v>5847</v>
      </c>
      <c r="C462" s="368" t="s">
        <v>82</v>
      </c>
      <c r="D462" s="368" t="s">
        <v>3236</v>
      </c>
      <c r="E462" s="368">
        <v>4</v>
      </c>
      <c r="F462" s="368">
        <v>1</v>
      </c>
      <c r="G462" s="368">
        <v>25</v>
      </c>
    </row>
    <row r="463" spans="1:7">
      <c r="A463" s="368" t="s">
        <v>3406</v>
      </c>
      <c r="B463" s="368" t="s">
        <v>5847</v>
      </c>
      <c r="C463" s="368" t="s">
        <v>210</v>
      </c>
      <c r="D463" s="368" t="s">
        <v>3236</v>
      </c>
      <c r="E463" s="368">
        <v>33</v>
      </c>
      <c r="F463" s="368">
        <v>1</v>
      </c>
      <c r="G463" s="368">
        <v>3</v>
      </c>
    </row>
    <row r="464" spans="1:7">
      <c r="A464" s="368" t="s">
        <v>3248</v>
      </c>
      <c r="B464" s="368" t="s">
        <v>5847</v>
      </c>
      <c r="C464" s="368" t="s">
        <v>225</v>
      </c>
      <c r="D464" s="368" t="s">
        <v>3236</v>
      </c>
      <c r="E464" s="368">
        <v>28</v>
      </c>
      <c r="F464" s="368">
        <v>2</v>
      </c>
      <c r="G464" s="368">
        <v>7</v>
      </c>
    </row>
    <row r="465" spans="1:7">
      <c r="A465" s="368" t="s">
        <v>6079</v>
      </c>
      <c r="B465" s="368" t="s">
        <v>5847</v>
      </c>
      <c r="C465" s="368" t="s">
        <v>84</v>
      </c>
      <c r="D465" s="368" t="s">
        <v>3236</v>
      </c>
      <c r="E465" s="368">
        <v>19</v>
      </c>
      <c r="F465" s="368">
        <v>2</v>
      </c>
      <c r="G465" s="368">
        <v>11</v>
      </c>
    </row>
    <row r="466" spans="1:7">
      <c r="A466" s="368" t="s">
        <v>6080</v>
      </c>
      <c r="B466" s="368" t="s">
        <v>5847</v>
      </c>
      <c r="C466" s="368" t="s">
        <v>24</v>
      </c>
      <c r="D466" s="368" t="s">
        <v>3236</v>
      </c>
      <c r="E466" s="368">
        <v>26</v>
      </c>
      <c r="F466" s="368">
        <v>3</v>
      </c>
      <c r="G466" s="368">
        <v>12</v>
      </c>
    </row>
    <row r="467" spans="1:7">
      <c r="A467" s="368" t="s">
        <v>6081</v>
      </c>
      <c r="B467" s="368" t="s">
        <v>5847</v>
      </c>
      <c r="C467" s="368" t="s">
        <v>211</v>
      </c>
      <c r="D467" s="368" t="s">
        <v>3236</v>
      </c>
      <c r="E467" s="368">
        <v>31</v>
      </c>
      <c r="F467" s="368">
        <v>1</v>
      </c>
      <c r="G467" s="368">
        <v>3</v>
      </c>
    </row>
    <row r="468" spans="1:7">
      <c r="A468" s="368" t="s">
        <v>6082</v>
      </c>
      <c r="B468" s="368" t="s">
        <v>5847</v>
      </c>
      <c r="C468" s="368" t="s">
        <v>26</v>
      </c>
      <c r="D468" s="368" t="s">
        <v>3236</v>
      </c>
      <c r="E468" s="368">
        <v>17</v>
      </c>
      <c r="F468" s="368">
        <v>1</v>
      </c>
      <c r="G468" s="368">
        <v>6</v>
      </c>
    </row>
    <row r="469" spans="1:7">
      <c r="A469" s="368" t="s">
        <v>6083</v>
      </c>
      <c r="B469" s="368" t="s">
        <v>5847</v>
      </c>
      <c r="C469" s="368" t="s">
        <v>73</v>
      </c>
      <c r="D469" s="368" t="s">
        <v>3236</v>
      </c>
      <c r="E469" s="368">
        <v>14</v>
      </c>
      <c r="F469" s="368">
        <v>2</v>
      </c>
      <c r="G469" s="368">
        <v>14</v>
      </c>
    </row>
    <row r="470" spans="1:7">
      <c r="A470" s="368" t="s">
        <v>6084</v>
      </c>
      <c r="B470" s="368" t="s">
        <v>5847</v>
      </c>
      <c r="C470" s="368" t="s">
        <v>74</v>
      </c>
      <c r="D470" s="368" t="s">
        <v>3236</v>
      </c>
      <c r="E470" s="368">
        <v>42</v>
      </c>
      <c r="F470" s="368">
        <v>5</v>
      </c>
      <c r="G470" s="368">
        <v>12</v>
      </c>
    </row>
    <row r="471" spans="1:7">
      <c r="A471" s="368" t="s">
        <v>6085</v>
      </c>
      <c r="B471" s="368" t="s">
        <v>5847</v>
      </c>
      <c r="C471" s="368" t="s">
        <v>227</v>
      </c>
      <c r="D471" s="368" t="s">
        <v>3236</v>
      </c>
      <c r="E471" s="368">
        <v>16</v>
      </c>
      <c r="F471" s="368">
        <v>1</v>
      </c>
      <c r="G471" s="368">
        <v>6</v>
      </c>
    </row>
    <row r="472" spans="1:7">
      <c r="A472" s="368" t="s">
        <v>3658</v>
      </c>
      <c r="B472" s="368" t="s">
        <v>5847</v>
      </c>
      <c r="C472" s="368" t="s">
        <v>212</v>
      </c>
      <c r="D472" s="368" t="s">
        <v>3236</v>
      </c>
      <c r="E472" s="368">
        <v>8</v>
      </c>
      <c r="F472" s="368">
        <v>1</v>
      </c>
      <c r="G472" s="368">
        <v>13</v>
      </c>
    </row>
    <row r="473" spans="1:7">
      <c r="A473" s="368" t="s">
        <v>6086</v>
      </c>
      <c r="B473" s="368" t="s">
        <v>5847</v>
      </c>
      <c r="C473" s="368" t="s">
        <v>228</v>
      </c>
      <c r="D473" s="368" t="s">
        <v>3236</v>
      </c>
      <c r="E473" s="368">
        <v>12</v>
      </c>
      <c r="F473" s="368">
        <v>3</v>
      </c>
      <c r="G473" s="368">
        <v>25</v>
      </c>
    </row>
    <row r="474" spans="1:7">
      <c r="A474" s="368" t="s">
        <v>6087</v>
      </c>
      <c r="B474" s="368" t="s">
        <v>5847</v>
      </c>
      <c r="C474" s="368" t="s">
        <v>85</v>
      </c>
      <c r="D474" s="368" t="s">
        <v>3236</v>
      </c>
      <c r="E474" s="368">
        <v>62</v>
      </c>
      <c r="F474" s="368">
        <v>2</v>
      </c>
      <c r="G474" s="368">
        <v>3</v>
      </c>
    </row>
    <row r="475" spans="1:7">
      <c r="A475" s="368" t="s">
        <v>3550</v>
      </c>
      <c r="B475" s="368" t="s">
        <v>5847</v>
      </c>
      <c r="C475" s="368" t="s">
        <v>213</v>
      </c>
      <c r="D475" s="368" t="s">
        <v>3236</v>
      </c>
      <c r="E475" s="368">
        <v>13</v>
      </c>
      <c r="F475" s="368">
        <v>1</v>
      </c>
      <c r="G475" s="368">
        <v>8</v>
      </c>
    </row>
    <row r="476" spans="1:7">
      <c r="A476" s="368" t="s">
        <v>3235</v>
      </c>
      <c r="B476" s="368" t="s">
        <v>5847</v>
      </c>
      <c r="C476" s="368" t="s">
        <v>86</v>
      </c>
      <c r="D476" s="368" t="s">
        <v>3236</v>
      </c>
      <c r="E476" s="368">
        <v>46</v>
      </c>
      <c r="F476" s="368">
        <v>1</v>
      </c>
      <c r="G476" s="368">
        <v>2</v>
      </c>
    </row>
    <row r="477" spans="1:7">
      <c r="A477" s="368" t="s">
        <v>6088</v>
      </c>
      <c r="B477" s="368" t="s">
        <v>5847</v>
      </c>
      <c r="C477" s="368" t="s">
        <v>229</v>
      </c>
      <c r="D477" s="368" t="s">
        <v>3236</v>
      </c>
      <c r="E477" s="368">
        <v>21</v>
      </c>
      <c r="F477" s="368">
        <v>3</v>
      </c>
      <c r="G477" s="368">
        <v>14</v>
      </c>
    </row>
    <row r="478" spans="1:7">
      <c r="A478" s="368" t="s">
        <v>6089</v>
      </c>
      <c r="B478" s="368" t="s">
        <v>5847</v>
      </c>
      <c r="C478" s="368" t="s">
        <v>29</v>
      </c>
      <c r="D478" s="368" t="s">
        <v>3236</v>
      </c>
      <c r="E478" s="368">
        <v>85</v>
      </c>
      <c r="F478" s="368">
        <v>2</v>
      </c>
      <c r="G478" s="368">
        <v>2</v>
      </c>
    </row>
    <row r="479" spans="1:7">
      <c r="A479" s="368" t="s">
        <v>3940</v>
      </c>
      <c r="B479" s="368" t="s">
        <v>5847</v>
      </c>
      <c r="C479" s="368" t="s">
        <v>115</v>
      </c>
      <c r="D479" s="368" t="s">
        <v>3236</v>
      </c>
      <c r="E479" s="368">
        <v>72</v>
      </c>
      <c r="F479" s="368">
        <v>5</v>
      </c>
      <c r="G479" s="368">
        <v>7</v>
      </c>
    </row>
    <row r="480" spans="1:7">
      <c r="A480" s="368" t="s">
        <v>6090</v>
      </c>
      <c r="B480" s="368" t="s">
        <v>5847</v>
      </c>
      <c r="C480" s="368" t="s">
        <v>76</v>
      </c>
      <c r="D480" s="368" t="s">
        <v>3236</v>
      </c>
      <c r="E480" s="368">
        <v>40</v>
      </c>
      <c r="F480" s="368">
        <v>1</v>
      </c>
      <c r="G480" s="368">
        <v>3</v>
      </c>
    </row>
    <row r="481" spans="1:7">
      <c r="A481" s="368" t="s">
        <v>6091</v>
      </c>
      <c r="B481" s="368" t="s">
        <v>5847</v>
      </c>
      <c r="C481" s="368" t="s">
        <v>30</v>
      </c>
      <c r="D481" s="368" t="s">
        <v>3236</v>
      </c>
      <c r="E481" s="368">
        <v>32</v>
      </c>
      <c r="F481" s="368">
        <v>1</v>
      </c>
      <c r="G481" s="368">
        <v>3</v>
      </c>
    </row>
    <row r="482" spans="1:7">
      <c r="A482" s="368" t="s">
        <v>6092</v>
      </c>
      <c r="B482" s="368" t="s">
        <v>5847</v>
      </c>
      <c r="C482" s="368" t="s">
        <v>78</v>
      </c>
      <c r="D482" s="368" t="s">
        <v>3236</v>
      </c>
      <c r="E482" s="368">
        <v>46</v>
      </c>
      <c r="F482" s="368">
        <v>3</v>
      </c>
      <c r="G482" s="368">
        <v>7</v>
      </c>
    </row>
    <row r="483" spans="1:7">
      <c r="A483" s="368" t="s">
        <v>6093</v>
      </c>
      <c r="B483" s="368" t="s">
        <v>5847</v>
      </c>
      <c r="C483" s="368" t="s">
        <v>79</v>
      </c>
      <c r="D483" s="368" t="s">
        <v>3236</v>
      </c>
      <c r="E483" s="368">
        <v>8</v>
      </c>
      <c r="F483" s="368">
        <v>1</v>
      </c>
      <c r="G483" s="368">
        <v>13</v>
      </c>
    </row>
    <row r="484" spans="1:7">
      <c r="A484" s="368" t="s">
        <v>6094</v>
      </c>
      <c r="B484" s="368" t="s">
        <v>5847</v>
      </c>
      <c r="C484" s="368" t="s">
        <v>80</v>
      </c>
      <c r="D484" s="368" t="s">
        <v>3236</v>
      </c>
      <c r="E484" s="368">
        <v>37</v>
      </c>
      <c r="F484" s="368">
        <v>2</v>
      </c>
      <c r="G484" s="368">
        <v>5</v>
      </c>
    </row>
    <row r="485" spans="1:7">
      <c r="A485" s="368" t="s">
        <v>6095</v>
      </c>
      <c r="B485" s="368" t="s">
        <v>5847</v>
      </c>
      <c r="C485" s="368" t="s">
        <v>33</v>
      </c>
      <c r="D485" s="368" t="s">
        <v>3236</v>
      </c>
      <c r="E485" s="368">
        <v>23</v>
      </c>
      <c r="F485" s="368">
        <v>1</v>
      </c>
      <c r="G485" s="368">
        <v>4</v>
      </c>
    </row>
    <row r="486" spans="1:7">
      <c r="A486" s="368" t="s">
        <v>6096</v>
      </c>
      <c r="B486" s="368" t="s">
        <v>5847</v>
      </c>
      <c r="C486" s="368" t="s">
        <v>35</v>
      </c>
      <c r="D486" s="368" t="s">
        <v>3236</v>
      </c>
      <c r="E486" s="368">
        <v>7</v>
      </c>
      <c r="F486" s="368">
        <v>1</v>
      </c>
      <c r="G486" s="368">
        <v>14</v>
      </c>
    </row>
    <row r="487" spans="1:7">
      <c r="A487" s="368" t="s">
        <v>3473</v>
      </c>
      <c r="B487" s="368" t="s">
        <v>5847</v>
      </c>
      <c r="C487" s="368" t="s">
        <v>60</v>
      </c>
      <c r="D487" s="368" t="s">
        <v>3236</v>
      </c>
      <c r="E487" s="368">
        <v>26</v>
      </c>
      <c r="F487" s="368">
        <v>3</v>
      </c>
      <c r="G487" s="368">
        <v>12</v>
      </c>
    </row>
    <row r="488" spans="1:7">
      <c r="A488" s="368" t="s">
        <v>6097</v>
      </c>
      <c r="B488" s="368" t="s">
        <v>5847</v>
      </c>
      <c r="C488" s="368" t="s">
        <v>217</v>
      </c>
      <c r="D488" s="368" t="s">
        <v>3236</v>
      </c>
      <c r="E488" s="368">
        <v>49</v>
      </c>
      <c r="F488" s="368">
        <v>1</v>
      </c>
      <c r="G488" s="368">
        <v>2</v>
      </c>
    </row>
    <row r="489" spans="1:7">
      <c r="A489" s="368" t="s">
        <v>6098</v>
      </c>
      <c r="B489" s="368" t="s">
        <v>5847</v>
      </c>
      <c r="C489" s="368" t="s">
        <v>19</v>
      </c>
      <c r="D489" s="368" t="s">
        <v>3236</v>
      </c>
      <c r="E489" s="368">
        <v>10</v>
      </c>
      <c r="F489" s="368">
        <v>1</v>
      </c>
      <c r="G489" s="368">
        <v>10</v>
      </c>
    </row>
    <row r="490" spans="1:7">
      <c r="A490" s="368" t="s">
        <v>6099</v>
      </c>
      <c r="B490" s="368" t="s">
        <v>5847</v>
      </c>
      <c r="C490" s="368" t="s">
        <v>219</v>
      </c>
      <c r="D490" s="368" t="s">
        <v>3236</v>
      </c>
      <c r="E490" s="368">
        <v>12</v>
      </c>
      <c r="F490" s="368">
        <v>1</v>
      </c>
      <c r="G490" s="368">
        <v>8</v>
      </c>
    </row>
    <row r="491" spans="1:7">
      <c r="A491" s="368" t="s">
        <v>6100</v>
      </c>
      <c r="B491" s="368" t="s">
        <v>5847</v>
      </c>
      <c r="C491" s="368" t="s">
        <v>220</v>
      </c>
      <c r="D491" s="368" t="s">
        <v>3236</v>
      </c>
      <c r="E491" s="368">
        <v>10</v>
      </c>
      <c r="F491" s="368">
        <v>3</v>
      </c>
      <c r="G491" s="368">
        <v>30</v>
      </c>
    </row>
    <row r="492" spans="1:7">
      <c r="A492" s="368" t="s">
        <v>3556</v>
      </c>
      <c r="B492" s="368" t="s">
        <v>5847</v>
      </c>
      <c r="C492" s="368" t="s">
        <v>115</v>
      </c>
      <c r="D492" s="368" t="s">
        <v>3240</v>
      </c>
      <c r="E492" s="368">
        <v>72</v>
      </c>
      <c r="F492" s="368">
        <v>1</v>
      </c>
      <c r="G492" s="368">
        <v>1</v>
      </c>
    </row>
    <row r="493" spans="1:7">
      <c r="A493" s="368" t="s">
        <v>6101</v>
      </c>
      <c r="B493" s="368" t="s">
        <v>5847</v>
      </c>
      <c r="C493" s="368" t="s">
        <v>30</v>
      </c>
      <c r="D493" s="368" t="s">
        <v>3264</v>
      </c>
      <c r="E493" s="368">
        <v>32</v>
      </c>
      <c r="F493" s="368">
        <v>1</v>
      </c>
      <c r="G493" s="368">
        <v>3</v>
      </c>
    </row>
    <row r="494" spans="1:7">
      <c r="A494" s="368" t="s">
        <v>3407</v>
      </c>
      <c r="B494" s="368" t="s">
        <v>5847</v>
      </c>
      <c r="C494" s="368" t="s">
        <v>210</v>
      </c>
      <c r="D494" s="368" t="s">
        <v>3203</v>
      </c>
      <c r="E494" s="368">
        <v>33</v>
      </c>
      <c r="F494" s="368">
        <v>1</v>
      </c>
      <c r="G494" s="368">
        <v>3</v>
      </c>
    </row>
    <row r="495" spans="1:7">
      <c r="A495" s="368" t="s">
        <v>6102</v>
      </c>
      <c r="B495" s="368" t="s">
        <v>5847</v>
      </c>
      <c r="C495" s="368" t="s">
        <v>20</v>
      </c>
      <c r="D495" s="368" t="s">
        <v>3203</v>
      </c>
      <c r="E495" s="368">
        <v>9</v>
      </c>
      <c r="F495" s="368">
        <v>1</v>
      </c>
      <c r="G495" s="368">
        <v>11</v>
      </c>
    </row>
    <row r="496" spans="1:7">
      <c r="A496" s="368" t="s">
        <v>3363</v>
      </c>
      <c r="B496" s="368" t="s">
        <v>5847</v>
      </c>
      <c r="C496" s="368" t="s">
        <v>22</v>
      </c>
      <c r="D496" s="368" t="s">
        <v>3203</v>
      </c>
      <c r="E496" s="368">
        <v>15</v>
      </c>
      <c r="F496" s="368">
        <v>4</v>
      </c>
      <c r="G496" s="368">
        <v>27</v>
      </c>
    </row>
    <row r="497" spans="1:7">
      <c r="A497" s="368" t="s">
        <v>4056</v>
      </c>
      <c r="B497" s="368" t="s">
        <v>5847</v>
      </c>
      <c r="C497" s="368" t="s">
        <v>225</v>
      </c>
      <c r="D497" s="368" t="s">
        <v>3203</v>
      </c>
      <c r="E497" s="368">
        <v>28</v>
      </c>
      <c r="F497" s="368">
        <v>2</v>
      </c>
      <c r="G497" s="368">
        <v>7</v>
      </c>
    </row>
    <row r="498" spans="1:7">
      <c r="A498" s="368" t="s">
        <v>3202</v>
      </c>
      <c r="B498" s="368" t="s">
        <v>5847</v>
      </c>
      <c r="C498" s="368" t="s">
        <v>23</v>
      </c>
      <c r="D498" s="368" t="s">
        <v>3203</v>
      </c>
      <c r="E498" s="368">
        <v>10</v>
      </c>
      <c r="F498" s="368">
        <v>1</v>
      </c>
      <c r="G498" s="368">
        <v>10</v>
      </c>
    </row>
    <row r="499" spans="1:7">
      <c r="A499" s="368" t="s">
        <v>3644</v>
      </c>
      <c r="B499" s="368" t="s">
        <v>5847</v>
      </c>
      <c r="C499" s="368" t="s">
        <v>226</v>
      </c>
      <c r="D499" s="368" t="s">
        <v>3203</v>
      </c>
      <c r="E499" s="368">
        <v>14</v>
      </c>
      <c r="F499" s="368">
        <v>3</v>
      </c>
      <c r="G499" s="368">
        <v>21</v>
      </c>
    </row>
    <row r="500" spans="1:7">
      <c r="A500" s="368" t="s">
        <v>3611</v>
      </c>
      <c r="B500" s="368" t="s">
        <v>5847</v>
      </c>
      <c r="C500" s="368" t="s">
        <v>83</v>
      </c>
      <c r="D500" s="368" t="s">
        <v>3203</v>
      </c>
      <c r="E500" s="368">
        <v>58</v>
      </c>
      <c r="F500" s="368">
        <v>4</v>
      </c>
      <c r="G500" s="368">
        <v>7</v>
      </c>
    </row>
    <row r="501" spans="1:7">
      <c r="A501" s="368" t="s">
        <v>6103</v>
      </c>
      <c r="B501" s="368" t="s">
        <v>5847</v>
      </c>
      <c r="C501" s="368" t="s">
        <v>84</v>
      </c>
      <c r="D501" s="368" t="s">
        <v>3203</v>
      </c>
      <c r="E501" s="368">
        <v>19</v>
      </c>
      <c r="F501" s="368">
        <v>1</v>
      </c>
      <c r="G501" s="368">
        <v>5</v>
      </c>
    </row>
    <row r="502" spans="1:7">
      <c r="A502" s="368" t="s">
        <v>6104</v>
      </c>
      <c r="B502" s="368" t="s">
        <v>5847</v>
      </c>
      <c r="C502" s="368" t="s">
        <v>24</v>
      </c>
      <c r="D502" s="368" t="s">
        <v>3203</v>
      </c>
      <c r="E502" s="368">
        <v>26</v>
      </c>
      <c r="F502" s="368">
        <v>2</v>
      </c>
      <c r="G502" s="368">
        <v>8</v>
      </c>
    </row>
    <row r="503" spans="1:7">
      <c r="A503" s="368" t="s">
        <v>3339</v>
      </c>
      <c r="B503" s="368" t="s">
        <v>5847</v>
      </c>
      <c r="C503" s="368" t="s">
        <v>25</v>
      </c>
      <c r="D503" s="368" t="s">
        <v>3203</v>
      </c>
      <c r="E503" s="368">
        <v>22</v>
      </c>
      <c r="F503" s="368">
        <v>1</v>
      </c>
      <c r="G503" s="368">
        <v>5</v>
      </c>
    </row>
    <row r="504" spans="1:7">
      <c r="A504" s="368" t="s">
        <v>6105</v>
      </c>
      <c r="B504" s="368" t="s">
        <v>5847</v>
      </c>
      <c r="C504" s="368" t="s">
        <v>211</v>
      </c>
      <c r="D504" s="368" t="s">
        <v>3203</v>
      </c>
      <c r="E504" s="368">
        <v>31</v>
      </c>
      <c r="F504" s="368">
        <v>1</v>
      </c>
      <c r="G504" s="368">
        <v>3</v>
      </c>
    </row>
    <row r="505" spans="1:7">
      <c r="A505" s="368" t="s">
        <v>6106</v>
      </c>
      <c r="B505" s="368" t="s">
        <v>5847</v>
      </c>
      <c r="C505" s="368" t="s">
        <v>154</v>
      </c>
      <c r="D505" s="368" t="s">
        <v>3203</v>
      </c>
      <c r="E505" s="368">
        <v>4</v>
      </c>
      <c r="F505" s="368">
        <v>1</v>
      </c>
      <c r="G505" s="368">
        <v>25</v>
      </c>
    </row>
    <row r="506" spans="1:7">
      <c r="A506" s="368" t="s">
        <v>4037</v>
      </c>
      <c r="B506" s="368" t="s">
        <v>5847</v>
      </c>
      <c r="C506" s="368" t="s">
        <v>73</v>
      </c>
      <c r="D506" s="368" t="s">
        <v>3203</v>
      </c>
      <c r="E506" s="368">
        <v>14</v>
      </c>
      <c r="F506" s="368">
        <v>2</v>
      </c>
      <c r="G506" s="368">
        <v>14</v>
      </c>
    </row>
    <row r="507" spans="1:7">
      <c r="A507" s="368" t="s">
        <v>3375</v>
      </c>
      <c r="B507" s="368" t="s">
        <v>5847</v>
      </c>
      <c r="C507" s="368" t="s">
        <v>74</v>
      </c>
      <c r="D507" s="368" t="s">
        <v>3203</v>
      </c>
      <c r="E507" s="368">
        <v>42</v>
      </c>
      <c r="F507" s="368">
        <v>1</v>
      </c>
      <c r="G507" s="368">
        <v>2</v>
      </c>
    </row>
    <row r="508" spans="1:7">
      <c r="A508" s="368" t="s">
        <v>4078</v>
      </c>
      <c r="B508" s="368" t="s">
        <v>5847</v>
      </c>
      <c r="C508" s="368" t="s">
        <v>212</v>
      </c>
      <c r="D508" s="368" t="s">
        <v>3203</v>
      </c>
      <c r="E508" s="368">
        <v>8</v>
      </c>
      <c r="F508" s="368">
        <v>1</v>
      </c>
      <c r="G508" s="368">
        <v>13</v>
      </c>
    </row>
    <row r="509" spans="1:7">
      <c r="A509" s="368" t="s">
        <v>3512</v>
      </c>
      <c r="B509" s="368" t="s">
        <v>5847</v>
      </c>
      <c r="C509" s="368" t="s">
        <v>85</v>
      </c>
      <c r="D509" s="368" t="s">
        <v>3203</v>
      </c>
      <c r="E509" s="368">
        <v>62</v>
      </c>
      <c r="F509" s="368">
        <v>3</v>
      </c>
      <c r="G509" s="368">
        <v>5</v>
      </c>
    </row>
    <row r="510" spans="1:7">
      <c r="A510" s="368" t="s">
        <v>3544</v>
      </c>
      <c r="B510" s="368" t="s">
        <v>5847</v>
      </c>
      <c r="C510" s="368" t="s">
        <v>200</v>
      </c>
      <c r="D510" s="368" t="s">
        <v>3203</v>
      </c>
      <c r="E510" s="368">
        <v>39</v>
      </c>
      <c r="F510" s="368">
        <v>1</v>
      </c>
      <c r="G510" s="368">
        <v>3</v>
      </c>
    </row>
    <row r="511" spans="1:7">
      <c r="A511" s="368" t="s">
        <v>4045</v>
      </c>
      <c r="B511" s="368" t="s">
        <v>5847</v>
      </c>
      <c r="C511" s="368" t="s">
        <v>27</v>
      </c>
      <c r="D511" s="368" t="s">
        <v>3203</v>
      </c>
      <c r="E511" s="368">
        <v>10</v>
      </c>
      <c r="F511" s="368">
        <v>3</v>
      </c>
      <c r="G511" s="368">
        <v>30</v>
      </c>
    </row>
    <row r="512" spans="1:7">
      <c r="A512" s="368" t="s">
        <v>3388</v>
      </c>
      <c r="B512" s="368" t="s">
        <v>5847</v>
      </c>
      <c r="C512" s="368" t="s">
        <v>86</v>
      </c>
      <c r="D512" s="368" t="s">
        <v>3203</v>
      </c>
      <c r="E512" s="368">
        <v>46</v>
      </c>
      <c r="F512" s="368">
        <v>5</v>
      </c>
      <c r="G512" s="368">
        <v>11</v>
      </c>
    </row>
    <row r="513" spans="1:7">
      <c r="A513" s="368" t="s">
        <v>6107</v>
      </c>
      <c r="B513" s="368" t="s">
        <v>5847</v>
      </c>
      <c r="C513" s="368" t="s">
        <v>229</v>
      </c>
      <c r="D513" s="368" t="s">
        <v>3203</v>
      </c>
      <c r="E513" s="368">
        <v>21</v>
      </c>
      <c r="F513" s="368">
        <v>4</v>
      </c>
      <c r="G513" s="368">
        <v>19</v>
      </c>
    </row>
    <row r="514" spans="1:7">
      <c r="A514" s="368" t="s">
        <v>3835</v>
      </c>
      <c r="B514" s="368" t="s">
        <v>5847</v>
      </c>
      <c r="C514" s="368" t="s">
        <v>114</v>
      </c>
      <c r="D514" s="368" t="s">
        <v>3203</v>
      </c>
      <c r="E514" s="368">
        <v>28</v>
      </c>
      <c r="F514" s="368">
        <v>3</v>
      </c>
      <c r="G514" s="368">
        <v>11</v>
      </c>
    </row>
    <row r="515" spans="1:7">
      <c r="A515" s="368" t="s">
        <v>4572</v>
      </c>
      <c r="B515" s="368" t="s">
        <v>5847</v>
      </c>
      <c r="C515" s="368" t="s">
        <v>29</v>
      </c>
      <c r="D515" s="368" t="s">
        <v>3203</v>
      </c>
      <c r="E515" s="368">
        <v>85</v>
      </c>
      <c r="F515" s="368">
        <v>8</v>
      </c>
      <c r="G515" s="368">
        <v>9</v>
      </c>
    </row>
    <row r="516" spans="1:7">
      <c r="A516" s="368" t="s">
        <v>3397</v>
      </c>
      <c r="B516" s="368" t="s">
        <v>5847</v>
      </c>
      <c r="C516" s="368" t="s">
        <v>115</v>
      </c>
      <c r="D516" s="368" t="s">
        <v>3203</v>
      </c>
      <c r="E516" s="368">
        <v>72</v>
      </c>
      <c r="F516" s="368">
        <v>5</v>
      </c>
      <c r="G516" s="368">
        <v>7</v>
      </c>
    </row>
    <row r="517" spans="1:7">
      <c r="A517" s="368" t="s">
        <v>6108</v>
      </c>
      <c r="B517" s="368" t="s">
        <v>5847</v>
      </c>
      <c r="C517" s="368" t="s">
        <v>75</v>
      </c>
      <c r="D517" s="368" t="s">
        <v>3203</v>
      </c>
      <c r="E517" s="368">
        <v>8</v>
      </c>
      <c r="F517" s="368">
        <v>2</v>
      </c>
      <c r="G517" s="368">
        <v>25</v>
      </c>
    </row>
    <row r="518" spans="1:7">
      <c r="A518" s="368" t="s">
        <v>4104</v>
      </c>
      <c r="B518" s="368" t="s">
        <v>5847</v>
      </c>
      <c r="C518" s="368" t="s">
        <v>76</v>
      </c>
      <c r="D518" s="368" t="s">
        <v>3203</v>
      </c>
      <c r="E518" s="368">
        <v>40</v>
      </c>
      <c r="F518" s="368">
        <v>2</v>
      </c>
      <c r="G518" s="368">
        <v>5</v>
      </c>
    </row>
    <row r="519" spans="1:7">
      <c r="A519" s="368" t="s">
        <v>4140</v>
      </c>
      <c r="B519" s="368" t="s">
        <v>5847</v>
      </c>
      <c r="C519" s="368" t="s">
        <v>77</v>
      </c>
      <c r="D519" s="368" t="s">
        <v>3203</v>
      </c>
      <c r="E519" s="368">
        <v>38</v>
      </c>
      <c r="F519" s="368">
        <v>3</v>
      </c>
      <c r="G519" s="368">
        <v>8</v>
      </c>
    </row>
    <row r="520" spans="1:7">
      <c r="A520" s="368" t="s">
        <v>4141</v>
      </c>
      <c r="B520" s="368" t="s">
        <v>5847</v>
      </c>
      <c r="C520" s="368" t="s">
        <v>30</v>
      </c>
      <c r="D520" s="368" t="s">
        <v>3203</v>
      </c>
      <c r="E520" s="368">
        <v>32</v>
      </c>
      <c r="F520" s="368">
        <v>7</v>
      </c>
      <c r="G520" s="368">
        <v>22</v>
      </c>
    </row>
    <row r="521" spans="1:7">
      <c r="A521" s="368" t="s">
        <v>3793</v>
      </c>
      <c r="B521" s="368" t="s">
        <v>5847</v>
      </c>
      <c r="C521" s="368" t="s">
        <v>31</v>
      </c>
      <c r="D521" s="368" t="s">
        <v>3203</v>
      </c>
      <c r="E521" s="368">
        <v>34</v>
      </c>
      <c r="F521" s="368">
        <v>5</v>
      </c>
      <c r="G521" s="368">
        <v>15</v>
      </c>
    </row>
    <row r="522" spans="1:7">
      <c r="A522" s="368" t="s">
        <v>3760</v>
      </c>
      <c r="B522" s="368" t="s">
        <v>5847</v>
      </c>
      <c r="C522" s="368" t="s">
        <v>88</v>
      </c>
      <c r="D522" s="368" t="s">
        <v>3203</v>
      </c>
      <c r="E522" s="368">
        <v>21</v>
      </c>
      <c r="F522" s="368">
        <v>1</v>
      </c>
      <c r="G522" s="368">
        <v>5</v>
      </c>
    </row>
    <row r="523" spans="1:7">
      <c r="A523" s="368" t="s">
        <v>3803</v>
      </c>
      <c r="B523" s="368" t="s">
        <v>5847</v>
      </c>
      <c r="C523" s="368" t="s">
        <v>57</v>
      </c>
      <c r="D523" s="368" t="s">
        <v>3203</v>
      </c>
      <c r="E523" s="368">
        <v>9</v>
      </c>
      <c r="F523" s="368">
        <v>1</v>
      </c>
      <c r="G523" s="368">
        <v>11</v>
      </c>
    </row>
    <row r="524" spans="1:7">
      <c r="A524" s="368" t="s">
        <v>4116</v>
      </c>
      <c r="B524" s="368" t="s">
        <v>5847</v>
      </c>
      <c r="C524" s="368" t="s">
        <v>58</v>
      </c>
      <c r="D524" s="368" t="s">
        <v>3203</v>
      </c>
      <c r="E524" s="368">
        <v>35</v>
      </c>
      <c r="F524" s="368">
        <v>1</v>
      </c>
      <c r="G524" s="368">
        <v>3</v>
      </c>
    </row>
    <row r="525" spans="1:7">
      <c r="A525" s="368" t="s">
        <v>3952</v>
      </c>
      <c r="B525" s="368" t="s">
        <v>5847</v>
      </c>
      <c r="C525" s="368" t="s">
        <v>80</v>
      </c>
      <c r="D525" s="368" t="s">
        <v>3203</v>
      </c>
      <c r="E525" s="368">
        <v>37</v>
      </c>
      <c r="F525" s="368">
        <v>1</v>
      </c>
      <c r="G525" s="368">
        <v>3</v>
      </c>
    </row>
    <row r="526" spans="1:7">
      <c r="A526" s="368" t="s">
        <v>3805</v>
      </c>
      <c r="B526" s="368" t="s">
        <v>5847</v>
      </c>
      <c r="C526" s="368" t="s">
        <v>32</v>
      </c>
      <c r="D526" s="368" t="s">
        <v>3203</v>
      </c>
      <c r="E526" s="368">
        <v>14</v>
      </c>
      <c r="F526" s="368">
        <v>1</v>
      </c>
      <c r="G526" s="368">
        <v>7</v>
      </c>
    </row>
    <row r="527" spans="1:7">
      <c r="A527" s="368" t="s">
        <v>6109</v>
      </c>
      <c r="B527" s="368" t="s">
        <v>5847</v>
      </c>
      <c r="C527" s="368" t="s">
        <v>33</v>
      </c>
      <c r="D527" s="368" t="s">
        <v>3203</v>
      </c>
      <c r="E527" s="368">
        <v>23</v>
      </c>
      <c r="F527" s="368">
        <v>5</v>
      </c>
      <c r="G527" s="368">
        <v>22</v>
      </c>
    </row>
    <row r="528" spans="1:7">
      <c r="A528" s="368" t="s">
        <v>3771</v>
      </c>
      <c r="B528" s="368" t="s">
        <v>5847</v>
      </c>
      <c r="C528" s="368" t="s">
        <v>34</v>
      </c>
      <c r="D528" s="368" t="s">
        <v>3203</v>
      </c>
      <c r="E528" s="368">
        <v>19</v>
      </c>
      <c r="F528" s="368">
        <v>1</v>
      </c>
      <c r="G528" s="368">
        <v>5</v>
      </c>
    </row>
    <row r="529" spans="1:7">
      <c r="A529" s="368" t="s">
        <v>3774</v>
      </c>
      <c r="B529" s="368" t="s">
        <v>5847</v>
      </c>
      <c r="C529" s="368" t="s">
        <v>214</v>
      </c>
      <c r="D529" s="368" t="s">
        <v>3203</v>
      </c>
      <c r="E529" s="368">
        <v>14</v>
      </c>
      <c r="F529" s="368">
        <v>2</v>
      </c>
      <c r="G529" s="368">
        <v>14</v>
      </c>
    </row>
    <row r="530" spans="1:7">
      <c r="A530" s="368" t="s">
        <v>6110</v>
      </c>
      <c r="B530" s="368" t="s">
        <v>5847</v>
      </c>
      <c r="C530" s="368" t="s">
        <v>35</v>
      </c>
      <c r="D530" s="368" t="s">
        <v>3203</v>
      </c>
      <c r="E530" s="368">
        <v>7</v>
      </c>
      <c r="F530" s="368">
        <v>2</v>
      </c>
      <c r="G530" s="368">
        <v>29</v>
      </c>
    </row>
    <row r="531" spans="1:7">
      <c r="A531" s="368" t="s">
        <v>4125</v>
      </c>
      <c r="B531" s="368" t="s">
        <v>5847</v>
      </c>
      <c r="C531" s="368" t="s">
        <v>60</v>
      </c>
      <c r="D531" s="368" t="s">
        <v>3203</v>
      </c>
      <c r="E531" s="368">
        <v>26</v>
      </c>
      <c r="F531" s="368">
        <v>1</v>
      </c>
      <c r="G531" s="368">
        <v>4</v>
      </c>
    </row>
    <row r="532" spans="1:7">
      <c r="A532" s="368" t="s">
        <v>6111</v>
      </c>
      <c r="B532" s="368" t="s">
        <v>5847</v>
      </c>
      <c r="C532" s="368" t="s">
        <v>90</v>
      </c>
      <c r="D532" s="368" t="s">
        <v>3203</v>
      </c>
      <c r="E532" s="368">
        <v>11</v>
      </c>
      <c r="F532" s="368">
        <v>1</v>
      </c>
      <c r="G532" s="368">
        <v>9</v>
      </c>
    </row>
    <row r="533" spans="1:7">
      <c r="A533" s="368" t="s">
        <v>3712</v>
      </c>
      <c r="B533" s="368" t="s">
        <v>5847</v>
      </c>
      <c r="C533" s="368" t="s">
        <v>217</v>
      </c>
      <c r="D533" s="368" t="s">
        <v>3203</v>
      </c>
      <c r="E533" s="368">
        <v>49</v>
      </c>
      <c r="F533" s="368">
        <v>2</v>
      </c>
      <c r="G533" s="368">
        <v>4</v>
      </c>
    </row>
    <row r="534" spans="1:7">
      <c r="A534" s="368" t="s">
        <v>4161</v>
      </c>
      <c r="B534" s="368" t="s">
        <v>5847</v>
      </c>
      <c r="C534" s="368" t="s">
        <v>37</v>
      </c>
      <c r="D534" s="368" t="s">
        <v>3203</v>
      </c>
      <c r="E534" s="368">
        <v>26</v>
      </c>
      <c r="F534" s="368">
        <v>1</v>
      </c>
      <c r="G534" s="368">
        <v>4</v>
      </c>
    </row>
    <row r="535" spans="1:7">
      <c r="A535" s="368" t="s">
        <v>3705</v>
      </c>
      <c r="B535" s="368" t="s">
        <v>5847</v>
      </c>
      <c r="C535" s="368" t="s">
        <v>91</v>
      </c>
      <c r="D535" s="368" t="s">
        <v>3203</v>
      </c>
      <c r="E535" s="368">
        <v>30</v>
      </c>
      <c r="F535" s="368">
        <v>1</v>
      </c>
      <c r="G535" s="368">
        <v>3</v>
      </c>
    </row>
    <row r="536" spans="1:7">
      <c r="A536" s="368" t="s">
        <v>3709</v>
      </c>
      <c r="B536" s="368" t="s">
        <v>5847</v>
      </c>
      <c r="C536" s="368" t="s">
        <v>38</v>
      </c>
      <c r="D536" s="368" t="s">
        <v>3203</v>
      </c>
      <c r="E536" s="368">
        <v>22</v>
      </c>
      <c r="F536" s="368">
        <v>2</v>
      </c>
      <c r="G536" s="368">
        <v>9</v>
      </c>
    </row>
    <row r="537" spans="1:7">
      <c r="A537" s="368" t="s">
        <v>6112</v>
      </c>
      <c r="B537" s="368" t="s">
        <v>5847</v>
      </c>
      <c r="C537" s="368" t="s">
        <v>219</v>
      </c>
      <c r="D537" s="368" t="s">
        <v>3203</v>
      </c>
      <c r="E537" s="368">
        <v>12</v>
      </c>
      <c r="F537" s="368">
        <v>1</v>
      </c>
      <c r="G537" s="368">
        <v>8</v>
      </c>
    </row>
    <row r="538" spans="1:7">
      <c r="A538" s="368" t="s">
        <v>6113</v>
      </c>
      <c r="B538" s="368" t="s">
        <v>5847</v>
      </c>
      <c r="C538" s="368" t="s">
        <v>61</v>
      </c>
      <c r="D538" s="368" t="s">
        <v>3203</v>
      </c>
      <c r="E538" s="368">
        <v>13</v>
      </c>
      <c r="F538" s="368">
        <v>1</v>
      </c>
      <c r="G538" s="368">
        <v>8</v>
      </c>
    </row>
    <row r="539" spans="1:7">
      <c r="A539" s="368" t="s">
        <v>6114</v>
      </c>
      <c r="B539" s="368" t="s">
        <v>5847</v>
      </c>
      <c r="C539" s="368" t="s">
        <v>220</v>
      </c>
      <c r="D539" s="368" t="s">
        <v>3203</v>
      </c>
      <c r="E539" s="368">
        <v>10</v>
      </c>
      <c r="F539" s="368">
        <v>1</v>
      </c>
      <c r="G539" s="368">
        <v>10</v>
      </c>
    </row>
    <row r="540" spans="1:7">
      <c r="A540" s="368" t="s">
        <v>6115</v>
      </c>
      <c r="B540" s="368" t="s">
        <v>5847</v>
      </c>
      <c r="C540" s="368" t="s">
        <v>40</v>
      </c>
      <c r="D540" s="368" t="s">
        <v>3203</v>
      </c>
      <c r="E540" s="368">
        <v>8</v>
      </c>
      <c r="F540" s="368">
        <v>1</v>
      </c>
      <c r="G540" s="368">
        <v>13</v>
      </c>
    </row>
    <row r="541" spans="1:7">
      <c r="A541" s="368" t="s">
        <v>4483</v>
      </c>
      <c r="B541" s="368" t="s">
        <v>5847</v>
      </c>
      <c r="C541" s="368" t="s">
        <v>41</v>
      </c>
      <c r="D541" s="368" t="s">
        <v>3203</v>
      </c>
      <c r="E541" s="368">
        <v>14</v>
      </c>
      <c r="F541" s="368">
        <v>2</v>
      </c>
      <c r="G541" s="368">
        <v>14</v>
      </c>
    </row>
    <row r="542" spans="1:7">
      <c r="A542" s="368" t="s">
        <v>4362</v>
      </c>
      <c r="B542" s="368" t="s">
        <v>5847</v>
      </c>
      <c r="C542" s="368" t="s">
        <v>222</v>
      </c>
      <c r="D542" s="368" t="s">
        <v>3203</v>
      </c>
      <c r="E542" s="368">
        <v>14</v>
      </c>
      <c r="F542" s="368">
        <v>1</v>
      </c>
      <c r="G542" s="368">
        <v>7</v>
      </c>
    </row>
    <row r="543" spans="1:7">
      <c r="A543" s="368" t="s">
        <v>4363</v>
      </c>
      <c r="B543" s="368" t="s">
        <v>5847</v>
      </c>
      <c r="C543" s="368" t="s">
        <v>223</v>
      </c>
      <c r="D543" s="368" t="s">
        <v>3203</v>
      </c>
      <c r="E543" s="368">
        <v>27</v>
      </c>
      <c r="F543" s="368">
        <v>2</v>
      </c>
      <c r="G543" s="368">
        <v>7</v>
      </c>
    </row>
    <row r="544" spans="1:7">
      <c r="A544" s="368" t="s">
        <v>6116</v>
      </c>
      <c r="B544" s="368" t="s">
        <v>5847</v>
      </c>
      <c r="C544" s="368" t="s">
        <v>62</v>
      </c>
      <c r="D544" s="368" t="s">
        <v>3203</v>
      </c>
      <c r="E544" s="368">
        <v>12</v>
      </c>
      <c r="F544" s="368">
        <v>1</v>
      </c>
      <c r="G544" s="368">
        <v>8</v>
      </c>
    </row>
    <row r="545" spans="1:7">
      <c r="A545" s="368" t="s">
        <v>6117</v>
      </c>
      <c r="B545" s="368" t="s">
        <v>5847</v>
      </c>
      <c r="C545" s="368" t="s">
        <v>22</v>
      </c>
      <c r="D545" s="368" t="s">
        <v>3256</v>
      </c>
      <c r="E545" s="368">
        <v>15</v>
      </c>
      <c r="F545" s="368">
        <v>1</v>
      </c>
      <c r="G545" s="368">
        <v>7</v>
      </c>
    </row>
    <row r="546" spans="1:7">
      <c r="A546" s="368" t="s">
        <v>6118</v>
      </c>
      <c r="B546" s="368" t="s">
        <v>5847</v>
      </c>
      <c r="C546" s="368" t="s">
        <v>26</v>
      </c>
      <c r="D546" s="368" t="s">
        <v>3256</v>
      </c>
      <c r="E546" s="368">
        <v>17</v>
      </c>
      <c r="F546" s="368">
        <v>1</v>
      </c>
      <c r="G546" s="368">
        <v>6</v>
      </c>
    </row>
    <row r="547" spans="1:7">
      <c r="A547" s="368" t="s">
        <v>4035</v>
      </c>
      <c r="B547" s="368" t="s">
        <v>5847</v>
      </c>
      <c r="C547" s="368" t="s">
        <v>74</v>
      </c>
      <c r="D547" s="368" t="s">
        <v>3256</v>
      </c>
      <c r="E547" s="368">
        <v>42</v>
      </c>
      <c r="F547" s="368">
        <v>1</v>
      </c>
      <c r="G547" s="368">
        <v>2</v>
      </c>
    </row>
    <row r="548" spans="1:7">
      <c r="A548" s="368" t="s">
        <v>6119</v>
      </c>
      <c r="B548" s="368" t="s">
        <v>5847</v>
      </c>
      <c r="C548" s="368" t="s">
        <v>76</v>
      </c>
      <c r="D548" s="368" t="s">
        <v>3256</v>
      </c>
      <c r="E548" s="368">
        <v>40</v>
      </c>
      <c r="F548" s="368">
        <v>1</v>
      </c>
      <c r="G548" s="368">
        <v>3</v>
      </c>
    </row>
    <row r="549" spans="1:7">
      <c r="A549" s="368" t="s">
        <v>6120</v>
      </c>
      <c r="B549" s="368" t="s">
        <v>5847</v>
      </c>
      <c r="C549" s="368" t="s">
        <v>78</v>
      </c>
      <c r="D549" s="368" t="s">
        <v>3256</v>
      </c>
      <c r="E549" s="368">
        <v>46</v>
      </c>
      <c r="F549" s="368">
        <v>1</v>
      </c>
      <c r="G549" s="368">
        <v>2</v>
      </c>
    </row>
    <row r="550" spans="1:7">
      <c r="A550" s="368" t="s">
        <v>6121</v>
      </c>
      <c r="B550" s="368" t="s">
        <v>5847</v>
      </c>
      <c r="C550" s="368" t="s">
        <v>32</v>
      </c>
      <c r="D550" s="368" t="s">
        <v>3256</v>
      </c>
      <c r="E550" s="368">
        <v>14</v>
      </c>
      <c r="F550" s="368">
        <v>1</v>
      </c>
      <c r="G550" s="368">
        <v>7</v>
      </c>
    </row>
    <row r="551" spans="1:7">
      <c r="A551" s="368" t="s">
        <v>6122</v>
      </c>
      <c r="B551" s="368" t="s">
        <v>5847</v>
      </c>
      <c r="C551" s="368" t="s">
        <v>160</v>
      </c>
      <c r="D551" s="368" t="s">
        <v>3188</v>
      </c>
      <c r="E551" s="368">
        <v>9</v>
      </c>
      <c r="F551" s="368">
        <v>1</v>
      </c>
      <c r="G551" s="368">
        <v>11</v>
      </c>
    </row>
    <row r="552" spans="1:7">
      <c r="A552" s="368" t="s">
        <v>6123</v>
      </c>
      <c r="B552" s="368" t="s">
        <v>5847</v>
      </c>
      <c r="C552" s="368" t="s">
        <v>155</v>
      </c>
      <c r="D552" s="368" t="s">
        <v>3252</v>
      </c>
      <c r="E552" s="368">
        <v>14</v>
      </c>
      <c r="F552" s="368">
        <v>1</v>
      </c>
      <c r="G552" s="368">
        <v>7</v>
      </c>
    </row>
    <row r="553" spans="1:7">
      <c r="A553" s="368" t="s">
        <v>3554</v>
      </c>
      <c r="B553" s="368" t="s">
        <v>5847</v>
      </c>
      <c r="C553" s="368" t="s">
        <v>86</v>
      </c>
      <c r="D553" s="368" t="s">
        <v>3252</v>
      </c>
      <c r="E553" s="368">
        <v>46</v>
      </c>
      <c r="F553" s="368">
        <v>1</v>
      </c>
      <c r="G553" s="368">
        <v>2</v>
      </c>
    </row>
    <row r="554" spans="1:7">
      <c r="A554" s="368" t="s">
        <v>6124</v>
      </c>
      <c r="B554" s="368" t="s">
        <v>5847</v>
      </c>
      <c r="C554" s="368" t="s">
        <v>229</v>
      </c>
      <c r="D554" s="368" t="s">
        <v>3252</v>
      </c>
      <c r="E554" s="368">
        <v>21</v>
      </c>
      <c r="F554" s="368">
        <v>1</v>
      </c>
      <c r="G554" s="368">
        <v>5</v>
      </c>
    </row>
    <row r="555" spans="1:7">
      <c r="A555" s="368" t="s">
        <v>6125</v>
      </c>
      <c r="B555" s="368" t="s">
        <v>5847</v>
      </c>
      <c r="C555" s="368" t="s">
        <v>75</v>
      </c>
      <c r="D555" s="368" t="s">
        <v>3252</v>
      </c>
      <c r="E555" s="368">
        <v>8</v>
      </c>
      <c r="F555" s="368">
        <v>1</v>
      </c>
      <c r="G555" s="368">
        <v>13</v>
      </c>
    </row>
    <row r="556" spans="1:7">
      <c r="A556" s="368" t="s">
        <v>6126</v>
      </c>
      <c r="B556" s="368" t="s">
        <v>5847</v>
      </c>
      <c r="C556" s="368" t="s">
        <v>76</v>
      </c>
      <c r="D556" s="368" t="s">
        <v>3252</v>
      </c>
      <c r="E556" s="368">
        <v>40</v>
      </c>
      <c r="F556" s="368">
        <v>1</v>
      </c>
      <c r="G556" s="368">
        <v>3</v>
      </c>
    </row>
    <row r="557" spans="1:7">
      <c r="A557" s="368" t="s">
        <v>6127</v>
      </c>
      <c r="B557" s="368" t="s">
        <v>5847</v>
      </c>
      <c r="C557" s="368" t="s">
        <v>89</v>
      </c>
      <c r="D557" s="368" t="s">
        <v>3252</v>
      </c>
      <c r="E557" s="368">
        <v>14</v>
      </c>
      <c r="F557" s="368">
        <v>1</v>
      </c>
      <c r="G557" s="368">
        <v>7</v>
      </c>
    </row>
    <row r="558" spans="1:7">
      <c r="A558" s="368" t="s">
        <v>3777</v>
      </c>
      <c r="B558" s="368" t="s">
        <v>5847</v>
      </c>
      <c r="C558" s="368" t="s">
        <v>60</v>
      </c>
      <c r="D558" s="368" t="s">
        <v>3233</v>
      </c>
      <c r="E558" s="368">
        <v>26</v>
      </c>
      <c r="F558" s="368">
        <v>1</v>
      </c>
      <c r="G558" s="368">
        <v>4</v>
      </c>
    </row>
    <row r="559" spans="1:7">
      <c r="A559" s="368" t="s">
        <v>6128</v>
      </c>
      <c r="B559" s="368" t="s">
        <v>5847</v>
      </c>
      <c r="C559" s="368" t="s">
        <v>210</v>
      </c>
      <c r="D559" s="368" t="s">
        <v>3306</v>
      </c>
      <c r="E559" s="368">
        <v>33</v>
      </c>
      <c r="F559" s="368">
        <v>1</v>
      </c>
      <c r="G559" s="368">
        <v>3</v>
      </c>
    </row>
    <row r="560" spans="1:7">
      <c r="A560" s="368" t="s">
        <v>6129</v>
      </c>
      <c r="B560" s="368" t="s">
        <v>5847</v>
      </c>
      <c r="C560" s="368" t="s">
        <v>23</v>
      </c>
      <c r="D560" s="368" t="s">
        <v>3306</v>
      </c>
      <c r="E560" s="368">
        <v>10</v>
      </c>
      <c r="F560" s="368">
        <v>2</v>
      </c>
      <c r="G560" s="368">
        <v>20</v>
      </c>
    </row>
    <row r="561" spans="1:7">
      <c r="A561" s="368" t="s">
        <v>6130</v>
      </c>
      <c r="B561" s="368" t="s">
        <v>5847</v>
      </c>
      <c r="C561" s="368" t="s">
        <v>83</v>
      </c>
      <c r="D561" s="368" t="s">
        <v>3306</v>
      </c>
      <c r="E561" s="368">
        <v>58</v>
      </c>
      <c r="F561" s="368">
        <v>3</v>
      </c>
      <c r="G561" s="368">
        <v>5</v>
      </c>
    </row>
    <row r="562" spans="1:7">
      <c r="A562" s="368" t="s">
        <v>6131</v>
      </c>
      <c r="B562" s="368" t="s">
        <v>5847</v>
      </c>
      <c r="C562" s="368" t="s">
        <v>211</v>
      </c>
      <c r="D562" s="368" t="s">
        <v>3306</v>
      </c>
      <c r="E562" s="368">
        <v>31</v>
      </c>
      <c r="F562" s="368">
        <v>2</v>
      </c>
      <c r="G562" s="368">
        <v>6</v>
      </c>
    </row>
    <row r="563" spans="1:7">
      <c r="A563" s="368" t="s">
        <v>6132</v>
      </c>
      <c r="B563" s="368" t="s">
        <v>5847</v>
      </c>
      <c r="C563" s="368" t="s">
        <v>26</v>
      </c>
      <c r="D563" s="368" t="s">
        <v>3306</v>
      </c>
      <c r="E563" s="368">
        <v>17</v>
      </c>
      <c r="F563" s="368">
        <v>1</v>
      </c>
      <c r="G563" s="368">
        <v>6</v>
      </c>
    </row>
    <row r="564" spans="1:7">
      <c r="A564" s="368" t="s">
        <v>3305</v>
      </c>
      <c r="B564" s="368" t="s">
        <v>5847</v>
      </c>
      <c r="C564" s="368" t="s">
        <v>212</v>
      </c>
      <c r="D564" s="368" t="s">
        <v>3306</v>
      </c>
      <c r="E564" s="368">
        <v>8</v>
      </c>
      <c r="F564" s="368">
        <v>1</v>
      </c>
      <c r="G564" s="368">
        <v>13</v>
      </c>
    </row>
    <row r="565" spans="1:7">
      <c r="A565" s="368" t="s">
        <v>6133</v>
      </c>
      <c r="B565" s="368" t="s">
        <v>5847</v>
      </c>
      <c r="C565" s="368" t="s">
        <v>85</v>
      </c>
      <c r="D565" s="368" t="s">
        <v>3306</v>
      </c>
      <c r="E565" s="368">
        <v>62</v>
      </c>
      <c r="F565" s="368">
        <v>1</v>
      </c>
      <c r="G565" s="368">
        <v>2</v>
      </c>
    </row>
    <row r="566" spans="1:7">
      <c r="A566" s="368" t="s">
        <v>6134</v>
      </c>
      <c r="B566" s="368" t="s">
        <v>5847</v>
      </c>
      <c r="C566" s="368" t="s">
        <v>27</v>
      </c>
      <c r="D566" s="368" t="s">
        <v>3306</v>
      </c>
      <c r="E566" s="368">
        <v>10</v>
      </c>
      <c r="F566" s="368">
        <v>1</v>
      </c>
      <c r="G566" s="368">
        <v>10</v>
      </c>
    </row>
    <row r="567" spans="1:7">
      <c r="A567" s="368" t="s">
        <v>6135</v>
      </c>
      <c r="B567" s="368" t="s">
        <v>5847</v>
      </c>
      <c r="C567" s="368" t="s">
        <v>86</v>
      </c>
      <c r="D567" s="368" t="s">
        <v>3306</v>
      </c>
      <c r="E567" s="368">
        <v>46</v>
      </c>
      <c r="F567" s="368">
        <v>1</v>
      </c>
      <c r="G567" s="368">
        <v>2</v>
      </c>
    </row>
    <row r="568" spans="1:7">
      <c r="A568" s="368" t="s">
        <v>6136</v>
      </c>
      <c r="B568" s="368" t="s">
        <v>5847</v>
      </c>
      <c r="C568" s="368" t="s">
        <v>29</v>
      </c>
      <c r="D568" s="368" t="s">
        <v>3306</v>
      </c>
      <c r="E568" s="368">
        <v>85</v>
      </c>
      <c r="F568" s="368">
        <v>1</v>
      </c>
      <c r="G568" s="368">
        <v>1</v>
      </c>
    </row>
    <row r="569" spans="1:7">
      <c r="A569" s="368" t="s">
        <v>6137</v>
      </c>
      <c r="B569" s="368" t="s">
        <v>5847</v>
      </c>
      <c r="C569" s="368" t="s">
        <v>77</v>
      </c>
      <c r="D569" s="368" t="s">
        <v>3306</v>
      </c>
      <c r="E569" s="368">
        <v>38</v>
      </c>
      <c r="F569" s="368">
        <v>1</v>
      </c>
      <c r="G569" s="368">
        <v>3</v>
      </c>
    </row>
    <row r="570" spans="1:7">
      <c r="A570" s="368" t="s">
        <v>6138</v>
      </c>
      <c r="B570" s="368" t="s">
        <v>5847</v>
      </c>
      <c r="C570" s="368" t="s">
        <v>31</v>
      </c>
      <c r="D570" s="368" t="s">
        <v>3306</v>
      </c>
      <c r="E570" s="368">
        <v>34</v>
      </c>
      <c r="F570" s="368">
        <v>1</v>
      </c>
      <c r="G570" s="368">
        <v>3</v>
      </c>
    </row>
    <row r="571" spans="1:7">
      <c r="A571" s="368" t="s">
        <v>6139</v>
      </c>
      <c r="B571" s="368" t="s">
        <v>5847</v>
      </c>
      <c r="C571" s="368" t="s">
        <v>57</v>
      </c>
      <c r="D571" s="368" t="s">
        <v>3306</v>
      </c>
      <c r="E571" s="368">
        <v>9</v>
      </c>
      <c r="F571" s="368">
        <v>1</v>
      </c>
      <c r="G571" s="368">
        <v>11</v>
      </c>
    </row>
    <row r="572" spans="1:7">
      <c r="A572" s="368" t="s">
        <v>3861</v>
      </c>
      <c r="B572" s="368" t="s">
        <v>5847</v>
      </c>
      <c r="C572" s="368" t="s">
        <v>32</v>
      </c>
      <c r="D572" s="368" t="s">
        <v>3306</v>
      </c>
      <c r="E572" s="368">
        <v>14</v>
      </c>
      <c r="F572" s="368">
        <v>2</v>
      </c>
      <c r="G572" s="368">
        <v>14</v>
      </c>
    </row>
    <row r="573" spans="1:7">
      <c r="A573" s="368" t="s">
        <v>6140</v>
      </c>
      <c r="B573" s="368" t="s">
        <v>5847</v>
      </c>
      <c r="C573" s="368" t="s">
        <v>33</v>
      </c>
      <c r="D573" s="368" t="s">
        <v>3306</v>
      </c>
      <c r="E573" s="368">
        <v>23</v>
      </c>
      <c r="F573" s="368">
        <v>1</v>
      </c>
      <c r="G573" s="368">
        <v>4</v>
      </c>
    </row>
    <row r="574" spans="1:7">
      <c r="A574" s="368" t="s">
        <v>6141</v>
      </c>
      <c r="B574" s="368" t="s">
        <v>5847</v>
      </c>
      <c r="C574" s="368" t="s">
        <v>60</v>
      </c>
      <c r="D574" s="368" t="s">
        <v>3306</v>
      </c>
      <c r="E574" s="368">
        <v>26</v>
      </c>
      <c r="F574" s="368">
        <v>4</v>
      </c>
      <c r="G574" s="368">
        <v>15</v>
      </c>
    </row>
    <row r="575" spans="1:7">
      <c r="A575" s="368" t="s">
        <v>6142</v>
      </c>
      <c r="B575" s="368" t="s">
        <v>5847</v>
      </c>
      <c r="C575" s="368" t="s">
        <v>91</v>
      </c>
      <c r="D575" s="368" t="s">
        <v>3306</v>
      </c>
      <c r="E575" s="368">
        <v>30</v>
      </c>
      <c r="F575" s="368">
        <v>1</v>
      </c>
      <c r="G575" s="368">
        <v>3</v>
      </c>
    </row>
    <row r="576" spans="1:7">
      <c r="A576" s="368" t="s">
        <v>6143</v>
      </c>
      <c r="B576" s="368" t="s">
        <v>5847</v>
      </c>
      <c r="C576" s="368" t="s">
        <v>38</v>
      </c>
      <c r="D576" s="368" t="s">
        <v>3306</v>
      </c>
      <c r="E576" s="368">
        <v>22</v>
      </c>
      <c r="F576" s="368">
        <v>1</v>
      </c>
      <c r="G576" s="368">
        <v>5</v>
      </c>
    </row>
    <row r="577" spans="1:7">
      <c r="A577" s="368" t="s">
        <v>6144</v>
      </c>
      <c r="B577" s="368" t="s">
        <v>5847</v>
      </c>
      <c r="C577" s="368" t="s">
        <v>92</v>
      </c>
      <c r="D577" s="368" t="s">
        <v>3306</v>
      </c>
      <c r="E577" s="368">
        <v>8</v>
      </c>
      <c r="F577" s="368">
        <v>1</v>
      </c>
      <c r="G577" s="368">
        <v>13</v>
      </c>
    </row>
    <row r="578" spans="1:7">
      <c r="A578" s="368" t="s">
        <v>6145</v>
      </c>
      <c r="B578" s="368" t="s">
        <v>5847</v>
      </c>
      <c r="C578" s="368" t="s">
        <v>221</v>
      </c>
      <c r="D578" s="368" t="s">
        <v>3306</v>
      </c>
      <c r="E578" s="368">
        <v>27</v>
      </c>
      <c r="F578" s="368">
        <v>1</v>
      </c>
      <c r="G578" s="368">
        <v>4</v>
      </c>
    </row>
    <row r="579" spans="1:7">
      <c r="A579" s="368" t="s">
        <v>4622</v>
      </c>
      <c r="B579" s="368" t="s">
        <v>5847</v>
      </c>
      <c r="C579" s="368" t="s">
        <v>41</v>
      </c>
      <c r="D579" s="368" t="s">
        <v>3306</v>
      </c>
      <c r="E579" s="368">
        <v>14</v>
      </c>
      <c r="F579" s="368">
        <v>1</v>
      </c>
      <c r="G579" s="368">
        <v>7</v>
      </c>
    </row>
    <row r="580" spans="1:7">
      <c r="A580" s="368" t="s">
        <v>4071</v>
      </c>
      <c r="B580" s="368" t="s">
        <v>5847</v>
      </c>
      <c r="C580" s="368" t="s">
        <v>26</v>
      </c>
      <c r="D580" s="368" t="s">
        <v>3190</v>
      </c>
      <c r="E580" s="368">
        <v>17</v>
      </c>
      <c r="F580" s="368">
        <v>1</v>
      </c>
      <c r="G580" s="368">
        <v>6</v>
      </c>
    </row>
    <row r="581" spans="1:7">
      <c r="A581" s="368" t="s">
        <v>6146</v>
      </c>
      <c r="B581" s="368" t="s">
        <v>5847</v>
      </c>
      <c r="C581" s="368" t="s">
        <v>85</v>
      </c>
      <c r="D581" s="368" t="s">
        <v>3190</v>
      </c>
      <c r="E581" s="368">
        <v>62</v>
      </c>
      <c r="F581" s="368">
        <v>1</v>
      </c>
      <c r="G581" s="368">
        <v>2</v>
      </c>
    </row>
    <row r="582" spans="1:7">
      <c r="A582" s="368" t="s">
        <v>6147</v>
      </c>
      <c r="B582" s="368" t="s">
        <v>5847</v>
      </c>
      <c r="C582" s="368" t="s">
        <v>213</v>
      </c>
      <c r="D582" s="368" t="s">
        <v>3190</v>
      </c>
      <c r="E582" s="368">
        <v>13</v>
      </c>
      <c r="F582" s="368">
        <v>1</v>
      </c>
      <c r="G582" s="368">
        <v>8</v>
      </c>
    </row>
    <row r="583" spans="1:7">
      <c r="A583" s="368" t="s">
        <v>3830</v>
      </c>
      <c r="B583" s="368" t="s">
        <v>5847</v>
      </c>
      <c r="C583" s="368" t="s">
        <v>86</v>
      </c>
      <c r="D583" s="368" t="s">
        <v>3190</v>
      </c>
      <c r="E583" s="368">
        <v>46</v>
      </c>
      <c r="F583" s="368">
        <v>1</v>
      </c>
      <c r="G583" s="368">
        <v>2</v>
      </c>
    </row>
    <row r="584" spans="1:7">
      <c r="A584" s="368" t="s">
        <v>3787</v>
      </c>
      <c r="B584" s="368" t="s">
        <v>5847</v>
      </c>
      <c r="C584" s="368" t="s">
        <v>76</v>
      </c>
      <c r="D584" s="368" t="s">
        <v>3190</v>
      </c>
      <c r="E584" s="368">
        <v>40</v>
      </c>
      <c r="F584" s="368">
        <v>2</v>
      </c>
      <c r="G584" s="368">
        <v>5</v>
      </c>
    </row>
    <row r="585" spans="1:7">
      <c r="A585" s="368" t="s">
        <v>3559</v>
      </c>
      <c r="B585" s="368" t="s">
        <v>5847</v>
      </c>
      <c r="C585" s="368" t="s">
        <v>77</v>
      </c>
      <c r="D585" s="368" t="s">
        <v>3190</v>
      </c>
      <c r="E585" s="368">
        <v>38</v>
      </c>
      <c r="F585" s="368">
        <v>1</v>
      </c>
      <c r="G585" s="368">
        <v>3</v>
      </c>
    </row>
    <row r="586" spans="1:7">
      <c r="A586" s="368" t="s">
        <v>6148</v>
      </c>
      <c r="B586" s="368" t="s">
        <v>5847</v>
      </c>
      <c r="C586" s="368" t="s">
        <v>79</v>
      </c>
      <c r="D586" s="368" t="s">
        <v>3190</v>
      </c>
      <c r="E586" s="368">
        <v>8</v>
      </c>
      <c r="F586" s="368">
        <v>1</v>
      </c>
      <c r="G586" s="368">
        <v>13</v>
      </c>
    </row>
    <row r="587" spans="1:7">
      <c r="A587" s="368" t="s">
        <v>6149</v>
      </c>
      <c r="B587" s="368" t="s">
        <v>5847</v>
      </c>
      <c r="C587" s="368" t="s">
        <v>80</v>
      </c>
      <c r="D587" s="368" t="s">
        <v>3190</v>
      </c>
      <c r="E587" s="368">
        <v>37</v>
      </c>
      <c r="F587" s="368">
        <v>1</v>
      </c>
      <c r="G587" s="368">
        <v>3</v>
      </c>
    </row>
    <row r="588" spans="1:7">
      <c r="A588" s="368" t="s">
        <v>6150</v>
      </c>
      <c r="B588" s="368" t="s">
        <v>5847</v>
      </c>
      <c r="C588" s="368" t="s">
        <v>37</v>
      </c>
      <c r="D588" s="368" t="s">
        <v>3190</v>
      </c>
      <c r="E588" s="368">
        <v>26</v>
      </c>
      <c r="F588" s="368">
        <v>1</v>
      </c>
      <c r="G588" s="368">
        <v>4</v>
      </c>
    </row>
    <row r="589" spans="1:7">
      <c r="A589" s="368" t="s">
        <v>6151</v>
      </c>
      <c r="B589" s="368" t="s">
        <v>5847</v>
      </c>
      <c r="C589" s="368" t="s">
        <v>225</v>
      </c>
      <c r="D589" s="368" t="s">
        <v>3246</v>
      </c>
      <c r="E589" s="368">
        <v>28</v>
      </c>
      <c r="F589" s="368">
        <v>1</v>
      </c>
      <c r="G589" s="368">
        <v>4</v>
      </c>
    </row>
    <row r="590" spans="1:7">
      <c r="A590" s="368" t="s">
        <v>6152</v>
      </c>
      <c r="B590" s="368" t="s">
        <v>5847</v>
      </c>
      <c r="C590" s="368" t="s">
        <v>83</v>
      </c>
      <c r="D590" s="368" t="s">
        <v>3246</v>
      </c>
      <c r="E590" s="368">
        <v>58</v>
      </c>
      <c r="F590" s="368">
        <v>1</v>
      </c>
      <c r="G590" s="368">
        <v>2</v>
      </c>
    </row>
    <row r="591" spans="1:7">
      <c r="A591" s="368" t="s">
        <v>3661</v>
      </c>
      <c r="B591" s="368" t="s">
        <v>5847</v>
      </c>
      <c r="C591" s="368" t="s">
        <v>85</v>
      </c>
      <c r="D591" s="368" t="s">
        <v>3246</v>
      </c>
      <c r="E591" s="368">
        <v>62</v>
      </c>
      <c r="F591" s="368">
        <v>1</v>
      </c>
      <c r="G591" s="368">
        <v>2</v>
      </c>
    </row>
    <row r="592" spans="1:7">
      <c r="A592" s="368" t="s">
        <v>3748</v>
      </c>
      <c r="B592" s="368" t="s">
        <v>5847</v>
      </c>
      <c r="C592" s="368" t="s">
        <v>229</v>
      </c>
      <c r="D592" s="368" t="s">
        <v>3246</v>
      </c>
      <c r="E592" s="368">
        <v>21</v>
      </c>
      <c r="F592" s="368">
        <v>1</v>
      </c>
      <c r="G592" s="368">
        <v>5</v>
      </c>
    </row>
    <row r="593" spans="1:7">
      <c r="A593" s="368" t="s">
        <v>6153</v>
      </c>
      <c r="B593" s="368" t="s">
        <v>5847</v>
      </c>
      <c r="C593" s="368" t="s">
        <v>88</v>
      </c>
      <c r="D593" s="368" t="s">
        <v>3246</v>
      </c>
      <c r="E593" s="368">
        <v>21</v>
      </c>
      <c r="F593" s="368">
        <v>2</v>
      </c>
      <c r="G593" s="368">
        <v>10</v>
      </c>
    </row>
    <row r="594" spans="1:7">
      <c r="A594" s="368" t="s">
        <v>3409</v>
      </c>
      <c r="B594" s="368" t="s">
        <v>5847</v>
      </c>
      <c r="C594" s="368" t="s">
        <v>210</v>
      </c>
      <c r="D594" s="368" t="s">
        <v>3184</v>
      </c>
      <c r="E594" s="368">
        <v>33</v>
      </c>
      <c r="F594" s="368">
        <v>4</v>
      </c>
      <c r="G594" s="368">
        <v>12</v>
      </c>
    </row>
    <row r="595" spans="1:7">
      <c r="A595" s="368" t="s">
        <v>4063</v>
      </c>
      <c r="B595" s="368" t="s">
        <v>5847</v>
      </c>
      <c r="C595" s="368" t="s">
        <v>23</v>
      </c>
      <c r="D595" s="368" t="s">
        <v>3184</v>
      </c>
      <c r="E595" s="368">
        <v>10</v>
      </c>
      <c r="F595" s="368">
        <v>1</v>
      </c>
      <c r="G595" s="368">
        <v>10</v>
      </c>
    </row>
    <row r="596" spans="1:7">
      <c r="A596" s="368" t="s">
        <v>6154</v>
      </c>
      <c r="B596" s="368" t="s">
        <v>5847</v>
      </c>
      <c r="C596" s="368" t="s">
        <v>83</v>
      </c>
      <c r="D596" s="368" t="s">
        <v>3184</v>
      </c>
      <c r="E596" s="368">
        <v>58</v>
      </c>
      <c r="F596" s="368">
        <v>1</v>
      </c>
      <c r="G596" s="368">
        <v>2</v>
      </c>
    </row>
    <row r="597" spans="1:7">
      <c r="A597" s="368" t="s">
        <v>6155</v>
      </c>
      <c r="B597" s="368" t="s">
        <v>5847</v>
      </c>
      <c r="C597" s="368" t="s">
        <v>84</v>
      </c>
      <c r="D597" s="368" t="s">
        <v>3184</v>
      </c>
      <c r="E597" s="368">
        <v>19</v>
      </c>
      <c r="F597" s="368">
        <v>1</v>
      </c>
      <c r="G597" s="368">
        <v>5</v>
      </c>
    </row>
    <row r="598" spans="1:7">
      <c r="A598" s="368" t="s">
        <v>6156</v>
      </c>
      <c r="B598" s="368" t="s">
        <v>5847</v>
      </c>
      <c r="C598" s="368" t="s">
        <v>24</v>
      </c>
      <c r="D598" s="368" t="s">
        <v>3184</v>
      </c>
      <c r="E598" s="368">
        <v>26</v>
      </c>
      <c r="F598" s="368">
        <v>1</v>
      </c>
      <c r="G598" s="368">
        <v>4</v>
      </c>
    </row>
    <row r="599" spans="1:7">
      <c r="A599" s="368" t="s">
        <v>6157</v>
      </c>
      <c r="B599" s="368" t="s">
        <v>5847</v>
      </c>
      <c r="C599" s="368" t="s">
        <v>25</v>
      </c>
      <c r="D599" s="368" t="s">
        <v>3184</v>
      </c>
      <c r="E599" s="368">
        <v>22</v>
      </c>
      <c r="F599" s="368">
        <v>1</v>
      </c>
      <c r="G599" s="368">
        <v>5</v>
      </c>
    </row>
    <row r="600" spans="1:7">
      <c r="A600" s="368" t="s">
        <v>3423</v>
      </c>
      <c r="B600" s="368" t="s">
        <v>5847</v>
      </c>
      <c r="C600" s="368" t="s">
        <v>74</v>
      </c>
      <c r="D600" s="368" t="s">
        <v>3184</v>
      </c>
      <c r="E600" s="368">
        <v>42</v>
      </c>
      <c r="F600" s="368">
        <v>2</v>
      </c>
      <c r="G600" s="368">
        <v>5</v>
      </c>
    </row>
    <row r="601" spans="1:7">
      <c r="A601" s="368" t="s">
        <v>6158</v>
      </c>
      <c r="B601" s="368" t="s">
        <v>5847</v>
      </c>
      <c r="C601" s="368" t="s">
        <v>227</v>
      </c>
      <c r="D601" s="368" t="s">
        <v>3184</v>
      </c>
      <c r="E601" s="368">
        <v>16</v>
      </c>
      <c r="F601" s="368">
        <v>2</v>
      </c>
      <c r="G601" s="368">
        <v>13</v>
      </c>
    </row>
    <row r="602" spans="1:7">
      <c r="A602" s="368" t="s">
        <v>6159</v>
      </c>
      <c r="B602" s="368" t="s">
        <v>5847</v>
      </c>
      <c r="C602" s="368" t="s">
        <v>85</v>
      </c>
      <c r="D602" s="368" t="s">
        <v>3184</v>
      </c>
      <c r="E602" s="368">
        <v>62</v>
      </c>
      <c r="F602" s="368">
        <v>1</v>
      </c>
      <c r="G602" s="368">
        <v>2</v>
      </c>
    </row>
    <row r="603" spans="1:7">
      <c r="A603" s="368" t="s">
        <v>6160</v>
      </c>
      <c r="B603" s="368" t="s">
        <v>5847</v>
      </c>
      <c r="C603" s="368" t="s">
        <v>27</v>
      </c>
      <c r="D603" s="368" t="s">
        <v>3184</v>
      </c>
      <c r="E603" s="368">
        <v>10</v>
      </c>
      <c r="F603" s="368">
        <v>1</v>
      </c>
      <c r="G603" s="368">
        <v>10</v>
      </c>
    </row>
    <row r="604" spans="1:7">
      <c r="A604" s="368" t="s">
        <v>3668</v>
      </c>
      <c r="B604" s="368" t="s">
        <v>5847</v>
      </c>
      <c r="C604" s="368" t="s">
        <v>213</v>
      </c>
      <c r="D604" s="368" t="s">
        <v>3184</v>
      </c>
      <c r="E604" s="368">
        <v>13</v>
      </c>
      <c r="F604" s="368">
        <v>1</v>
      </c>
      <c r="G604" s="368">
        <v>8</v>
      </c>
    </row>
    <row r="605" spans="1:7">
      <c r="A605" s="368" t="s">
        <v>6161</v>
      </c>
      <c r="B605" s="368" t="s">
        <v>5847</v>
      </c>
      <c r="C605" s="368" t="s">
        <v>229</v>
      </c>
      <c r="D605" s="368" t="s">
        <v>3184</v>
      </c>
      <c r="E605" s="368">
        <v>21</v>
      </c>
      <c r="F605" s="368">
        <v>1</v>
      </c>
      <c r="G605" s="368">
        <v>5</v>
      </c>
    </row>
    <row r="606" spans="1:7">
      <c r="A606" s="368" t="s">
        <v>3676</v>
      </c>
      <c r="B606" s="368" t="s">
        <v>5847</v>
      </c>
      <c r="C606" s="368" t="s">
        <v>28</v>
      </c>
      <c r="D606" s="368" t="s">
        <v>3184</v>
      </c>
      <c r="E606" s="368">
        <v>7</v>
      </c>
      <c r="F606" s="368">
        <v>1</v>
      </c>
      <c r="G606" s="368">
        <v>14</v>
      </c>
    </row>
    <row r="607" spans="1:7">
      <c r="A607" s="368" t="s">
        <v>4311</v>
      </c>
      <c r="B607" s="368" t="s">
        <v>5847</v>
      </c>
      <c r="C607" s="368" t="s">
        <v>76</v>
      </c>
      <c r="D607" s="368" t="s">
        <v>3184</v>
      </c>
      <c r="E607" s="368">
        <v>40</v>
      </c>
      <c r="F607" s="368">
        <v>1</v>
      </c>
      <c r="G607" s="368">
        <v>3</v>
      </c>
    </row>
    <row r="608" spans="1:7">
      <c r="A608" s="368" t="s">
        <v>6162</v>
      </c>
      <c r="B608" s="368" t="s">
        <v>5847</v>
      </c>
      <c r="C608" s="368" t="s">
        <v>77</v>
      </c>
      <c r="D608" s="368" t="s">
        <v>3184</v>
      </c>
      <c r="E608" s="368">
        <v>38</v>
      </c>
      <c r="F608" s="368">
        <v>2</v>
      </c>
      <c r="G608" s="368">
        <v>5</v>
      </c>
    </row>
    <row r="609" spans="1:7">
      <c r="A609" s="368" t="s">
        <v>6163</v>
      </c>
      <c r="B609" s="368" t="s">
        <v>5847</v>
      </c>
      <c r="C609" s="368" t="s">
        <v>30</v>
      </c>
      <c r="D609" s="368" t="s">
        <v>3184</v>
      </c>
      <c r="E609" s="368">
        <v>32</v>
      </c>
      <c r="F609" s="368">
        <v>2</v>
      </c>
      <c r="G609" s="368">
        <v>6</v>
      </c>
    </row>
    <row r="610" spans="1:7">
      <c r="A610" s="368" t="s">
        <v>6164</v>
      </c>
      <c r="B610" s="368" t="s">
        <v>5847</v>
      </c>
      <c r="C610" s="368" t="s">
        <v>31</v>
      </c>
      <c r="D610" s="368" t="s">
        <v>3184</v>
      </c>
      <c r="E610" s="368">
        <v>34</v>
      </c>
      <c r="F610" s="368">
        <v>2</v>
      </c>
      <c r="G610" s="368">
        <v>6</v>
      </c>
    </row>
    <row r="611" spans="1:7">
      <c r="A611" s="368" t="s">
        <v>6165</v>
      </c>
      <c r="B611" s="368" t="s">
        <v>5847</v>
      </c>
      <c r="C611" s="368" t="s">
        <v>159</v>
      </c>
      <c r="D611" s="368" t="s">
        <v>3184</v>
      </c>
      <c r="E611" s="368">
        <v>8</v>
      </c>
      <c r="F611" s="368">
        <v>1</v>
      </c>
      <c r="G611" s="368">
        <v>13</v>
      </c>
    </row>
    <row r="612" spans="1:7">
      <c r="A612" s="368" t="s">
        <v>6166</v>
      </c>
      <c r="B612" s="368" t="s">
        <v>5847</v>
      </c>
      <c r="C612" s="368" t="s">
        <v>160</v>
      </c>
      <c r="D612" s="368" t="s">
        <v>3184</v>
      </c>
      <c r="E612" s="368">
        <v>9</v>
      </c>
      <c r="F612" s="368">
        <v>1</v>
      </c>
      <c r="G612" s="368">
        <v>11</v>
      </c>
    </row>
    <row r="613" spans="1:7">
      <c r="A613" s="368" t="s">
        <v>6167</v>
      </c>
      <c r="B613" s="368" t="s">
        <v>5847</v>
      </c>
      <c r="C613" s="368" t="s">
        <v>80</v>
      </c>
      <c r="D613" s="368" t="s">
        <v>3184</v>
      </c>
      <c r="E613" s="368">
        <v>37</v>
      </c>
      <c r="F613" s="368">
        <v>1</v>
      </c>
      <c r="G613" s="368">
        <v>3</v>
      </c>
    </row>
    <row r="614" spans="1:7">
      <c r="A614" s="368" t="s">
        <v>3866</v>
      </c>
      <c r="B614" s="368" t="s">
        <v>5847</v>
      </c>
      <c r="C614" s="368" t="s">
        <v>33</v>
      </c>
      <c r="D614" s="368" t="s">
        <v>3184</v>
      </c>
      <c r="E614" s="368">
        <v>23</v>
      </c>
      <c r="F614" s="368">
        <v>2</v>
      </c>
      <c r="G614" s="368">
        <v>9</v>
      </c>
    </row>
    <row r="615" spans="1:7">
      <c r="A615" s="368" t="s">
        <v>4339</v>
      </c>
      <c r="B615" s="368" t="s">
        <v>5847</v>
      </c>
      <c r="C615" s="368" t="s">
        <v>216</v>
      </c>
      <c r="D615" s="368" t="s">
        <v>3184</v>
      </c>
      <c r="E615" s="368">
        <v>14</v>
      </c>
      <c r="F615" s="368">
        <v>3</v>
      </c>
      <c r="G615" s="368">
        <v>21</v>
      </c>
    </row>
    <row r="616" spans="1:7">
      <c r="A616" s="368" t="s">
        <v>6168</v>
      </c>
      <c r="B616" s="368" t="s">
        <v>5847</v>
      </c>
      <c r="C616" s="368" t="s">
        <v>218</v>
      </c>
      <c r="D616" s="368" t="s">
        <v>3184</v>
      </c>
      <c r="E616" s="368">
        <v>7</v>
      </c>
      <c r="F616" s="368">
        <v>1</v>
      </c>
      <c r="G616" s="368">
        <v>14</v>
      </c>
    </row>
    <row r="617" spans="1:7">
      <c r="A617" s="368" t="s">
        <v>4841</v>
      </c>
      <c r="B617" s="368" t="s">
        <v>5847</v>
      </c>
      <c r="C617" s="368" t="s">
        <v>91</v>
      </c>
      <c r="D617" s="368" t="s">
        <v>3184</v>
      </c>
      <c r="E617" s="368">
        <v>30</v>
      </c>
      <c r="F617" s="368">
        <v>1</v>
      </c>
      <c r="G617" s="368">
        <v>3</v>
      </c>
    </row>
    <row r="618" spans="1:7">
      <c r="A618" s="368" t="s">
        <v>5331</v>
      </c>
      <c r="B618" s="368" t="s">
        <v>5847</v>
      </c>
      <c r="C618" s="368" t="s">
        <v>38</v>
      </c>
      <c r="D618" s="368" t="s">
        <v>3184</v>
      </c>
      <c r="E618" s="368">
        <v>22</v>
      </c>
      <c r="F618" s="368">
        <v>1</v>
      </c>
      <c r="G618" s="368">
        <v>5</v>
      </c>
    </row>
    <row r="619" spans="1:7">
      <c r="A619" s="368" t="s">
        <v>6169</v>
      </c>
      <c r="B619" s="368" t="s">
        <v>5847</v>
      </c>
      <c r="C619" s="368" t="s">
        <v>220</v>
      </c>
      <c r="D619" s="368" t="s">
        <v>3184</v>
      </c>
      <c r="E619" s="368">
        <v>10</v>
      </c>
      <c r="F619" s="368">
        <v>1</v>
      </c>
      <c r="G619" s="368">
        <v>10</v>
      </c>
    </row>
    <row r="620" spans="1:7">
      <c r="A620" s="368" t="s">
        <v>4356</v>
      </c>
      <c r="B620" s="368" t="s">
        <v>5847</v>
      </c>
      <c r="C620" s="368" t="s">
        <v>40</v>
      </c>
      <c r="D620" s="368" t="s">
        <v>3184</v>
      </c>
      <c r="E620" s="368">
        <v>8</v>
      </c>
      <c r="F620" s="368">
        <v>1</v>
      </c>
      <c r="G620" s="368">
        <v>13</v>
      </c>
    </row>
    <row r="621" spans="1:7">
      <c r="A621" s="368" t="s">
        <v>6170</v>
      </c>
      <c r="B621" s="368" t="s">
        <v>5847</v>
      </c>
      <c r="C621" s="368" t="s">
        <v>221</v>
      </c>
      <c r="D621" s="368" t="s">
        <v>3184</v>
      </c>
      <c r="E621" s="368">
        <v>27</v>
      </c>
      <c r="F621" s="368">
        <v>1</v>
      </c>
      <c r="G621" s="368">
        <v>4</v>
      </c>
    </row>
    <row r="622" spans="1:7">
      <c r="A622" s="368" t="s">
        <v>6171</v>
      </c>
      <c r="B622" s="368" t="s">
        <v>5847</v>
      </c>
      <c r="C622" s="368" t="s">
        <v>62</v>
      </c>
      <c r="D622" s="368" t="s">
        <v>3184</v>
      </c>
      <c r="E622" s="368">
        <v>12</v>
      </c>
      <c r="F622" s="368">
        <v>1</v>
      </c>
      <c r="G622" s="368">
        <v>8</v>
      </c>
    </row>
    <row r="623" spans="1:7">
      <c r="A623" s="368" t="s">
        <v>3444</v>
      </c>
      <c r="B623" s="368" t="s">
        <v>5847</v>
      </c>
      <c r="C623" s="368" t="s">
        <v>229</v>
      </c>
      <c r="D623" s="368" t="s">
        <v>3230</v>
      </c>
      <c r="E623" s="368">
        <v>21</v>
      </c>
      <c r="F623" s="368">
        <v>1</v>
      </c>
      <c r="G623" s="368">
        <v>5</v>
      </c>
    </row>
    <row r="624" spans="1:7">
      <c r="A624" s="368" t="s">
        <v>6172</v>
      </c>
      <c r="B624" s="368" t="s">
        <v>5847</v>
      </c>
      <c r="C624" s="368" t="s">
        <v>76</v>
      </c>
      <c r="D624" s="368" t="s">
        <v>3205</v>
      </c>
      <c r="E624" s="368">
        <v>40</v>
      </c>
      <c r="F624" s="368">
        <v>1</v>
      </c>
      <c r="G624" s="368">
        <v>3</v>
      </c>
    </row>
    <row r="625" spans="1:7">
      <c r="A625" s="368" t="s">
        <v>6173</v>
      </c>
      <c r="B625" s="368" t="s">
        <v>5847</v>
      </c>
      <c r="C625" s="368" t="s">
        <v>59</v>
      </c>
      <c r="D625" s="368" t="s">
        <v>3205</v>
      </c>
      <c r="E625" s="368">
        <v>12</v>
      </c>
      <c r="F625" s="368">
        <v>1</v>
      </c>
      <c r="G625" s="368">
        <v>8</v>
      </c>
    </row>
    <row r="626" spans="1:7">
      <c r="A626" s="368" t="s">
        <v>6174</v>
      </c>
      <c r="B626" s="368" t="s">
        <v>5847</v>
      </c>
      <c r="C626" s="368" t="s">
        <v>37</v>
      </c>
      <c r="D626" s="368" t="s">
        <v>3205</v>
      </c>
      <c r="E626" s="368">
        <v>26</v>
      </c>
      <c r="F626" s="368">
        <v>1</v>
      </c>
      <c r="G626" s="368">
        <v>4</v>
      </c>
    </row>
    <row r="627" spans="1:7">
      <c r="A627" s="368" t="s">
        <v>6175</v>
      </c>
      <c r="B627" s="368" t="s">
        <v>5847</v>
      </c>
      <c r="C627" s="368" t="s">
        <v>92</v>
      </c>
      <c r="D627" s="368" t="s">
        <v>3205</v>
      </c>
      <c r="E627" s="368">
        <v>8</v>
      </c>
      <c r="F627" s="368">
        <v>1</v>
      </c>
      <c r="G627" s="368">
        <v>13</v>
      </c>
    </row>
    <row r="628" spans="1:7">
      <c r="A628" s="368" t="s">
        <v>6176</v>
      </c>
      <c r="B628" s="368" t="s">
        <v>5847</v>
      </c>
      <c r="C628" s="368" t="s">
        <v>222</v>
      </c>
      <c r="D628" s="368" t="s">
        <v>3205</v>
      </c>
      <c r="E628" s="368">
        <v>14</v>
      </c>
      <c r="F628" s="368">
        <v>1</v>
      </c>
      <c r="G628" s="368">
        <v>7</v>
      </c>
    </row>
    <row r="629" spans="1:7">
      <c r="A629" s="368" t="s">
        <v>6177</v>
      </c>
      <c r="B629" s="368" t="s">
        <v>166</v>
      </c>
      <c r="C629" s="368" t="s">
        <v>63</v>
      </c>
      <c r="D629" s="368" t="s">
        <v>265</v>
      </c>
      <c r="E629" s="368">
        <v>2520</v>
      </c>
      <c r="F629" s="368">
        <v>1272</v>
      </c>
      <c r="G629" s="368">
        <v>50</v>
      </c>
    </row>
    <row r="630" spans="1:7">
      <c r="A630" s="368" t="s">
        <v>3237</v>
      </c>
      <c r="B630" s="368" t="s">
        <v>166</v>
      </c>
      <c r="C630" s="368" t="s">
        <v>63</v>
      </c>
      <c r="D630" s="368" t="s">
        <v>3192</v>
      </c>
      <c r="E630" s="368">
        <v>2520</v>
      </c>
      <c r="F630" s="368">
        <v>197</v>
      </c>
      <c r="G630" s="368">
        <v>8</v>
      </c>
    </row>
    <row r="631" spans="1:7">
      <c r="A631" s="368" t="s">
        <v>3238</v>
      </c>
      <c r="B631" s="368" t="s">
        <v>166</v>
      </c>
      <c r="C631" s="368" t="s">
        <v>63</v>
      </c>
      <c r="D631" s="368" t="s">
        <v>3220</v>
      </c>
      <c r="E631" s="368">
        <v>2520</v>
      </c>
      <c r="F631" s="368">
        <v>891</v>
      </c>
      <c r="G631" s="368">
        <v>35</v>
      </c>
    </row>
    <row r="632" spans="1:7">
      <c r="A632" s="368" t="s">
        <v>3593</v>
      </c>
      <c r="B632" s="368" t="s">
        <v>166</v>
      </c>
      <c r="C632" s="368" t="s">
        <v>63</v>
      </c>
      <c r="D632" s="368" t="s">
        <v>3210</v>
      </c>
      <c r="E632" s="368">
        <v>2520</v>
      </c>
      <c r="F632" s="368">
        <v>125</v>
      </c>
      <c r="G632" s="368">
        <v>5</v>
      </c>
    </row>
    <row r="633" spans="1:7">
      <c r="A633" s="368" t="s">
        <v>3594</v>
      </c>
      <c r="B633" s="368" t="s">
        <v>166</v>
      </c>
      <c r="C633" s="368" t="s">
        <v>63</v>
      </c>
      <c r="D633" s="368" t="s">
        <v>3207</v>
      </c>
      <c r="E633" s="368">
        <v>2520</v>
      </c>
      <c r="F633" s="368">
        <v>9</v>
      </c>
      <c r="G633" s="368">
        <v>0</v>
      </c>
    </row>
    <row r="634" spans="1:7">
      <c r="A634" s="368" t="s">
        <v>3176</v>
      </c>
      <c r="B634" s="368" t="s">
        <v>166</v>
      </c>
      <c r="C634" s="368" t="s">
        <v>63</v>
      </c>
      <c r="D634" s="368" t="s">
        <v>3177</v>
      </c>
      <c r="E634" s="368">
        <v>2520</v>
      </c>
      <c r="F634" s="368">
        <v>44</v>
      </c>
      <c r="G634" s="368">
        <v>2</v>
      </c>
    </row>
    <row r="635" spans="1:7">
      <c r="A635" s="368" t="s">
        <v>3321</v>
      </c>
      <c r="B635" s="368" t="s">
        <v>166</v>
      </c>
      <c r="C635" s="368" t="s">
        <v>63</v>
      </c>
      <c r="D635" s="368" t="s">
        <v>3201</v>
      </c>
      <c r="E635" s="368">
        <v>2520</v>
      </c>
      <c r="F635" s="368">
        <v>23</v>
      </c>
      <c r="G635" s="368">
        <v>1</v>
      </c>
    </row>
    <row r="636" spans="1:7">
      <c r="A636" s="368" t="s">
        <v>3475</v>
      </c>
      <c r="B636" s="368" t="s">
        <v>166</v>
      </c>
      <c r="C636" s="368" t="s">
        <v>63</v>
      </c>
      <c r="D636" s="368" t="s">
        <v>3236</v>
      </c>
      <c r="E636" s="368">
        <v>2520</v>
      </c>
      <c r="F636" s="368">
        <v>56</v>
      </c>
      <c r="G636" s="368">
        <v>2</v>
      </c>
    </row>
    <row r="637" spans="1:7">
      <c r="A637" s="368" t="s">
        <v>3239</v>
      </c>
      <c r="B637" s="368" t="s">
        <v>166</v>
      </c>
      <c r="C637" s="368" t="s">
        <v>63</v>
      </c>
      <c r="D637" s="368" t="s">
        <v>3240</v>
      </c>
      <c r="E637" s="368">
        <v>2520</v>
      </c>
      <c r="F637" s="368">
        <v>1</v>
      </c>
      <c r="G637" s="368">
        <v>0</v>
      </c>
    </row>
    <row r="638" spans="1:7">
      <c r="A638" s="368" t="s">
        <v>3322</v>
      </c>
      <c r="B638" s="368" t="s">
        <v>166</v>
      </c>
      <c r="C638" s="368" t="s">
        <v>63</v>
      </c>
      <c r="D638" s="368" t="s">
        <v>3264</v>
      </c>
      <c r="E638" s="368">
        <v>2520</v>
      </c>
      <c r="F638" s="368">
        <v>1</v>
      </c>
      <c r="G638" s="368">
        <v>0</v>
      </c>
    </row>
    <row r="639" spans="1:7">
      <c r="A639" s="368" t="s">
        <v>3400</v>
      </c>
      <c r="B639" s="368" t="s">
        <v>166</v>
      </c>
      <c r="C639" s="368" t="s">
        <v>63</v>
      </c>
      <c r="D639" s="368" t="s">
        <v>3203</v>
      </c>
      <c r="E639" s="368">
        <v>2520</v>
      </c>
      <c r="F639" s="368">
        <v>110</v>
      </c>
      <c r="G639" s="368">
        <v>4</v>
      </c>
    </row>
    <row r="640" spans="1:7">
      <c r="A640" s="368" t="s">
        <v>3360</v>
      </c>
      <c r="B640" s="368" t="s">
        <v>166</v>
      </c>
      <c r="C640" s="368" t="s">
        <v>63</v>
      </c>
      <c r="D640" s="368" t="s">
        <v>3256</v>
      </c>
      <c r="E640" s="368">
        <v>2520</v>
      </c>
      <c r="F640" s="368">
        <v>6</v>
      </c>
      <c r="G640" s="368">
        <v>0</v>
      </c>
    </row>
    <row r="641" spans="1:7">
      <c r="A641" s="368" t="s">
        <v>3596</v>
      </c>
      <c r="B641" s="368" t="s">
        <v>166</v>
      </c>
      <c r="C641" s="368" t="s">
        <v>63</v>
      </c>
      <c r="D641" s="368" t="s">
        <v>3188</v>
      </c>
      <c r="E641" s="368">
        <v>2520</v>
      </c>
      <c r="F641" s="368">
        <v>1</v>
      </c>
      <c r="G641" s="368">
        <v>0</v>
      </c>
    </row>
    <row r="642" spans="1:7">
      <c r="A642" s="368" t="s">
        <v>3361</v>
      </c>
      <c r="B642" s="368" t="s">
        <v>166</v>
      </c>
      <c r="C642" s="368" t="s">
        <v>63</v>
      </c>
      <c r="D642" s="368" t="s">
        <v>3252</v>
      </c>
      <c r="E642" s="368">
        <v>2520</v>
      </c>
      <c r="F642" s="368">
        <v>6</v>
      </c>
      <c r="G642" s="368">
        <v>0</v>
      </c>
    </row>
    <row r="643" spans="1:7">
      <c r="A643" s="368" t="s">
        <v>3241</v>
      </c>
      <c r="B643" s="368" t="s">
        <v>166</v>
      </c>
      <c r="C643" s="368" t="s">
        <v>63</v>
      </c>
      <c r="D643" s="368" t="s">
        <v>3233</v>
      </c>
      <c r="E643" s="368">
        <v>2520</v>
      </c>
      <c r="F643" s="368">
        <v>1</v>
      </c>
      <c r="G643" s="368">
        <v>0</v>
      </c>
    </row>
    <row r="644" spans="1:7">
      <c r="A644" s="368" t="s">
        <v>3515</v>
      </c>
      <c r="B644" s="368" t="s">
        <v>166</v>
      </c>
      <c r="C644" s="368" t="s">
        <v>63</v>
      </c>
      <c r="D644" s="368" t="s">
        <v>3306</v>
      </c>
      <c r="E644" s="368">
        <v>2520</v>
      </c>
      <c r="F644" s="368">
        <v>29</v>
      </c>
      <c r="G644" s="368">
        <v>1</v>
      </c>
    </row>
    <row r="645" spans="1:7">
      <c r="A645" s="368" t="s">
        <v>3597</v>
      </c>
      <c r="B645" s="368" t="s">
        <v>166</v>
      </c>
      <c r="C645" s="368" t="s">
        <v>63</v>
      </c>
      <c r="D645" s="368" t="s">
        <v>3190</v>
      </c>
      <c r="E645" s="368">
        <v>2520</v>
      </c>
      <c r="F645" s="368">
        <v>10</v>
      </c>
      <c r="G645" s="368">
        <v>0</v>
      </c>
    </row>
    <row r="646" spans="1:7">
      <c r="A646" s="368" t="s">
        <v>4009</v>
      </c>
      <c r="B646" s="368" t="s">
        <v>166</v>
      </c>
      <c r="C646" s="368" t="s">
        <v>63</v>
      </c>
      <c r="D646" s="368" t="s">
        <v>3246</v>
      </c>
      <c r="E646" s="368">
        <v>2520</v>
      </c>
      <c r="F646" s="368">
        <v>6</v>
      </c>
      <c r="G646" s="368">
        <v>0</v>
      </c>
    </row>
    <row r="647" spans="1:7">
      <c r="A647" s="368" t="s">
        <v>3242</v>
      </c>
      <c r="B647" s="368" t="s">
        <v>166</v>
      </c>
      <c r="C647" s="368" t="s">
        <v>63</v>
      </c>
      <c r="D647" s="368" t="s">
        <v>3184</v>
      </c>
      <c r="E647" s="368">
        <v>2520</v>
      </c>
      <c r="F647" s="368">
        <v>40</v>
      </c>
      <c r="G647" s="368">
        <v>2</v>
      </c>
    </row>
    <row r="648" spans="1:7">
      <c r="A648" s="368" t="s">
        <v>3324</v>
      </c>
      <c r="B648" s="368" t="s">
        <v>166</v>
      </c>
      <c r="C648" s="368" t="s">
        <v>63</v>
      </c>
      <c r="D648" s="368" t="s">
        <v>3230</v>
      </c>
      <c r="E648" s="368">
        <v>2520</v>
      </c>
      <c r="F648" s="368">
        <v>1</v>
      </c>
      <c r="G648" s="368">
        <v>0</v>
      </c>
    </row>
    <row r="649" spans="1:7">
      <c r="A649" s="368" t="s">
        <v>3280</v>
      </c>
      <c r="B649" s="368" t="s">
        <v>166</v>
      </c>
      <c r="C649" s="368" t="s">
        <v>63</v>
      </c>
      <c r="D649" s="368" t="s">
        <v>3205</v>
      </c>
      <c r="E649" s="368">
        <v>2520</v>
      </c>
      <c r="F649" s="368">
        <v>5</v>
      </c>
      <c r="G649" s="368">
        <v>0</v>
      </c>
    </row>
    <row r="650" spans="1:7">
      <c r="A650" s="368" t="s">
        <v>2675</v>
      </c>
      <c r="B650" s="368" t="s">
        <v>168</v>
      </c>
      <c r="C650" s="368" t="s">
        <v>195</v>
      </c>
      <c r="D650" s="368" t="s">
        <v>3175</v>
      </c>
      <c r="E650" s="368">
        <v>1</v>
      </c>
      <c r="F650" s="368" t="s">
        <v>3175</v>
      </c>
      <c r="G650" s="368">
        <v>0</v>
      </c>
    </row>
    <row r="651" spans="1:7">
      <c r="A651" s="368" t="s">
        <v>2721</v>
      </c>
      <c r="B651" s="368" t="s">
        <v>168</v>
      </c>
      <c r="C651" s="368" t="s">
        <v>96</v>
      </c>
      <c r="D651" s="368" t="s">
        <v>3175</v>
      </c>
      <c r="E651" s="368">
        <v>1</v>
      </c>
      <c r="F651" s="368" t="s">
        <v>3175</v>
      </c>
      <c r="G651" s="368">
        <v>0</v>
      </c>
    </row>
    <row r="652" spans="1:7">
      <c r="A652" s="368" t="s">
        <v>2896</v>
      </c>
      <c r="B652" s="368" t="s">
        <v>168</v>
      </c>
      <c r="C652" s="368" t="s">
        <v>103</v>
      </c>
      <c r="D652" s="368" t="s">
        <v>3175</v>
      </c>
      <c r="E652" s="368">
        <v>1</v>
      </c>
      <c r="F652" s="368" t="s">
        <v>3175</v>
      </c>
      <c r="G652" s="368">
        <v>0</v>
      </c>
    </row>
    <row r="653" spans="1:7">
      <c r="A653" s="368" t="s">
        <v>2781</v>
      </c>
      <c r="B653" s="368" t="s">
        <v>168</v>
      </c>
      <c r="C653" s="368" t="s">
        <v>140</v>
      </c>
      <c r="D653" s="368" t="s">
        <v>3175</v>
      </c>
      <c r="E653" s="368">
        <v>1</v>
      </c>
      <c r="F653" s="368" t="s">
        <v>3175</v>
      </c>
      <c r="G653" s="368">
        <v>0</v>
      </c>
    </row>
    <row r="654" spans="1:7">
      <c r="A654" s="368" t="s">
        <v>2855</v>
      </c>
      <c r="B654" s="368" t="s">
        <v>168</v>
      </c>
      <c r="C654" s="368" t="s">
        <v>206</v>
      </c>
      <c r="D654" s="368" t="s">
        <v>3175</v>
      </c>
      <c r="E654" s="368">
        <v>1</v>
      </c>
      <c r="F654" s="368" t="s">
        <v>3175</v>
      </c>
      <c r="G654" s="368">
        <v>0</v>
      </c>
    </row>
    <row r="655" spans="1:7">
      <c r="A655" s="368" t="s">
        <v>6178</v>
      </c>
      <c r="B655" s="368" t="s">
        <v>168</v>
      </c>
      <c r="C655" s="368" t="s">
        <v>63</v>
      </c>
      <c r="D655" s="368" t="s">
        <v>265</v>
      </c>
      <c r="E655" s="368">
        <v>7</v>
      </c>
      <c r="F655" s="368">
        <v>2</v>
      </c>
      <c r="G655" s="368">
        <v>29</v>
      </c>
    </row>
    <row r="656" spans="1:7">
      <c r="A656" s="368" t="s">
        <v>6179</v>
      </c>
      <c r="B656" s="368" t="s">
        <v>168</v>
      </c>
      <c r="C656" s="368" t="s">
        <v>195</v>
      </c>
      <c r="D656" s="368" t="s">
        <v>265</v>
      </c>
      <c r="E656" s="368">
        <v>1</v>
      </c>
      <c r="F656" s="368" t="s">
        <v>3175</v>
      </c>
      <c r="G656" s="368">
        <v>0</v>
      </c>
    </row>
    <row r="657" spans="1:7">
      <c r="A657" s="368" t="s">
        <v>6180</v>
      </c>
      <c r="B657" s="368" t="s">
        <v>168</v>
      </c>
      <c r="C657" s="368" t="s">
        <v>96</v>
      </c>
      <c r="D657" s="368" t="s">
        <v>265</v>
      </c>
      <c r="E657" s="368">
        <v>1</v>
      </c>
      <c r="F657" s="368" t="s">
        <v>3175</v>
      </c>
      <c r="G657" s="368">
        <v>0</v>
      </c>
    </row>
    <row r="658" spans="1:7">
      <c r="A658" s="368" t="s">
        <v>6181</v>
      </c>
      <c r="B658" s="368" t="s">
        <v>168</v>
      </c>
      <c r="C658" s="368" t="s">
        <v>226</v>
      </c>
      <c r="D658" s="368" t="s">
        <v>265</v>
      </c>
      <c r="E658" s="368">
        <v>1</v>
      </c>
      <c r="F658" s="368">
        <v>1</v>
      </c>
      <c r="G658" s="368">
        <v>100</v>
      </c>
    </row>
    <row r="659" spans="1:7">
      <c r="A659" s="368" t="s">
        <v>6182</v>
      </c>
      <c r="B659" s="368" t="s">
        <v>168</v>
      </c>
      <c r="C659" s="368" t="s">
        <v>103</v>
      </c>
      <c r="D659" s="368" t="s">
        <v>265</v>
      </c>
      <c r="E659" s="368">
        <v>1</v>
      </c>
      <c r="F659" s="368" t="s">
        <v>3175</v>
      </c>
      <c r="G659" s="368">
        <v>0</v>
      </c>
    </row>
    <row r="660" spans="1:7">
      <c r="A660" s="368" t="s">
        <v>6183</v>
      </c>
      <c r="B660" s="368" t="s">
        <v>168</v>
      </c>
      <c r="C660" s="368" t="s">
        <v>140</v>
      </c>
      <c r="D660" s="368" t="s">
        <v>265</v>
      </c>
      <c r="E660" s="368">
        <v>1</v>
      </c>
      <c r="F660" s="368" t="s">
        <v>3175</v>
      </c>
      <c r="G660" s="368">
        <v>0</v>
      </c>
    </row>
    <row r="661" spans="1:7">
      <c r="A661" s="368" t="s">
        <v>6184</v>
      </c>
      <c r="B661" s="368" t="s">
        <v>168</v>
      </c>
      <c r="C661" s="368" t="s">
        <v>114</v>
      </c>
      <c r="D661" s="368" t="s">
        <v>265</v>
      </c>
      <c r="E661" s="368">
        <v>1</v>
      </c>
      <c r="F661" s="368">
        <v>1</v>
      </c>
      <c r="G661" s="368">
        <v>100</v>
      </c>
    </row>
    <row r="662" spans="1:7">
      <c r="A662" s="368" t="s">
        <v>6185</v>
      </c>
      <c r="B662" s="368" t="s">
        <v>168</v>
      </c>
      <c r="C662" s="368" t="s">
        <v>206</v>
      </c>
      <c r="D662" s="368" t="s">
        <v>265</v>
      </c>
      <c r="E662" s="368">
        <v>1</v>
      </c>
      <c r="F662" s="368" t="s">
        <v>3175</v>
      </c>
      <c r="G662" s="368">
        <v>0</v>
      </c>
    </row>
    <row r="663" spans="1:7">
      <c r="A663" s="368" t="s">
        <v>6186</v>
      </c>
      <c r="B663" s="368" t="s">
        <v>168</v>
      </c>
      <c r="C663" s="368" t="s">
        <v>63</v>
      </c>
      <c r="D663" s="368" t="s">
        <v>3192</v>
      </c>
      <c r="E663" s="368">
        <v>7</v>
      </c>
      <c r="F663" s="368">
        <v>2</v>
      </c>
      <c r="G663" s="368">
        <v>29</v>
      </c>
    </row>
    <row r="664" spans="1:7">
      <c r="A664" s="368" t="s">
        <v>6187</v>
      </c>
      <c r="B664" s="368" t="s">
        <v>168</v>
      </c>
      <c r="C664" s="368" t="s">
        <v>226</v>
      </c>
      <c r="D664" s="368" t="s">
        <v>3192</v>
      </c>
      <c r="E664" s="368">
        <v>1</v>
      </c>
      <c r="F664" s="368">
        <v>1</v>
      </c>
      <c r="G664" s="368">
        <v>100</v>
      </c>
    </row>
    <row r="665" spans="1:7">
      <c r="A665" s="368" t="s">
        <v>6188</v>
      </c>
      <c r="B665" s="368" t="s">
        <v>168</v>
      </c>
      <c r="C665" s="368" t="s">
        <v>114</v>
      </c>
      <c r="D665" s="368" t="s">
        <v>3192</v>
      </c>
      <c r="E665" s="368">
        <v>1</v>
      </c>
      <c r="F665" s="368">
        <v>1</v>
      </c>
      <c r="G665" s="368">
        <v>100</v>
      </c>
    </row>
    <row r="666" spans="1:7">
      <c r="A666" s="368" t="s">
        <v>6189</v>
      </c>
      <c r="B666" s="368" t="s">
        <v>168</v>
      </c>
      <c r="C666" s="368" t="s">
        <v>63</v>
      </c>
      <c r="D666" s="368" t="s">
        <v>3210</v>
      </c>
      <c r="E666" s="368">
        <v>7</v>
      </c>
      <c r="F666" s="368">
        <v>1</v>
      </c>
      <c r="G666" s="368">
        <v>14</v>
      </c>
    </row>
    <row r="667" spans="1:7">
      <c r="A667" s="368" t="s">
        <v>6190</v>
      </c>
      <c r="B667" s="368" t="s">
        <v>168</v>
      </c>
      <c r="C667" s="368" t="s">
        <v>114</v>
      </c>
      <c r="D667" s="368" t="s">
        <v>3210</v>
      </c>
      <c r="E667" s="368">
        <v>1</v>
      </c>
      <c r="F667" s="368">
        <v>1</v>
      </c>
      <c r="G667" s="368">
        <v>100</v>
      </c>
    </row>
    <row r="668" spans="1:7">
      <c r="A668" s="368" t="s">
        <v>6191</v>
      </c>
      <c r="B668" s="368" t="s">
        <v>168</v>
      </c>
      <c r="C668" s="368" t="s">
        <v>63</v>
      </c>
      <c r="D668" s="368" t="s">
        <v>3203</v>
      </c>
      <c r="E668" s="368">
        <v>7</v>
      </c>
      <c r="F668" s="368">
        <v>1</v>
      </c>
      <c r="G668" s="368">
        <v>14</v>
      </c>
    </row>
    <row r="669" spans="1:7">
      <c r="A669" s="368" t="s">
        <v>6192</v>
      </c>
      <c r="B669" s="368" t="s">
        <v>168</v>
      </c>
      <c r="C669" s="368" t="s">
        <v>226</v>
      </c>
      <c r="D669" s="368" t="s">
        <v>3203</v>
      </c>
      <c r="E669" s="368">
        <v>1</v>
      </c>
      <c r="F669" s="368">
        <v>1</v>
      </c>
      <c r="G669" s="368">
        <v>100</v>
      </c>
    </row>
    <row r="670" spans="1:7">
      <c r="A670" s="368" t="s">
        <v>2644</v>
      </c>
      <c r="B670" s="368" t="s">
        <v>169</v>
      </c>
      <c r="C670" s="368" t="s">
        <v>93</v>
      </c>
      <c r="D670" s="368" t="s">
        <v>3175</v>
      </c>
      <c r="E670" s="368">
        <v>6</v>
      </c>
      <c r="F670" s="368" t="s">
        <v>3175</v>
      </c>
      <c r="G670" s="368">
        <v>0</v>
      </c>
    </row>
    <row r="671" spans="1:7">
      <c r="A671" s="368" t="s">
        <v>2856</v>
      </c>
      <c r="B671" s="368" t="s">
        <v>169</v>
      </c>
      <c r="C671" s="368" t="s">
        <v>94</v>
      </c>
      <c r="D671" s="368" t="s">
        <v>3175</v>
      </c>
      <c r="E671" s="368">
        <v>3</v>
      </c>
      <c r="F671" s="368" t="s">
        <v>3175</v>
      </c>
      <c r="G671" s="368">
        <v>0</v>
      </c>
    </row>
    <row r="672" spans="1:7">
      <c r="A672" s="368" t="s">
        <v>2988</v>
      </c>
      <c r="B672" s="368" t="s">
        <v>169</v>
      </c>
      <c r="C672" s="368" t="s">
        <v>194</v>
      </c>
      <c r="D672" s="368" t="s">
        <v>3175</v>
      </c>
      <c r="E672" s="368">
        <v>10</v>
      </c>
      <c r="F672" s="368" t="s">
        <v>3175</v>
      </c>
      <c r="G672" s="368">
        <v>0</v>
      </c>
    </row>
    <row r="673" spans="1:7">
      <c r="A673" s="368" t="s">
        <v>2676</v>
      </c>
      <c r="B673" s="368" t="s">
        <v>169</v>
      </c>
      <c r="C673" s="368" t="s">
        <v>95</v>
      </c>
      <c r="D673" s="368" t="s">
        <v>3175</v>
      </c>
      <c r="E673" s="368">
        <v>1</v>
      </c>
      <c r="F673" s="368" t="s">
        <v>3175</v>
      </c>
      <c r="G673" s="368">
        <v>0</v>
      </c>
    </row>
    <row r="674" spans="1:7">
      <c r="A674" s="368" t="s">
        <v>2756</v>
      </c>
      <c r="B674" s="368" t="s">
        <v>169</v>
      </c>
      <c r="C674" s="368" t="s">
        <v>195</v>
      </c>
      <c r="D674" s="368" t="s">
        <v>3175</v>
      </c>
      <c r="E674" s="368">
        <v>1</v>
      </c>
      <c r="F674" s="368" t="s">
        <v>3175</v>
      </c>
      <c r="G674" s="368">
        <v>0</v>
      </c>
    </row>
    <row r="675" spans="1:7">
      <c r="A675" s="368" t="s">
        <v>2940</v>
      </c>
      <c r="B675" s="368" t="s">
        <v>169</v>
      </c>
      <c r="C675" s="368" t="s">
        <v>175</v>
      </c>
      <c r="D675" s="368" t="s">
        <v>3175</v>
      </c>
      <c r="E675" s="368">
        <v>2</v>
      </c>
      <c r="F675" s="368" t="s">
        <v>3175</v>
      </c>
      <c r="G675" s="368">
        <v>0</v>
      </c>
    </row>
    <row r="676" spans="1:7">
      <c r="A676" s="368" t="s">
        <v>2679</v>
      </c>
      <c r="B676" s="368" t="s">
        <v>169</v>
      </c>
      <c r="C676" s="368" t="s">
        <v>96</v>
      </c>
      <c r="D676" s="368" t="s">
        <v>3175</v>
      </c>
      <c r="E676" s="368">
        <v>8</v>
      </c>
      <c r="F676" s="368" t="s">
        <v>3175</v>
      </c>
      <c r="G676" s="368">
        <v>0</v>
      </c>
    </row>
    <row r="677" spans="1:7">
      <c r="A677" s="368" t="s">
        <v>2604</v>
      </c>
      <c r="B677" s="368" t="s">
        <v>169</v>
      </c>
      <c r="C677" s="368" t="s">
        <v>176</v>
      </c>
      <c r="D677" s="368" t="s">
        <v>3175</v>
      </c>
      <c r="E677" s="368">
        <v>3</v>
      </c>
      <c r="F677" s="368" t="s">
        <v>3175</v>
      </c>
      <c r="G677" s="368">
        <v>0</v>
      </c>
    </row>
    <row r="678" spans="1:7">
      <c r="A678" s="368" t="s">
        <v>2605</v>
      </c>
      <c r="B678" s="368" t="s">
        <v>169</v>
      </c>
      <c r="C678" s="368" t="s">
        <v>196</v>
      </c>
      <c r="D678" s="368" t="s">
        <v>3175</v>
      </c>
      <c r="E678" s="368">
        <v>7</v>
      </c>
      <c r="F678" s="368" t="s">
        <v>3175</v>
      </c>
      <c r="G678" s="368">
        <v>0</v>
      </c>
    </row>
    <row r="679" spans="1:7">
      <c r="A679" s="368" t="s">
        <v>2857</v>
      </c>
      <c r="B679" s="368" t="s">
        <v>169</v>
      </c>
      <c r="C679" s="368" t="s">
        <v>97</v>
      </c>
      <c r="D679" s="368" t="s">
        <v>3175</v>
      </c>
      <c r="E679" s="368">
        <v>7</v>
      </c>
      <c r="F679" s="368" t="s">
        <v>3175</v>
      </c>
      <c r="G679" s="368">
        <v>0</v>
      </c>
    </row>
    <row r="680" spans="1:7">
      <c r="A680" s="368" t="s">
        <v>2897</v>
      </c>
      <c r="B680" s="368" t="s">
        <v>169</v>
      </c>
      <c r="C680" s="368" t="s">
        <v>177</v>
      </c>
      <c r="D680" s="368" t="s">
        <v>3175</v>
      </c>
      <c r="E680" s="368">
        <v>14</v>
      </c>
      <c r="F680" s="368" t="s">
        <v>3175</v>
      </c>
      <c r="G680" s="368">
        <v>0</v>
      </c>
    </row>
    <row r="681" spans="1:7">
      <c r="A681" s="368" t="s">
        <v>2858</v>
      </c>
      <c r="B681" s="368" t="s">
        <v>169</v>
      </c>
      <c r="C681" s="368" t="s">
        <v>98</v>
      </c>
      <c r="D681" s="368" t="s">
        <v>3175</v>
      </c>
      <c r="E681" s="368">
        <v>4</v>
      </c>
      <c r="F681" s="368" t="s">
        <v>3175</v>
      </c>
      <c r="G681" s="368">
        <v>0</v>
      </c>
    </row>
    <row r="682" spans="1:7">
      <c r="A682" s="368" t="s">
        <v>2900</v>
      </c>
      <c r="B682" s="368" t="s">
        <v>169</v>
      </c>
      <c r="C682" s="368" t="s">
        <v>197</v>
      </c>
      <c r="D682" s="368" t="s">
        <v>3175</v>
      </c>
      <c r="E682" s="368">
        <v>6</v>
      </c>
      <c r="F682" s="368" t="s">
        <v>3175</v>
      </c>
      <c r="G682" s="368">
        <v>0</v>
      </c>
    </row>
    <row r="683" spans="1:7">
      <c r="A683" s="368" t="s">
        <v>2942</v>
      </c>
      <c r="B683" s="368" t="s">
        <v>169</v>
      </c>
      <c r="C683" s="368" t="s">
        <v>100</v>
      </c>
      <c r="D683" s="368" t="s">
        <v>3175</v>
      </c>
      <c r="E683" s="368">
        <v>9</v>
      </c>
      <c r="F683" s="368" t="s">
        <v>3175</v>
      </c>
      <c r="G683" s="368">
        <v>0</v>
      </c>
    </row>
    <row r="684" spans="1:7">
      <c r="A684" s="368" t="s">
        <v>2648</v>
      </c>
      <c r="B684" s="368" t="s">
        <v>169</v>
      </c>
      <c r="C684" s="368" t="s">
        <v>198</v>
      </c>
      <c r="D684" s="368" t="s">
        <v>3175</v>
      </c>
      <c r="E684" s="368">
        <v>14</v>
      </c>
      <c r="F684" s="368" t="s">
        <v>3175</v>
      </c>
      <c r="G684" s="368">
        <v>0</v>
      </c>
    </row>
    <row r="685" spans="1:7">
      <c r="A685" s="368" t="s">
        <v>2680</v>
      </c>
      <c r="B685" s="368" t="s">
        <v>169</v>
      </c>
      <c r="C685" s="368" t="s">
        <v>199</v>
      </c>
      <c r="D685" s="368" t="s">
        <v>3175</v>
      </c>
      <c r="E685" s="368">
        <v>5</v>
      </c>
      <c r="F685" s="368" t="s">
        <v>3175</v>
      </c>
      <c r="G685" s="368">
        <v>0</v>
      </c>
    </row>
    <row r="686" spans="1:7">
      <c r="A686" s="368" t="s">
        <v>2990</v>
      </c>
      <c r="B686" s="368" t="s">
        <v>169</v>
      </c>
      <c r="C686" s="368" t="s">
        <v>101</v>
      </c>
      <c r="D686" s="368" t="s">
        <v>3175</v>
      </c>
      <c r="E686" s="368">
        <v>5</v>
      </c>
      <c r="F686" s="368" t="s">
        <v>3175</v>
      </c>
      <c r="G686" s="368">
        <v>0</v>
      </c>
    </row>
    <row r="687" spans="1:7">
      <c r="A687" s="368" t="s">
        <v>2682</v>
      </c>
      <c r="B687" s="368" t="s">
        <v>169</v>
      </c>
      <c r="C687" s="368" t="s">
        <v>178</v>
      </c>
      <c r="D687" s="368" t="s">
        <v>3175</v>
      </c>
      <c r="E687" s="368">
        <v>7</v>
      </c>
      <c r="F687" s="368" t="s">
        <v>3175</v>
      </c>
      <c r="G687" s="368">
        <v>0</v>
      </c>
    </row>
    <row r="688" spans="1:7">
      <c r="A688" s="368" t="s">
        <v>2904</v>
      </c>
      <c r="B688" s="368" t="s">
        <v>169</v>
      </c>
      <c r="C688" s="368" t="s">
        <v>102</v>
      </c>
      <c r="D688" s="368" t="s">
        <v>3175</v>
      </c>
      <c r="E688" s="368">
        <v>6</v>
      </c>
      <c r="F688" s="368" t="s">
        <v>3175</v>
      </c>
      <c r="G688" s="368">
        <v>0</v>
      </c>
    </row>
    <row r="689" spans="1:7">
      <c r="A689" s="368" t="s">
        <v>2757</v>
      </c>
      <c r="B689" s="368" t="s">
        <v>169</v>
      </c>
      <c r="C689" s="368" t="s">
        <v>103</v>
      </c>
      <c r="D689" s="368" t="s">
        <v>3175</v>
      </c>
      <c r="E689" s="368">
        <v>3</v>
      </c>
      <c r="F689" s="368" t="s">
        <v>3175</v>
      </c>
      <c r="G689" s="368">
        <v>0</v>
      </c>
    </row>
    <row r="690" spans="1:7">
      <c r="A690" s="368" t="s">
        <v>2610</v>
      </c>
      <c r="B690" s="368" t="s">
        <v>169</v>
      </c>
      <c r="C690" s="368" t="s">
        <v>104</v>
      </c>
      <c r="D690" s="368" t="s">
        <v>3175</v>
      </c>
      <c r="E690" s="368">
        <v>7</v>
      </c>
      <c r="F690" s="368" t="s">
        <v>3175</v>
      </c>
      <c r="G690" s="368">
        <v>0</v>
      </c>
    </row>
    <row r="691" spans="1:7">
      <c r="A691" s="368" t="s">
        <v>2825</v>
      </c>
      <c r="B691" s="368" t="s">
        <v>169</v>
      </c>
      <c r="C691" s="368" t="s">
        <v>105</v>
      </c>
      <c r="D691" s="368" t="s">
        <v>3175</v>
      </c>
      <c r="E691" s="368">
        <v>1</v>
      </c>
      <c r="F691" s="368" t="s">
        <v>3175</v>
      </c>
      <c r="G691" s="368">
        <v>0</v>
      </c>
    </row>
    <row r="692" spans="1:7">
      <c r="A692" s="368" t="s">
        <v>2783</v>
      </c>
      <c r="B692" s="368" t="s">
        <v>169</v>
      </c>
      <c r="C692" s="368" t="s">
        <v>179</v>
      </c>
      <c r="D692" s="368" t="s">
        <v>3175</v>
      </c>
      <c r="E692" s="368">
        <v>23</v>
      </c>
      <c r="F692" s="368" t="s">
        <v>3175</v>
      </c>
      <c r="G692" s="368">
        <v>0</v>
      </c>
    </row>
    <row r="693" spans="1:7">
      <c r="A693" s="368" t="s">
        <v>2649</v>
      </c>
      <c r="B693" s="368" t="s">
        <v>169</v>
      </c>
      <c r="C693" s="368" t="s">
        <v>106</v>
      </c>
      <c r="D693" s="368" t="s">
        <v>3175</v>
      </c>
      <c r="E693" s="368">
        <v>4</v>
      </c>
      <c r="F693" s="368" t="s">
        <v>3175</v>
      </c>
      <c r="G693" s="368">
        <v>0</v>
      </c>
    </row>
    <row r="694" spans="1:7">
      <c r="A694" s="368" t="s">
        <v>2568</v>
      </c>
      <c r="B694" s="368" t="s">
        <v>169</v>
      </c>
      <c r="C694" s="368" t="s">
        <v>107</v>
      </c>
      <c r="D694" s="368" t="s">
        <v>3175</v>
      </c>
      <c r="E694" s="368">
        <v>7</v>
      </c>
      <c r="F694" s="368" t="s">
        <v>3175</v>
      </c>
      <c r="G694" s="368">
        <v>0</v>
      </c>
    </row>
    <row r="695" spans="1:7">
      <c r="A695" s="368" t="s">
        <v>2570</v>
      </c>
      <c r="B695" s="368" t="s">
        <v>169</v>
      </c>
      <c r="C695" s="368" t="s">
        <v>108</v>
      </c>
      <c r="D695" s="368" t="s">
        <v>3175</v>
      </c>
      <c r="E695" s="368">
        <v>2</v>
      </c>
      <c r="F695" s="368" t="s">
        <v>3175</v>
      </c>
      <c r="G695" s="368">
        <v>0</v>
      </c>
    </row>
    <row r="696" spans="1:7">
      <c r="A696" s="368" t="s">
        <v>2859</v>
      </c>
      <c r="B696" s="368" t="s">
        <v>169</v>
      </c>
      <c r="C696" s="368" t="s">
        <v>109</v>
      </c>
      <c r="D696" s="368" t="s">
        <v>3175</v>
      </c>
      <c r="E696" s="368">
        <v>2</v>
      </c>
      <c r="F696" s="368" t="s">
        <v>3175</v>
      </c>
      <c r="G696" s="368">
        <v>0</v>
      </c>
    </row>
    <row r="697" spans="1:7">
      <c r="A697" s="368" t="s">
        <v>2611</v>
      </c>
      <c r="B697" s="368" t="s">
        <v>169</v>
      </c>
      <c r="C697" s="368" t="s">
        <v>110</v>
      </c>
      <c r="D697" s="368" t="s">
        <v>3175</v>
      </c>
      <c r="E697" s="368">
        <v>4</v>
      </c>
      <c r="F697" s="368" t="s">
        <v>3175</v>
      </c>
      <c r="G697" s="368">
        <v>0</v>
      </c>
    </row>
    <row r="698" spans="1:7">
      <c r="A698" s="368" t="s">
        <v>2650</v>
      </c>
      <c r="B698" s="368" t="s">
        <v>169</v>
      </c>
      <c r="C698" s="368" t="s">
        <v>111</v>
      </c>
      <c r="D698" s="368" t="s">
        <v>3175</v>
      </c>
      <c r="E698" s="368">
        <v>2</v>
      </c>
      <c r="F698" s="368" t="s">
        <v>3175</v>
      </c>
      <c r="G698" s="368">
        <v>0</v>
      </c>
    </row>
    <row r="699" spans="1:7">
      <c r="A699" s="368" t="s">
        <v>2571</v>
      </c>
      <c r="B699" s="368" t="s">
        <v>169</v>
      </c>
      <c r="C699" s="368" t="s">
        <v>181</v>
      </c>
      <c r="D699" s="368" t="s">
        <v>3175</v>
      </c>
      <c r="E699" s="368">
        <v>12</v>
      </c>
      <c r="F699" s="368" t="s">
        <v>3175</v>
      </c>
      <c r="G699" s="368">
        <v>0</v>
      </c>
    </row>
    <row r="700" spans="1:7">
      <c r="A700" s="368" t="s">
        <v>2944</v>
      </c>
      <c r="B700" s="368" t="s">
        <v>169</v>
      </c>
      <c r="C700" s="368" t="s">
        <v>142</v>
      </c>
      <c r="D700" s="368" t="s">
        <v>3175</v>
      </c>
      <c r="E700" s="368">
        <v>5</v>
      </c>
      <c r="F700" s="368" t="s">
        <v>3175</v>
      </c>
      <c r="G700" s="368">
        <v>0</v>
      </c>
    </row>
    <row r="701" spans="1:7">
      <c r="A701" s="368" t="s">
        <v>2946</v>
      </c>
      <c r="B701" s="368" t="s">
        <v>169</v>
      </c>
      <c r="C701" s="368" t="s">
        <v>143</v>
      </c>
      <c r="D701" s="368" t="s">
        <v>3175</v>
      </c>
      <c r="E701" s="368">
        <v>7</v>
      </c>
      <c r="F701" s="368" t="s">
        <v>3175</v>
      </c>
      <c r="G701" s="368">
        <v>0</v>
      </c>
    </row>
    <row r="702" spans="1:7">
      <c r="A702" s="368" t="s">
        <v>2784</v>
      </c>
      <c r="B702" s="368" t="s">
        <v>169</v>
      </c>
      <c r="C702" s="368" t="s">
        <v>173</v>
      </c>
      <c r="D702" s="368" t="s">
        <v>3175</v>
      </c>
      <c r="E702" s="368">
        <v>1</v>
      </c>
      <c r="F702" s="368" t="s">
        <v>3175</v>
      </c>
      <c r="G702" s="368">
        <v>0</v>
      </c>
    </row>
    <row r="703" spans="1:7">
      <c r="A703" s="368" t="s">
        <v>2829</v>
      </c>
      <c r="B703" s="368" t="s">
        <v>169</v>
      </c>
      <c r="C703" s="368" t="s">
        <v>182</v>
      </c>
      <c r="D703" s="368" t="s">
        <v>3175</v>
      </c>
      <c r="E703" s="368">
        <v>2</v>
      </c>
      <c r="F703" s="368" t="s">
        <v>3175</v>
      </c>
      <c r="G703" s="368">
        <v>0</v>
      </c>
    </row>
    <row r="704" spans="1:7">
      <c r="A704" s="368" t="s">
        <v>2860</v>
      </c>
      <c r="B704" s="368" t="s">
        <v>169</v>
      </c>
      <c r="C704" s="368" t="s">
        <v>144</v>
      </c>
      <c r="D704" s="368" t="s">
        <v>3175</v>
      </c>
      <c r="E704" s="368">
        <v>4</v>
      </c>
      <c r="F704" s="368" t="s">
        <v>3175</v>
      </c>
      <c r="G704" s="368">
        <v>0</v>
      </c>
    </row>
    <row r="705" spans="1:7">
      <c r="A705" s="368" t="s">
        <v>2947</v>
      </c>
      <c r="B705" s="368" t="s">
        <v>169</v>
      </c>
      <c r="C705" s="368" t="s">
        <v>183</v>
      </c>
      <c r="D705" s="368" t="s">
        <v>3175</v>
      </c>
      <c r="E705" s="368">
        <v>3</v>
      </c>
      <c r="F705" s="368" t="s">
        <v>3175</v>
      </c>
      <c r="G705" s="368">
        <v>0</v>
      </c>
    </row>
    <row r="706" spans="1:7">
      <c r="A706" s="368" t="s">
        <v>2948</v>
      </c>
      <c r="B706" s="368" t="s">
        <v>169</v>
      </c>
      <c r="C706" s="368" t="s">
        <v>145</v>
      </c>
      <c r="D706" s="368" t="s">
        <v>3175</v>
      </c>
      <c r="E706" s="368">
        <v>4</v>
      </c>
      <c r="F706" s="368" t="s">
        <v>3175</v>
      </c>
      <c r="G706" s="368">
        <v>0</v>
      </c>
    </row>
    <row r="707" spans="1:7">
      <c r="A707" s="368" t="s">
        <v>2785</v>
      </c>
      <c r="B707" s="368" t="s">
        <v>169</v>
      </c>
      <c r="C707" s="368" t="s">
        <v>202</v>
      </c>
      <c r="D707" s="368" t="s">
        <v>3175</v>
      </c>
      <c r="E707" s="368">
        <v>4</v>
      </c>
      <c r="F707" s="368" t="s">
        <v>3175</v>
      </c>
      <c r="G707" s="368">
        <v>0</v>
      </c>
    </row>
    <row r="708" spans="1:7">
      <c r="A708" s="368" t="s">
        <v>2995</v>
      </c>
      <c r="B708" s="368" t="s">
        <v>169</v>
      </c>
      <c r="C708" s="368" t="s">
        <v>203</v>
      </c>
      <c r="D708" s="368" t="s">
        <v>3175</v>
      </c>
      <c r="E708" s="368">
        <v>4</v>
      </c>
      <c r="F708" s="368" t="s">
        <v>3175</v>
      </c>
      <c r="G708" s="368">
        <v>0</v>
      </c>
    </row>
    <row r="709" spans="1:7">
      <c r="A709" s="368" t="s">
        <v>2831</v>
      </c>
      <c r="B709" s="368" t="s">
        <v>169</v>
      </c>
      <c r="C709" s="368" t="s">
        <v>186</v>
      </c>
      <c r="D709" s="368" t="s">
        <v>3175</v>
      </c>
      <c r="E709" s="368">
        <v>3</v>
      </c>
      <c r="F709" s="368" t="s">
        <v>3175</v>
      </c>
      <c r="G709" s="368">
        <v>0</v>
      </c>
    </row>
    <row r="710" spans="1:7">
      <c r="A710" s="368" t="s">
        <v>2950</v>
      </c>
      <c r="B710" s="368" t="s">
        <v>169</v>
      </c>
      <c r="C710" s="368" t="s">
        <v>146</v>
      </c>
      <c r="D710" s="368" t="s">
        <v>3175</v>
      </c>
      <c r="E710" s="368">
        <v>3</v>
      </c>
      <c r="F710" s="368" t="s">
        <v>3175</v>
      </c>
      <c r="G710" s="368">
        <v>0</v>
      </c>
    </row>
    <row r="711" spans="1:7">
      <c r="A711" s="368" t="s">
        <v>2906</v>
      </c>
      <c r="B711" s="368" t="s">
        <v>169</v>
      </c>
      <c r="C711" s="368" t="s">
        <v>147</v>
      </c>
      <c r="D711" s="368" t="s">
        <v>3175</v>
      </c>
      <c r="E711" s="368">
        <v>2</v>
      </c>
      <c r="F711" s="368" t="s">
        <v>3175</v>
      </c>
      <c r="G711" s="368">
        <v>0</v>
      </c>
    </row>
    <row r="712" spans="1:7">
      <c r="A712" s="368" t="s">
        <v>2725</v>
      </c>
      <c r="B712" s="368" t="s">
        <v>169</v>
      </c>
      <c r="C712" s="368" t="s">
        <v>187</v>
      </c>
      <c r="D712" s="368" t="s">
        <v>3175</v>
      </c>
      <c r="E712" s="368">
        <v>1</v>
      </c>
      <c r="F712" s="368" t="s">
        <v>3175</v>
      </c>
      <c r="G712" s="368">
        <v>0</v>
      </c>
    </row>
    <row r="713" spans="1:7">
      <c r="A713" s="368" t="s">
        <v>2764</v>
      </c>
      <c r="B713" s="368" t="s">
        <v>169</v>
      </c>
      <c r="C713" s="368" t="s">
        <v>205</v>
      </c>
      <c r="D713" s="368" t="s">
        <v>3175</v>
      </c>
      <c r="E713" s="368">
        <v>9</v>
      </c>
      <c r="F713" s="368" t="s">
        <v>3175</v>
      </c>
      <c r="G713" s="368">
        <v>0</v>
      </c>
    </row>
    <row r="714" spans="1:7">
      <c r="A714" s="368" t="s">
        <v>2684</v>
      </c>
      <c r="B714" s="368" t="s">
        <v>169</v>
      </c>
      <c r="C714" s="368" t="s">
        <v>206</v>
      </c>
      <c r="D714" s="368" t="s">
        <v>3175</v>
      </c>
      <c r="E714" s="368">
        <v>5</v>
      </c>
      <c r="F714" s="368" t="s">
        <v>3175</v>
      </c>
      <c r="G714" s="368">
        <v>0</v>
      </c>
    </row>
    <row r="715" spans="1:7">
      <c r="A715" s="368" t="s">
        <v>2576</v>
      </c>
      <c r="B715" s="368" t="s">
        <v>169</v>
      </c>
      <c r="C715" s="368" t="s">
        <v>188</v>
      </c>
      <c r="D715" s="368" t="s">
        <v>3175</v>
      </c>
      <c r="E715" s="368">
        <v>3</v>
      </c>
      <c r="F715" s="368" t="s">
        <v>3175</v>
      </c>
      <c r="G715" s="368">
        <v>0</v>
      </c>
    </row>
    <row r="716" spans="1:7">
      <c r="A716" s="368" t="s">
        <v>2951</v>
      </c>
      <c r="B716" s="368" t="s">
        <v>169</v>
      </c>
      <c r="C716" s="368" t="s">
        <v>148</v>
      </c>
      <c r="D716" s="368" t="s">
        <v>3175</v>
      </c>
      <c r="E716" s="368">
        <v>8</v>
      </c>
      <c r="F716" s="368" t="s">
        <v>3175</v>
      </c>
      <c r="G716" s="368">
        <v>0</v>
      </c>
    </row>
    <row r="717" spans="1:7">
      <c r="A717" s="368" t="s">
        <v>2686</v>
      </c>
      <c r="B717" s="368" t="s">
        <v>169</v>
      </c>
      <c r="C717" s="368" t="s">
        <v>189</v>
      </c>
      <c r="D717" s="368" t="s">
        <v>3175</v>
      </c>
      <c r="E717" s="368">
        <v>19</v>
      </c>
      <c r="F717" s="368" t="s">
        <v>3175</v>
      </c>
      <c r="G717" s="368">
        <v>0</v>
      </c>
    </row>
    <row r="718" spans="1:7">
      <c r="A718" s="368" t="s">
        <v>3000</v>
      </c>
      <c r="B718" s="368" t="s">
        <v>169</v>
      </c>
      <c r="C718" s="368" t="s">
        <v>149</v>
      </c>
      <c r="D718" s="368" t="s">
        <v>3175</v>
      </c>
      <c r="E718" s="368">
        <v>10</v>
      </c>
      <c r="F718" s="368" t="s">
        <v>3175</v>
      </c>
      <c r="G718" s="368">
        <v>0</v>
      </c>
    </row>
    <row r="719" spans="1:7">
      <c r="A719" s="368" t="s">
        <v>2687</v>
      </c>
      <c r="B719" s="368" t="s">
        <v>169</v>
      </c>
      <c r="C719" s="368" t="s">
        <v>207</v>
      </c>
      <c r="D719" s="368" t="s">
        <v>3175</v>
      </c>
      <c r="E719" s="368">
        <v>2</v>
      </c>
      <c r="F719" s="368" t="s">
        <v>3175</v>
      </c>
      <c r="G719" s="368">
        <v>0</v>
      </c>
    </row>
    <row r="720" spans="1:7">
      <c r="A720" s="368" t="s">
        <v>2765</v>
      </c>
      <c r="B720" s="368" t="s">
        <v>169</v>
      </c>
      <c r="C720" s="368" t="s">
        <v>150</v>
      </c>
      <c r="D720" s="368" t="s">
        <v>3175</v>
      </c>
      <c r="E720" s="368">
        <v>3</v>
      </c>
      <c r="F720" s="368" t="s">
        <v>3175</v>
      </c>
      <c r="G720" s="368">
        <v>0</v>
      </c>
    </row>
    <row r="721" spans="1:7">
      <c r="A721" s="368" t="s">
        <v>2789</v>
      </c>
      <c r="B721" s="368" t="s">
        <v>169</v>
      </c>
      <c r="C721" s="368" t="s">
        <v>151</v>
      </c>
      <c r="D721" s="368" t="s">
        <v>3175</v>
      </c>
      <c r="E721" s="368">
        <v>6</v>
      </c>
      <c r="F721" s="368" t="s">
        <v>3175</v>
      </c>
      <c r="G721" s="368">
        <v>0</v>
      </c>
    </row>
    <row r="722" spans="1:7">
      <c r="A722" s="368" t="s">
        <v>2727</v>
      </c>
      <c r="B722" s="368" t="s">
        <v>169</v>
      </c>
      <c r="C722" s="368" t="s">
        <v>152</v>
      </c>
      <c r="D722" s="368" t="s">
        <v>3175</v>
      </c>
      <c r="E722" s="368">
        <v>8</v>
      </c>
      <c r="F722" s="368" t="s">
        <v>3175</v>
      </c>
      <c r="G722" s="368">
        <v>0</v>
      </c>
    </row>
    <row r="723" spans="1:7">
      <c r="A723" s="368" t="s">
        <v>2864</v>
      </c>
      <c r="B723" s="368" t="s">
        <v>169</v>
      </c>
      <c r="C723" s="368" t="s">
        <v>190</v>
      </c>
      <c r="D723" s="368" t="s">
        <v>3175</v>
      </c>
      <c r="E723" s="368">
        <v>4</v>
      </c>
      <c r="F723" s="368" t="s">
        <v>3175</v>
      </c>
      <c r="G723" s="368">
        <v>0</v>
      </c>
    </row>
    <row r="724" spans="1:7">
      <c r="A724" s="368" t="s">
        <v>2658</v>
      </c>
      <c r="B724" s="368" t="s">
        <v>169</v>
      </c>
      <c r="C724" s="368" t="s">
        <v>191</v>
      </c>
      <c r="D724" s="368" t="s">
        <v>3175</v>
      </c>
      <c r="E724" s="368">
        <v>15</v>
      </c>
      <c r="F724" s="368" t="s">
        <v>3175</v>
      </c>
      <c r="G724" s="368">
        <v>0</v>
      </c>
    </row>
    <row r="725" spans="1:7">
      <c r="A725" s="368" t="s">
        <v>2834</v>
      </c>
      <c r="B725" s="368" t="s">
        <v>169</v>
      </c>
      <c r="C725" s="368" t="s">
        <v>209</v>
      </c>
      <c r="D725" s="368" t="s">
        <v>3175</v>
      </c>
      <c r="E725" s="368">
        <v>12</v>
      </c>
      <c r="F725" s="368" t="s">
        <v>3175</v>
      </c>
      <c r="G725" s="368">
        <v>0</v>
      </c>
    </row>
    <row r="726" spans="1:7">
      <c r="A726" s="368" t="s">
        <v>2659</v>
      </c>
      <c r="B726" s="368" t="s">
        <v>169</v>
      </c>
      <c r="C726" s="368" t="s">
        <v>192</v>
      </c>
      <c r="D726" s="368" t="s">
        <v>3175</v>
      </c>
      <c r="E726" s="368">
        <v>4</v>
      </c>
      <c r="F726" s="368" t="s">
        <v>3175</v>
      </c>
      <c r="G726" s="368">
        <v>0</v>
      </c>
    </row>
    <row r="727" spans="1:7">
      <c r="A727" s="368" t="s">
        <v>2865</v>
      </c>
      <c r="B727" s="368" t="s">
        <v>169</v>
      </c>
      <c r="C727" s="368" t="s">
        <v>193</v>
      </c>
      <c r="D727" s="368" t="s">
        <v>3175</v>
      </c>
      <c r="E727" s="368">
        <v>4</v>
      </c>
      <c r="F727" s="368" t="s">
        <v>3175</v>
      </c>
      <c r="G727" s="368">
        <v>0</v>
      </c>
    </row>
    <row r="728" spans="1:7">
      <c r="A728" s="368" t="s">
        <v>6193</v>
      </c>
      <c r="B728" s="368" t="s">
        <v>169</v>
      </c>
      <c r="C728" s="368" t="s">
        <v>63</v>
      </c>
      <c r="D728" s="368" t="s">
        <v>265</v>
      </c>
      <c r="E728" s="368">
        <v>1027</v>
      </c>
      <c r="F728" s="368">
        <v>479</v>
      </c>
      <c r="G728" s="368">
        <v>47</v>
      </c>
    </row>
    <row r="729" spans="1:7">
      <c r="A729" s="368" t="s">
        <v>6194</v>
      </c>
      <c r="B729" s="368" t="s">
        <v>169</v>
      </c>
      <c r="C729" s="368" t="s">
        <v>93</v>
      </c>
      <c r="D729" s="368" t="s">
        <v>265</v>
      </c>
      <c r="E729" s="368">
        <v>6</v>
      </c>
      <c r="F729" s="368" t="s">
        <v>3175</v>
      </c>
      <c r="G729" s="368">
        <v>0</v>
      </c>
    </row>
    <row r="730" spans="1:7">
      <c r="A730" s="368" t="s">
        <v>6195</v>
      </c>
      <c r="B730" s="368" t="s">
        <v>169</v>
      </c>
      <c r="C730" s="368" t="s">
        <v>94</v>
      </c>
      <c r="D730" s="368" t="s">
        <v>265</v>
      </c>
      <c r="E730" s="368">
        <v>3</v>
      </c>
      <c r="F730" s="368" t="s">
        <v>3175</v>
      </c>
      <c r="G730" s="368">
        <v>0</v>
      </c>
    </row>
    <row r="731" spans="1:7">
      <c r="A731" s="368" t="s">
        <v>6196</v>
      </c>
      <c r="B731" s="368" t="s">
        <v>169</v>
      </c>
      <c r="C731" s="368" t="s">
        <v>224</v>
      </c>
      <c r="D731" s="368" t="s">
        <v>265</v>
      </c>
      <c r="E731" s="368">
        <v>2</v>
      </c>
      <c r="F731" s="368">
        <v>1</v>
      </c>
      <c r="G731" s="368">
        <v>50</v>
      </c>
    </row>
    <row r="732" spans="1:7">
      <c r="A732" s="368" t="s">
        <v>6197</v>
      </c>
      <c r="B732" s="368" t="s">
        <v>169</v>
      </c>
      <c r="C732" s="368" t="s">
        <v>194</v>
      </c>
      <c r="D732" s="368" t="s">
        <v>265</v>
      </c>
      <c r="E732" s="368">
        <v>10</v>
      </c>
      <c r="F732" s="368" t="s">
        <v>3175</v>
      </c>
      <c r="G732" s="368">
        <v>0</v>
      </c>
    </row>
    <row r="733" spans="1:7">
      <c r="A733" s="368" t="s">
        <v>6198</v>
      </c>
      <c r="B733" s="368" t="s">
        <v>169</v>
      </c>
      <c r="C733" s="368" t="s">
        <v>82</v>
      </c>
      <c r="D733" s="368" t="s">
        <v>265</v>
      </c>
      <c r="E733" s="368">
        <v>2</v>
      </c>
      <c r="F733" s="368">
        <v>2</v>
      </c>
      <c r="G733" s="368">
        <v>100</v>
      </c>
    </row>
    <row r="734" spans="1:7">
      <c r="A734" s="368" t="s">
        <v>6199</v>
      </c>
      <c r="B734" s="368" t="s">
        <v>169</v>
      </c>
      <c r="C734" s="368" t="s">
        <v>95</v>
      </c>
      <c r="D734" s="368" t="s">
        <v>265</v>
      </c>
      <c r="E734" s="368">
        <v>1</v>
      </c>
      <c r="F734" s="368" t="s">
        <v>3175</v>
      </c>
      <c r="G734" s="368">
        <v>0</v>
      </c>
    </row>
    <row r="735" spans="1:7">
      <c r="A735" s="368" t="s">
        <v>6200</v>
      </c>
      <c r="B735" s="368" t="s">
        <v>169</v>
      </c>
      <c r="C735" s="368" t="s">
        <v>210</v>
      </c>
      <c r="D735" s="368" t="s">
        <v>265</v>
      </c>
      <c r="E735" s="368">
        <v>19</v>
      </c>
      <c r="F735" s="368">
        <v>11</v>
      </c>
      <c r="G735" s="368">
        <v>58</v>
      </c>
    </row>
    <row r="736" spans="1:7">
      <c r="A736" s="368" t="s">
        <v>6201</v>
      </c>
      <c r="B736" s="368" t="s">
        <v>169</v>
      </c>
      <c r="C736" s="368" t="s">
        <v>20</v>
      </c>
      <c r="D736" s="368" t="s">
        <v>265</v>
      </c>
      <c r="E736" s="368">
        <v>2</v>
      </c>
      <c r="F736" s="368">
        <v>1</v>
      </c>
      <c r="G736" s="368">
        <v>50</v>
      </c>
    </row>
    <row r="737" spans="1:7">
      <c r="A737" s="368" t="s">
        <v>6202</v>
      </c>
      <c r="B737" s="368" t="s">
        <v>169</v>
      </c>
      <c r="C737" s="368" t="s">
        <v>21</v>
      </c>
      <c r="D737" s="368" t="s">
        <v>265</v>
      </c>
      <c r="E737" s="368">
        <v>6</v>
      </c>
      <c r="F737" s="368">
        <v>6</v>
      </c>
      <c r="G737" s="368">
        <v>100</v>
      </c>
    </row>
    <row r="738" spans="1:7">
      <c r="A738" s="368" t="s">
        <v>6203</v>
      </c>
      <c r="B738" s="368" t="s">
        <v>169</v>
      </c>
      <c r="C738" s="368" t="s">
        <v>22</v>
      </c>
      <c r="D738" s="368" t="s">
        <v>265</v>
      </c>
      <c r="E738" s="368">
        <v>10</v>
      </c>
      <c r="F738" s="368">
        <v>7</v>
      </c>
      <c r="G738" s="368">
        <v>70</v>
      </c>
    </row>
    <row r="739" spans="1:7">
      <c r="A739" s="368" t="s">
        <v>6204</v>
      </c>
      <c r="B739" s="368" t="s">
        <v>169</v>
      </c>
      <c r="C739" s="368" t="s">
        <v>195</v>
      </c>
      <c r="D739" s="368" t="s">
        <v>265</v>
      </c>
      <c r="E739" s="368">
        <v>1</v>
      </c>
      <c r="F739" s="368" t="s">
        <v>3175</v>
      </c>
      <c r="G739" s="368">
        <v>0</v>
      </c>
    </row>
    <row r="740" spans="1:7">
      <c r="A740" s="368" t="s">
        <v>6205</v>
      </c>
      <c r="B740" s="368" t="s">
        <v>169</v>
      </c>
      <c r="C740" s="368" t="s">
        <v>175</v>
      </c>
      <c r="D740" s="368" t="s">
        <v>265</v>
      </c>
      <c r="E740" s="368">
        <v>2</v>
      </c>
      <c r="F740" s="368" t="s">
        <v>3175</v>
      </c>
      <c r="G740" s="368">
        <v>0</v>
      </c>
    </row>
    <row r="741" spans="1:7">
      <c r="A741" s="368" t="s">
        <v>6206</v>
      </c>
      <c r="B741" s="368" t="s">
        <v>169</v>
      </c>
      <c r="C741" s="368" t="s">
        <v>225</v>
      </c>
      <c r="D741" s="368" t="s">
        <v>265</v>
      </c>
      <c r="E741" s="368">
        <v>8</v>
      </c>
      <c r="F741" s="368">
        <v>5</v>
      </c>
      <c r="G741" s="368">
        <v>63</v>
      </c>
    </row>
    <row r="742" spans="1:7">
      <c r="A742" s="368" t="s">
        <v>6207</v>
      </c>
      <c r="B742" s="368" t="s">
        <v>169</v>
      </c>
      <c r="C742" s="368" t="s">
        <v>96</v>
      </c>
      <c r="D742" s="368" t="s">
        <v>265</v>
      </c>
      <c r="E742" s="368">
        <v>8</v>
      </c>
      <c r="F742" s="368" t="s">
        <v>3175</v>
      </c>
      <c r="G742" s="368">
        <v>0</v>
      </c>
    </row>
    <row r="743" spans="1:7">
      <c r="A743" s="368" t="s">
        <v>6208</v>
      </c>
      <c r="B743" s="368" t="s">
        <v>169</v>
      </c>
      <c r="C743" s="368" t="s">
        <v>176</v>
      </c>
      <c r="D743" s="368" t="s">
        <v>265</v>
      </c>
      <c r="E743" s="368">
        <v>3</v>
      </c>
      <c r="F743" s="368" t="s">
        <v>3175</v>
      </c>
      <c r="G743" s="368">
        <v>0</v>
      </c>
    </row>
    <row r="744" spans="1:7">
      <c r="A744" s="368" t="s">
        <v>6209</v>
      </c>
      <c r="B744" s="368" t="s">
        <v>169</v>
      </c>
      <c r="C744" s="368" t="s">
        <v>196</v>
      </c>
      <c r="D744" s="368" t="s">
        <v>265</v>
      </c>
      <c r="E744" s="368">
        <v>7</v>
      </c>
      <c r="F744" s="368" t="s">
        <v>3175</v>
      </c>
      <c r="G744" s="368">
        <v>0</v>
      </c>
    </row>
    <row r="745" spans="1:7">
      <c r="A745" s="368" t="s">
        <v>6210</v>
      </c>
      <c r="B745" s="368" t="s">
        <v>169</v>
      </c>
      <c r="C745" s="368" t="s">
        <v>97</v>
      </c>
      <c r="D745" s="368" t="s">
        <v>265</v>
      </c>
      <c r="E745" s="368">
        <v>7</v>
      </c>
      <c r="F745" s="368" t="s">
        <v>3175</v>
      </c>
      <c r="G745" s="368">
        <v>0</v>
      </c>
    </row>
    <row r="746" spans="1:7">
      <c r="A746" s="368" t="s">
        <v>6211</v>
      </c>
      <c r="B746" s="368" t="s">
        <v>169</v>
      </c>
      <c r="C746" s="368" t="s">
        <v>177</v>
      </c>
      <c r="D746" s="368" t="s">
        <v>265</v>
      </c>
      <c r="E746" s="368">
        <v>14</v>
      </c>
      <c r="F746" s="368" t="s">
        <v>3175</v>
      </c>
      <c r="G746" s="368">
        <v>0</v>
      </c>
    </row>
    <row r="747" spans="1:7">
      <c r="A747" s="368" t="s">
        <v>6212</v>
      </c>
      <c r="B747" s="368" t="s">
        <v>169</v>
      </c>
      <c r="C747" s="368" t="s">
        <v>23</v>
      </c>
      <c r="D747" s="368" t="s">
        <v>265</v>
      </c>
      <c r="E747" s="368">
        <v>4</v>
      </c>
      <c r="F747" s="368">
        <v>2</v>
      </c>
      <c r="G747" s="368">
        <v>50</v>
      </c>
    </row>
    <row r="748" spans="1:7">
      <c r="A748" s="368" t="s">
        <v>6213</v>
      </c>
      <c r="B748" s="368" t="s">
        <v>169</v>
      </c>
      <c r="C748" s="368" t="s">
        <v>226</v>
      </c>
      <c r="D748" s="368" t="s">
        <v>265</v>
      </c>
      <c r="E748" s="368">
        <v>7</v>
      </c>
      <c r="F748" s="368">
        <v>5</v>
      </c>
      <c r="G748" s="368">
        <v>71</v>
      </c>
    </row>
    <row r="749" spans="1:7">
      <c r="A749" s="368" t="s">
        <v>6214</v>
      </c>
      <c r="B749" s="368" t="s">
        <v>169</v>
      </c>
      <c r="C749" s="368" t="s">
        <v>83</v>
      </c>
      <c r="D749" s="368" t="s">
        <v>265</v>
      </c>
      <c r="E749" s="368">
        <v>17</v>
      </c>
      <c r="F749" s="368">
        <v>10</v>
      </c>
      <c r="G749" s="368">
        <v>59</v>
      </c>
    </row>
    <row r="750" spans="1:7">
      <c r="A750" s="368" t="s">
        <v>6215</v>
      </c>
      <c r="B750" s="368" t="s">
        <v>169</v>
      </c>
      <c r="C750" s="368" t="s">
        <v>98</v>
      </c>
      <c r="D750" s="368" t="s">
        <v>265</v>
      </c>
      <c r="E750" s="368">
        <v>4</v>
      </c>
      <c r="F750" s="368" t="s">
        <v>3175</v>
      </c>
      <c r="G750" s="368">
        <v>0</v>
      </c>
    </row>
    <row r="751" spans="1:7">
      <c r="A751" s="368" t="s">
        <v>6216</v>
      </c>
      <c r="B751" s="368" t="s">
        <v>169</v>
      </c>
      <c r="C751" s="368" t="s">
        <v>84</v>
      </c>
      <c r="D751" s="368" t="s">
        <v>265</v>
      </c>
      <c r="E751" s="368">
        <v>7</v>
      </c>
      <c r="F751" s="368">
        <v>7</v>
      </c>
      <c r="G751" s="368">
        <v>100</v>
      </c>
    </row>
    <row r="752" spans="1:7">
      <c r="A752" s="368" t="s">
        <v>6217</v>
      </c>
      <c r="B752" s="368" t="s">
        <v>169</v>
      </c>
      <c r="C752" s="368" t="s">
        <v>24</v>
      </c>
      <c r="D752" s="368" t="s">
        <v>265</v>
      </c>
      <c r="E752" s="368">
        <v>14</v>
      </c>
      <c r="F752" s="368">
        <v>10</v>
      </c>
      <c r="G752" s="368">
        <v>71</v>
      </c>
    </row>
    <row r="753" spans="1:7">
      <c r="A753" s="368" t="s">
        <v>6218</v>
      </c>
      <c r="B753" s="368" t="s">
        <v>169</v>
      </c>
      <c r="C753" s="368" t="s">
        <v>25</v>
      </c>
      <c r="D753" s="368" t="s">
        <v>265</v>
      </c>
      <c r="E753" s="368">
        <v>12</v>
      </c>
      <c r="F753" s="368">
        <v>8</v>
      </c>
      <c r="G753" s="368">
        <v>67</v>
      </c>
    </row>
    <row r="754" spans="1:7">
      <c r="A754" s="368" t="s">
        <v>6219</v>
      </c>
      <c r="B754" s="368" t="s">
        <v>169</v>
      </c>
      <c r="C754" s="368" t="s">
        <v>197</v>
      </c>
      <c r="D754" s="368" t="s">
        <v>265</v>
      </c>
      <c r="E754" s="368">
        <v>6</v>
      </c>
      <c r="F754" s="368" t="s">
        <v>3175</v>
      </c>
      <c r="G754" s="368">
        <v>0</v>
      </c>
    </row>
    <row r="755" spans="1:7">
      <c r="A755" s="368" t="s">
        <v>6220</v>
      </c>
      <c r="B755" s="368" t="s">
        <v>169</v>
      </c>
      <c r="C755" s="368" t="s">
        <v>211</v>
      </c>
      <c r="D755" s="368" t="s">
        <v>265</v>
      </c>
      <c r="E755" s="368">
        <v>7</v>
      </c>
      <c r="F755" s="368">
        <v>6</v>
      </c>
      <c r="G755" s="368">
        <v>86</v>
      </c>
    </row>
    <row r="756" spans="1:7">
      <c r="A756" s="368" t="s">
        <v>6221</v>
      </c>
      <c r="B756" s="368" t="s">
        <v>169</v>
      </c>
      <c r="C756" s="368" t="s">
        <v>100</v>
      </c>
      <c r="D756" s="368" t="s">
        <v>265</v>
      </c>
      <c r="E756" s="368">
        <v>9</v>
      </c>
      <c r="F756" s="368" t="s">
        <v>3175</v>
      </c>
      <c r="G756" s="368">
        <v>0</v>
      </c>
    </row>
    <row r="757" spans="1:7">
      <c r="A757" s="368" t="s">
        <v>6222</v>
      </c>
      <c r="B757" s="368" t="s">
        <v>169</v>
      </c>
      <c r="C757" s="368" t="s">
        <v>26</v>
      </c>
      <c r="D757" s="368" t="s">
        <v>265</v>
      </c>
      <c r="E757" s="368">
        <v>6</v>
      </c>
      <c r="F757" s="368">
        <v>6</v>
      </c>
      <c r="G757" s="368">
        <v>100</v>
      </c>
    </row>
    <row r="758" spans="1:7">
      <c r="A758" s="368" t="s">
        <v>6223</v>
      </c>
      <c r="B758" s="368" t="s">
        <v>169</v>
      </c>
      <c r="C758" s="368" t="s">
        <v>154</v>
      </c>
      <c r="D758" s="368" t="s">
        <v>265</v>
      </c>
      <c r="E758" s="368">
        <v>1</v>
      </c>
      <c r="F758" s="368">
        <v>1</v>
      </c>
      <c r="G758" s="368">
        <v>100</v>
      </c>
    </row>
    <row r="759" spans="1:7">
      <c r="A759" s="368" t="s">
        <v>6224</v>
      </c>
      <c r="B759" s="368" t="s">
        <v>169</v>
      </c>
      <c r="C759" s="368" t="s">
        <v>73</v>
      </c>
      <c r="D759" s="368" t="s">
        <v>265</v>
      </c>
      <c r="E759" s="368">
        <v>12</v>
      </c>
      <c r="F759" s="368">
        <v>11</v>
      </c>
      <c r="G759" s="368">
        <v>92</v>
      </c>
    </row>
    <row r="760" spans="1:7">
      <c r="A760" s="368" t="s">
        <v>6225</v>
      </c>
      <c r="B760" s="368" t="s">
        <v>169</v>
      </c>
      <c r="C760" s="368" t="s">
        <v>74</v>
      </c>
      <c r="D760" s="368" t="s">
        <v>265</v>
      </c>
      <c r="E760" s="368">
        <v>18</v>
      </c>
      <c r="F760" s="368">
        <v>16</v>
      </c>
      <c r="G760" s="368">
        <v>89</v>
      </c>
    </row>
    <row r="761" spans="1:7">
      <c r="A761" s="368" t="s">
        <v>6226</v>
      </c>
      <c r="B761" s="368" t="s">
        <v>169</v>
      </c>
      <c r="C761" s="368" t="s">
        <v>198</v>
      </c>
      <c r="D761" s="368" t="s">
        <v>265</v>
      </c>
      <c r="E761" s="368">
        <v>14</v>
      </c>
      <c r="F761" s="368" t="s">
        <v>3175</v>
      </c>
      <c r="G761" s="368">
        <v>0</v>
      </c>
    </row>
    <row r="762" spans="1:7">
      <c r="A762" s="368" t="s">
        <v>6227</v>
      </c>
      <c r="B762" s="368" t="s">
        <v>169</v>
      </c>
      <c r="C762" s="368" t="s">
        <v>227</v>
      </c>
      <c r="D762" s="368" t="s">
        <v>265</v>
      </c>
      <c r="E762" s="368">
        <v>3</v>
      </c>
      <c r="F762" s="368">
        <v>2</v>
      </c>
      <c r="G762" s="368">
        <v>67</v>
      </c>
    </row>
    <row r="763" spans="1:7">
      <c r="A763" s="368" t="s">
        <v>6228</v>
      </c>
      <c r="B763" s="368" t="s">
        <v>169</v>
      </c>
      <c r="C763" s="368" t="s">
        <v>199</v>
      </c>
      <c r="D763" s="368" t="s">
        <v>265</v>
      </c>
      <c r="E763" s="368">
        <v>5</v>
      </c>
      <c r="F763" s="368" t="s">
        <v>3175</v>
      </c>
      <c r="G763" s="368">
        <v>0</v>
      </c>
    </row>
    <row r="764" spans="1:7">
      <c r="A764" s="368" t="s">
        <v>6229</v>
      </c>
      <c r="B764" s="368" t="s">
        <v>169</v>
      </c>
      <c r="C764" s="368" t="s">
        <v>212</v>
      </c>
      <c r="D764" s="368" t="s">
        <v>265</v>
      </c>
      <c r="E764" s="368">
        <v>6</v>
      </c>
      <c r="F764" s="368">
        <v>5</v>
      </c>
      <c r="G764" s="368">
        <v>83</v>
      </c>
    </row>
    <row r="765" spans="1:7">
      <c r="A765" s="368" t="s">
        <v>6230</v>
      </c>
      <c r="B765" s="368" t="s">
        <v>169</v>
      </c>
      <c r="C765" s="368" t="s">
        <v>155</v>
      </c>
      <c r="D765" s="368" t="s">
        <v>265</v>
      </c>
      <c r="E765" s="368">
        <v>7</v>
      </c>
      <c r="F765" s="368">
        <v>4</v>
      </c>
      <c r="G765" s="368">
        <v>57</v>
      </c>
    </row>
    <row r="766" spans="1:7">
      <c r="A766" s="368" t="s">
        <v>6231</v>
      </c>
      <c r="B766" s="368" t="s">
        <v>169</v>
      </c>
      <c r="C766" s="368" t="s">
        <v>101</v>
      </c>
      <c r="D766" s="368" t="s">
        <v>265</v>
      </c>
      <c r="E766" s="368">
        <v>5</v>
      </c>
      <c r="F766" s="368" t="s">
        <v>3175</v>
      </c>
      <c r="G766" s="368">
        <v>0</v>
      </c>
    </row>
    <row r="767" spans="1:7">
      <c r="A767" s="368" t="s">
        <v>6232</v>
      </c>
      <c r="B767" s="368" t="s">
        <v>169</v>
      </c>
      <c r="C767" s="368" t="s">
        <v>228</v>
      </c>
      <c r="D767" s="368" t="s">
        <v>265</v>
      </c>
      <c r="E767" s="368">
        <v>5</v>
      </c>
      <c r="F767" s="368">
        <v>5</v>
      </c>
      <c r="G767" s="368">
        <v>100</v>
      </c>
    </row>
    <row r="768" spans="1:7">
      <c r="A768" s="368" t="s">
        <v>6233</v>
      </c>
      <c r="B768" s="368" t="s">
        <v>169</v>
      </c>
      <c r="C768" s="368" t="s">
        <v>178</v>
      </c>
      <c r="D768" s="368" t="s">
        <v>265</v>
      </c>
      <c r="E768" s="368">
        <v>7</v>
      </c>
      <c r="F768" s="368" t="s">
        <v>3175</v>
      </c>
      <c r="G768" s="368">
        <v>0</v>
      </c>
    </row>
    <row r="769" spans="1:7">
      <c r="A769" s="368" t="s">
        <v>6234</v>
      </c>
      <c r="B769" s="368" t="s">
        <v>169</v>
      </c>
      <c r="C769" s="368" t="s">
        <v>102</v>
      </c>
      <c r="D769" s="368" t="s">
        <v>265</v>
      </c>
      <c r="E769" s="368">
        <v>6</v>
      </c>
      <c r="F769" s="368" t="s">
        <v>3175</v>
      </c>
      <c r="G769" s="368">
        <v>0</v>
      </c>
    </row>
    <row r="770" spans="1:7">
      <c r="A770" s="368" t="s">
        <v>6235</v>
      </c>
      <c r="B770" s="368" t="s">
        <v>169</v>
      </c>
      <c r="C770" s="368" t="s">
        <v>85</v>
      </c>
      <c r="D770" s="368" t="s">
        <v>265</v>
      </c>
      <c r="E770" s="368">
        <v>34</v>
      </c>
      <c r="F770" s="368">
        <v>19</v>
      </c>
      <c r="G770" s="368">
        <v>56</v>
      </c>
    </row>
    <row r="771" spans="1:7">
      <c r="A771" s="368" t="s">
        <v>6236</v>
      </c>
      <c r="B771" s="368" t="s">
        <v>169</v>
      </c>
      <c r="C771" s="368" t="s">
        <v>156</v>
      </c>
      <c r="D771" s="368" t="s">
        <v>265</v>
      </c>
      <c r="E771" s="368">
        <v>2</v>
      </c>
      <c r="F771" s="368">
        <v>2</v>
      </c>
      <c r="G771" s="368">
        <v>100</v>
      </c>
    </row>
    <row r="772" spans="1:7">
      <c r="A772" s="368" t="s">
        <v>6237</v>
      </c>
      <c r="B772" s="368" t="s">
        <v>169</v>
      </c>
      <c r="C772" s="368" t="s">
        <v>200</v>
      </c>
      <c r="D772" s="368" t="s">
        <v>265</v>
      </c>
      <c r="E772" s="368">
        <v>15</v>
      </c>
      <c r="F772" s="368">
        <v>1</v>
      </c>
      <c r="G772" s="368">
        <v>7</v>
      </c>
    </row>
    <row r="773" spans="1:7">
      <c r="A773" s="368" t="s">
        <v>6238</v>
      </c>
      <c r="B773" s="368" t="s">
        <v>169</v>
      </c>
      <c r="C773" s="368" t="s">
        <v>103</v>
      </c>
      <c r="D773" s="368" t="s">
        <v>265</v>
      </c>
      <c r="E773" s="368">
        <v>3</v>
      </c>
      <c r="F773" s="368" t="s">
        <v>3175</v>
      </c>
      <c r="G773" s="368">
        <v>0</v>
      </c>
    </row>
    <row r="774" spans="1:7">
      <c r="A774" s="368" t="s">
        <v>6239</v>
      </c>
      <c r="B774" s="368" t="s">
        <v>169</v>
      </c>
      <c r="C774" s="368" t="s">
        <v>104</v>
      </c>
      <c r="D774" s="368" t="s">
        <v>265</v>
      </c>
      <c r="E774" s="368">
        <v>7</v>
      </c>
      <c r="F774" s="368" t="s">
        <v>3175</v>
      </c>
      <c r="G774" s="368">
        <v>0</v>
      </c>
    </row>
    <row r="775" spans="1:7">
      <c r="A775" s="368" t="s">
        <v>6240</v>
      </c>
      <c r="B775" s="368" t="s">
        <v>169</v>
      </c>
      <c r="C775" s="368" t="s">
        <v>27</v>
      </c>
      <c r="D775" s="368" t="s">
        <v>265</v>
      </c>
      <c r="E775" s="368">
        <v>3</v>
      </c>
      <c r="F775" s="368">
        <v>3</v>
      </c>
      <c r="G775" s="368">
        <v>100</v>
      </c>
    </row>
    <row r="776" spans="1:7">
      <c r="A776" s="368" t="s">
        <v>6241</v>
      </c>
      <c r="B776" s="368" t="s">
        <v>169</v>
      </c>
      <c r="C776" s="368" t="s">
        <v>105</v>
      </c>
      <c r="D776" s="368" t="s">
        <v>265</v>
      </c>
      <c r="E776" s="368">
        <v>1</v>
      </c>
      <c r="F776" s="368" t="s">
        <v>3175</v>
      </c>
      <c r="G776" s="368">
        <v>0</v>
      </c>
    </row>
    <row r="777" spans="1:7">
      <c r="A777" s="368" t="s">
        <v>6242</v>
      </c>
      <c r="B777" s="368" t="s">
        <v>169</v>
      </c>
      <c r="C777" s="368" t="s">
        <v>179</v>
      </c>
      <c r="D777" s="368" t="s">
        <v>265</v>
      </c>
      <c r="E777" s="368">
        <v>23</v>
      </c>
      <c r="F777" s="368" t="s">
        <v>3175</v>
      </c>
      <c r="G777" s="368">
        <v>0</v>
      </c>
    </row>
    <row r="778" spans="1:7">
      <c r="A778" s="368" t="s">
        <v>6243</v>
      </c>
      <c r="B778" s="368" t="s">
        <v>169</v>
      </c>
      <c r="C778" s="368" t="s">
        <v>106</v>
      </c>
      <c r="D778" s="368" t="s">
        <v>265</v>
      </c>
      <c r="E778" s="368">
        <v>4</v>
      </c>
      <c r="F778" s="368" t="s">
        <v>3175</v>
      </c>
      <c r="G778" s="368">
        <v>0</v>
      </c>
    </row>
    <row r="779" spans="1:7">
      <c r="A779" s="368" t="s">
        <v>6244</v>
      </c>
      <c r="B779" s="368" t="s">
        <v>169</v>
      </c>
      <c r="C779" s="368" t="s">
        <v>107</v>
      </c>
      <c r="D779" s="368" t="s">
        <v>265</v>
      </c>
      <c r="E779" s="368">
        <v>7</v>
      </c>
      <c r="F779" s="368" t="s">
        <v>3175</v>
      </c>
      <c r="G779" s="368">
        <v>0</v>
      </c>
    </row>
    <row r="780" spans="1:7">
      <c r="A780" s="368" t="s">
        <v>6245</v>
      </c>
      <c r="B780" s="368" t="s">
        <v>169</v>
      </c>
      <c r="C780" s="368" t="s">
        <v>157</v>
      </c>
      <c r="D780" s="368" t="s">
        <v>265</v>
      </c>
      <c r="E780" s="368">
        <v>2</v>
      </c>
      <c r="F780" s="368">
        <v>1</v>
      </c>
      <c r="G780" s="368">
        <v>50</v>
      </c>
    </row>
    <row r="781" spans="1:7">
      <c r="A781" s="368" t="s">
        <v>6246</v>
      </c>
      <c r="B781" s="368" t="s">
        <v>169</v>
      </c>
      <c r="C781" s="368" t="s">
        <v>108</v>
      </c>
      <c r="D781" s="368" t="s">
        <v>265</v>
      </c>
      <c r="E781" s="368">
        <v>2</v>
      </c>
      <c r="F781" s="368" t="s">
        <v>3175</v>
      </c>
      <c r="G781" s="368">
        <v>0</v>
      </c>
    </row>
    <row r="782" spans="1:7">
      <c r="A782" s="368" t="s">
        <v>6247</v>
      </c>
      <c r="B782" s="368" t="s">
        <v>169</v>
      </c>
      <c r="C782" s="368" t="s">
        <v>213</v>
      </c>
      <c r="D782" s="368" t="s">
        <v>265</v>
      </c>
      <c r="E782" s="368">
        <v>5</v>
      </c>
      <c r="F782" s="368">
        <v>5</v>
      </c>
      <c r="G782" s="368">
        <v>100</v>
      </c>
    </row>
    <row r="783" spans="1:7">
      <c r="A783" s="368" t="s">
        <v>6248</v>
      </c>
      <c r="B783" s="368" t="s">
        <v>169</v>
      </c>
      <c r="C783" s="368" t="s">
        <v>86</v>
      </c>
      <c r="D783" s="368" t="s">
        <v>265</v>
      </c>
      <c r="E783" s="368">
        <v>25</v>
      </c>
      <c r="F783" s="368">
        <v>15</v>
      </c>
      <c r="G783" s="368">
        <v>60</v>
      </c>
    </row>
    <row r="784" spans="1:7">
      <c r="A784" s="368" t="s">
        <v>6249</v>
      </c>
      <c r="B784" s="368" t="s">
        <v>169</v>
      </c>
      <c r="C784" s="368" t="s">
        <v>109</v>
      </c>
      <c r="D784" s="368" t="s">
        <v>265</v>
      </c>
      <c r="E784" s="368">
        <v>2</v>
      </c>
      <c r="F784" s="368" t="s">
        <v>3175</v>
      </c>
      <c r="G784" s="368">
        <v>0</v>
      </c>
    </row>
    <row r="785" spans="1:7">
      <c r="A785" s="368" t="s">
        <v>6250</v>
      </c>
      <c r="B785" s="368" t="s">
        <v>169</v>
      </c>
      <c r="C785" s="368" t="s">
        <v>110</v>
      </c>
      <c r="D785" s="368" t="s">
        <v>265</v>
      </c>
      <c r="E785" s="368">
        <v>4</v>
      </c>
      <c r="F785" s="368" t="s">
        <v>3175</v>
      </c>
      <c r="G785" s="368">
        <v>0</v>
      </c>
    </row>
    <row r="786" spans="1:7">
      <c r="A786" s="368" t="s">
        <v>6251</v>
      </c>
      <c r="B786" s="368" t="s">
        <v>169</v>
      </c>
      <c r="C786" s="368" t="s">
        <v>111</v>
      </c>
      <c r="D786" s="368" t="s">
        <v>265</v>
      </c>
      <c r="E786" s="368">
        <v>2</v>
      </c>
      <c r="F786" s="368" t="s">
        <v>3175</v>
      </c>
      <c r="G786" s="368">
        <v>0</v>
      </c>
    </row>
    <row r="787" spans="1:7">
      <c r="A787" s="368" t="s">
        <v>6252</v>
      </c>
      <c r="B787" s="368" t="s">
        <v>169</v>
      </c>
      <c r="C787" s="368" t="s">
        <v>181</v>
      </c>
      <c r="D787" s="368" t="s">
        <v>265</v>
      </c>
      <c r="E787" s="368">
        <v>12</v>
      </c>
      <c r="F787" s="368" t="s">
        <v>3175</v>
      </c>
      <c r="G787" s="368">
        <v>0</v>
      </c>
    </row>
    <row r="788" spans="1:7">
      <c r="A788" s="368" t="s">
        <v>6253</v>
      </c>
      <c r="B788" s="368" t="s">
        <v>169</v>
      </c>
      <c r="C788" s="368" t="s">
        <v>229</v>
      </c>
      <c r="D788" s="368" t="s">
        <v>265</v>
      </c>
      <c r="E788" s="368">
        <v>8</v>
      </c>
      <c r="F788" s="368">
        <v>7</v>
      </c>
      <c r="G788" s="368">
        <v>88</v>
      </c>
    </row>
    <row r="789" spans="1:7">
      <c r="A789" s="368" t="s">
        <v>6254</v>
      </c>
      <c r="B789" s="368" t="s">
        <v>169</v>
      </c>
      <c r="C789" s="368" t="s">
        <v>114</v>
      </c>
      <c r="D789" s="368" t="s">
        <v>265</v>
      </c>
      <c r="E789" s="368">
        <v>13</v>
      </c>
      <c r="F789" s="368">
        <v>11</v>
      </c>
      <c r="G789" s="368">
        <v>85</v>
      </c>
    </row>
    <row r="790" spans="1:7">
      <c r="A790" s="368" t="s">
        <v>6255</v>
      </c>
      <c r="B790" s="368" t="s">
        <v>169</v>
      </c>
      <c r="C790" s="368" t="s">
        <v>28</v>
      </c>
      <c r="D790" s="368" t="s">
        <v>265</v>
      </c>
      <c r="E790" s="368">
        <v>1</v>
      </c>
      <c r="F790" s="368">
        <v>1</v>
      </c>
      <c r="G790" s="368">
        <v>100</v>
      </c>
    </row>
    <row r="791" spans="1:7">
      <c r="A791" s="368" t="s">
        <v>6256</v>
      </c>
      <c r="B791" s="368" t="s">
        <v>169</v>
      </c>
      <c r="C791" s="368" t="s">
        <v>142</v>
      </c>
      <c r="D791" s="368" t="s">
        <v>265</v>
      </c>
      <c r="E791" s="368">
        <v>5</v>
      </c>
      <c r="F791" s="368" t="s">
        <v>3175</v>
      </c>
      <c r="G791" s="368">
        <v>0</v>
      </c>
    </row>
    <row r="792" spans="1:7">
      <c r="A792" s="368" t="s">
        <v>6257</v>
      </c>
      <c r="B792" s="368" t="s">
        <v>169</v>
      </c>
      <c r="C792" s="368" t="s">
        <v>29</v>
      </c>
      <c r="D792" s="368" t="s">
        <v>265</v>
      </c>
      <c r="E792" s="368">
        <v>32</v>
      </c>
      <c r="F792" s="368">
        <v>25</v>
      </c>
      <c r="G792" s="368">
        <v>78</v>
      </c>
    </row>
    <row r="793" spans="1:7">
      <c r="A793" s="368" t="s">
        <v>6258</v>
      </c>
      <c r="B793" s="368" t="s">
        <v>169</v>
      </c>
      <c r="C793" s="368" t="s">
        <v>115</v>
      </c>
      <c r="D793" s="368" t="s">
        <v>265</v>
      </c>
      <c r="E793" s="368">
        <v>20</v>
      </c>
      <c r="F793" s="368">
        <v>17</v>
      </c>
      <c r="G793" s="368">
        <v>85</v>
      </c>
    </row>
    <row r="794" spans="1:7">
      <c r="A794" s="368" t="s">
        <v>6259</v>
      </c>
      <c r="B794" s="368" t="s">
        <v>169</v>
      </c>
      <c r="C794" s="368" t="s">
        <v>75</v>
      </c>
      <c r="D794" s="368" t="s">
        <v>265</v>
      </c>
      <c r="E794" s="368">
        <v>3</v>
      </c>
      <c r="F794" s="368">
        <v>2</v>
      </c>
      <c r="G794" s="368">
        <v>67</v>
      </c>
    </row>
    <row r="795" spans="1:7">
      <c r="A795" s="368" t="s">
        <v>6260</v>
      </c>
      <c r="B795" s="368" t="s">
        <v>169</v>
      </c>
      <c r="C795" s="368" t="s">
        <v>76</v>
      </c>
      <c r="D795" s="368" t="s">
        <v>265</v>
      </c>
      <c r="E795" s="368">
        <v>15</v>
      </c>
      <c r="F795" s="368">
        <v>12</v>
      </c>
      <c r="G795" s="368">
        <v>80</v>
      </c>
    </row>
    <row r="796" spans="1:7">
      <c r="A796" s="368" t="s">
        <v>6261</v>
      </c>
      <c r="B796" s="368" t="s">
        <v>169</v>
      </c>
      <c r="C796" s="368" t="s">
        <v>143</v>
      </c>
      <c r="D796" s="368" t="s">
        <v>265</v>
      </c>
      <c r="E796" s="368">
        <v>7</v>
      </c>
      <c r="F796" s="368" t="s">
        <v>3175</v>
      </c>
      <c r="G796" s="368">
        <v>0</v>
      </c>
    </row>
    <row r="797" spans="1:7">
      <c r="A797" s="368" t="s">
        <v>6262</v>
      </c>
      <c r="B797" s="368" t="s">
        <v>169</v>
      </c>
      <c r="C797" s="368" t="s">
        <v>77</v>
      </c>
      <c r="D797" s="368" t="s">
        <v>265</v>
      </c>
      <c r="E797" s="368">
        <v>16</v>
      </c>
      <c r="F797" s="368">
        <v>16</v>
      </c>
      <c r="G797" s="368">
        <v>100</v>
      </c>
    </row>
    <row r="798" spans="1:7">
      <c r="A798" s="368" t="s">
        <v>6263</v>
      </c>
      <c r="B798" s="368" t="s">
        <v>169</v>
      </c>
      <c r="C798" s="368" t="s">
        <v>30</v>
      </c>
      <c r="D798" s="368" t="s">
        <v>265</v>
      </c>
      <c r="E798" s="368">
        <v>17</v>
      </c>
      <c r="F798" s="368">
        <v>14</v>
      </c>
      <c r="G798" s="368">
        <v>82</v>
      </c>
    </row>
    <row r="799" spans="1:7">
      <c r="A799" s="368" t="s">
        <v>6264</v>
      </c>
      <c r="B799" s="368" t="s">
        <v>169</v>
      </c>
      <c r="C799" s="368" t="s">
        <v>173</v>
      </c>
      <c r="D799" s="368" t="s">
        <v>265</v>
      </c>
      <c r="E799" s="368">
        <v>1</v>
      </c>
      <c r="F799" s="368" t="s">
        <v>3175</v>
      </c>
      <c r="G799" s="368">
        <v>0</v>
      </c>
    </row>
    <row r="800" spans="1:7">
      <c r="A800" s="368" t="s">
        <v>6265</v>
      </c>
      <c r="B800" s="368" t="s">
        <v>169</v>
      </c>
      <c r="C800" s="368" t="s">
        <v>87</v>
      </c>
      <c r="D800" s="368" t="s">
        <v>265</v>
      </c>
      <c r="E800" s="368">
        <v>2</v>
      </c>
      <c r="F800" s="368">
        <v>2</v>
      </c>
      <c r="G800" s="368">
        <v>100</v>
      </c>
    </row>
    <row r="801" spans="1:7">
      <c r="A801" s="368" t="s">
        <v>6266</v>
      </c>
      <c r="B801" s="368" t="s">
        <v>169</v>
      </c>
      <c r="C801" s="368" t="s">
        <v>31</v>
      </c>
      <c r="D801" s="368" t="s">
        <v>265</v>
      </c>
      <c r="E801" s="368">
        <v>23</v>
      </c>
      <c r="F801" s="368">
        <v>14</v>
      </c>
      <c r="G801" s="368">
        <v>61</v>
      </c>
    </row>
    <row r="802" spans="1:7">
      <c r="A802" s="368" t="s">
        <v>6267</v>
      </c>
      <c r="B802" s="368" t="s">
        <v>169</v>
      </c>
      <c r="C802" s="368" t="s">
        <v>182</v>
      </c>
      <c r="D802" s="368" t="s">
        <v>265</v>
      </c>
      <c r="E802" s="368">
        <v>2</v>
      </c>
      <c r="F802" s="368" t="s">
        <v>3175</v>
      </c>
      <c r="G802" s="368">
        <v>0</v>
      </c>
    </row>
    <row r="803" spans="1:7">
      <c r="A803" s="368" t="s">
        <v>6268</v>
      </c>
      <c r="B803" s="368" t="s">
        <v>169</v>
      </c>
      <c r="C803" s="368" t="s">
        <v>144</v>
      </c>
      <c r="D803" s="368" t="s">
        <v>265</v>
      </c>
      <c r="E803" s="368">
        <v>4</v>
      </c>
      <c r="F803" s="368" t="s">
        <v>3175</v>
      </c>
      <c r="G803" s="368">
        <v>0</v>
      </c>
    </row>
    <row r="804" spans="1:7">
      <c r="A804" s="368" t="s">
        <v>6269</v>
      </c>
      <c r="B804" s="368" t="s">
        <v>169</v>
      </c>
      <c r="C804" s="368" t="s">
        <v>158</v>
      </c>
      <c r="D804" s="368" t="s">
        <v>265</v>
      </c>
      <c r="E804" s="368">
        <v>1</v>
      </c>
      <c r="F804" s="368">
        <v>1</v>
      </c>
      <c r="G804" s="368">
        <v>100</v>
      </c>
    </row>
    <row r="805" spans="1:7">
      <c r="A805" s="368" t="s">
        <v>6270</v>
      </c>
      <c r="B805" s="368" t="s">
        <v>169</v>
      </c>
      <c r="C805" s="368" t="s">
        <v>183</v>
      </c>
      <c r="D805" s="368" t="s">
        <v>265</v>
      </c>
      <c r="E805" s="368">
        <v>3</v>
      </c>
      <c r="F805" s="368" t="s">
        <v>3175</v>
      </c>
      <c r="G805" s="368">
        <v>0</v>
      </c>
    </row>
    <row r="806" spans="1:7">
      <c r="A806" s="368" t="s">
        <v>6271</v>
      </c>
      <c r="B806" s="368" t="s">
        <v>169</v>
      </c>
      <c r="C806" s="368" t="s">
        <v>159</v>
      </c>
      <c r="D806" s="368" t="s">
        <v>265</v>
      </c>
      <c r="E806" s="368">
        <v>3</v>
      </c>
      <c r="F806" s="368">
        <v>2</v>
      </c>
      <c r="G806" s="368">
        <v>67</v>
      </c>
    </row>
    <row r="807" spans="1:7">
      <c r="A807" s="368" t="s">
        <v>6272</v>
      </c>
      <c r="B807" s="368" t="s">
        <v>169</v>
      </c>
      <c r="C807" s="368" t="s">
        <v>145</v>
      </c>
      <c r="D807" s="368" t="s">
        <v>265</v>
      </c>
      <c r="E807" s="368">
        <v>4</v>
      </c>
      <c r="F807" s="368" t="s">
        <v>3175</v>
      </c>
      <c r="G807" s="368">
        <v>0</v>
      </c>
    </row>
    <row r="808" spans="1:7">
      <c r="A808" s="368" t="s">
        <v>6273</v>
      </c>
      <c r="B808" s="368" t="s">
        <v>169</v>
      </c>
      <c r="C808" s="368" t="s">
        <v>88</v>
      </c>
      <c r="D808" s="368" t="s">
        <v>265</v>
      </c>
      <c r="E808" s="368">
        <v>7</v>
      </c>
      <c r="F808" s="368">
        <v>5</v>
      </c>
      <c r="G808" s="368">
        <v>71</v>
      </c>
    </row>
    <row r="809" spans="1:7">
      <c r="A809" s="368" t="s">
        <v>6274</v>
      </c>
      <c r="B809" s="368" t="s">
        <v>169</v>
      </c>
      <c r="C809" s="368" t="s">
        <v>57</v>
      </c>
      <c r="D809" s="368" t="s">
        <v>265</v>
      </c>
      <c r="E809" s="368">
        <v>4</v>
      </c>
      <c r="F809" s="368">
        <v>4</v>
      </c>
      <c r="G809" s="368">
        <v>100</v>
      </c>
    </row>
    <row r="810" spans="1:7">
      <c r="A810" s="368" t="s">
        <v>6275</v>
      </c>
      <c r="B810" s="368" t="s">
        <v>169</v>
      </c>
      <c r="C810" s="368" t="s">
        <v>202</v>
      </c>
      <c r="D810" s="368" t="s">
        <v>265</v>
      </c>
      <c r="E810" s="368">
        <v>4</v>
      </c>
      <c r="F810" s="368" t="s">
        <v>3175</v>
      </c>
      <c r="G810" s="368">
        <v>0</v>
      </c>
    </row>
    <row r="811" spans="1:7">
      <c r="A811" s="368" t="s">
        <v>6276</v>
      </c>
      <c r="B811" s="368" t="s">
        <v>169</v>
      </c>
      <c r="C811" s="368" t="s">
        <v>160</v>
      </c>
      <c r="D811" s="368" t="s">
        <v>265</v>
      </c>
      <c r="E811" s="368">
        <v>6</v>
      </c>
      <c r="F811" s="368">
        <v>6</v>
      </c>
      <c r="G811" s="368">
        <v>100</v>
      </c>
    </row>
    <row r="812" spans="1:7">
      <c r="A812" s="368" t="s">
        <v>6277</v>
      </c>
      <c r="B812" s="368" t="s">
        <v>169</v>
      </c>
      <c r="C812" s="368" t="s">
        <v>58</v>
      </c>
      <c r="D812" s="368" t="s">
        <v>265</v>
      </c>
      <c r="E812" s="368">
        <v>12</v>
      </c>
      <c r="F812" s="368">
        <v>7</v>
      </c>
      <c r="G812" s="368">
        <v>58</v>
      </c>
    </row>
    <row r="813" spans="1:7">
      <c r="A813" s="368" t="s">
        <v>6278</v>
      </c>
      <c r="B813" s="368" t="s">
        <v>169</v>
      </c>
      <c r="C813" s="368" t="s">
        <v>78</v>
      </c>
      <c r="D813" s="368" t="s">
        <v>265</v>
      </c>
      <c r="E813" s="368">
        <v>13</v>
      </c>
      <c r="F813" s="368">
        <v>11</v>
      </c>
      <c r="G813" s="368">
        <v>85</v>
      </c>
    </row>
    <row r="814" spans="1:7">
      <c r="A814" s="368" t="s">
        <v>6279</v>
      </c>
      <c r="B814" s="368" t="s">
        <v>169</v>
      </c>
      <c r="C814" s="368" t="s">
        <v>161</v>
      </c>
      <c r="D814" s="368" t="s">
        <v>265</v>
      </c>
      <c r="E814" s="368">
        <v>1</v>
      </c>
      <c r="F814" s="368">
        <v>1</v>
      </c>
      <c r="G814" s="368">
        <v>100</v>
      </c>
    </row>
    <row r="815" spans="1:7">
      <c r="A815" s="368" t="s">
        <v>6280</v>
      </c>
      <c r="B815" s="368" t="s">
        <v>169</v>
      </c>
      <c r="C815" s="368" t="s">
        <v>79</v>
      </c>
      <c r="D815" s="368" t="s">
        <v>265</v>
      </c>
      <c r="E815" s="368">
        <v>2</v>
      </c>
      <c r="F815" s="368">
        <v>1</v>
      </c>
      <c r="G815" s="368">
        <v>50</v>
      </c>
    </row>
    <row r="816" spans="1:7">
      <c r="A816" s="368" t="s">
        <v>6281</v>
      </c>
      <c r="B816" s="368" t="s">
        <v>169</v>
      </c>
      <c r="C816" s="368" t="s">
        <v>80</v>
      </c>
      <c r="D816" s="368" t="s">
        <v>265</v>
      </c>
      <c r="E816" s="368">
        <v>12</v>
      </c>
      <c r="F816" s="368">
        <v>12</v>
      </c>
      <c r="G816" s="368">
        <v>100</v>
      </c>
    </row>
    <row r="817" spans="1:7">
      <c r="A817" s="368" t="s">
        <v>6282</v>
      </c>
      <c r="B817" s="368" t="s">
        <v>169</v>
      </c>
      <c r="C817" s="368" t="s">
        <v>32</v>
      </c>
      <c r="D817" s="368" t="s">
        <v>265</v>
      </c>
      <c r="E817" s="368">
        <v>5</v>
      </c>
      <c r="F817" s="368">
        <v>2</v>
      </c>
      <c r="G817" s="368">
        <v>40</v>
      </c>
    </row>
    <row r="818" spans="1:7">
      <c r="A818" s="368" t="s">
        <v>6283</v>
      </c>
      <c r="B818" s="368" t="s">
        <v>169</v>
      </c>
      <c r="C818" s="368" t="s">
        <v>184</v>
      </c>
      <c r="D818" s="368" t="s">
        <v>265</v>
      </c>
      <c r="E818" s="368">
        <v>18</v>
      </c>
      <c r="F818" s="368">
        <v>1</v>
      </c>
      <c r="G818" s="368">
        <v>6</v>
      </c>
    </row>
    <row r="819" spans="1:7">
      <c r="A819" s="368" t="s">
        <v>6284</v>
      </c>
      <c r="B819" s="368" t="s">
        <v>169</v>
      </c>
      <c r="C819" s="368" t="s">
        <v>89</v>
      </c>
      <c r="D819" s="368" t="s">
        <v>265</v>
      </c>
      <c r="E819" s="368">
        <v>7</v>
      </c>
      <c r="F819" s="368">
        <v>6</v>
      </c>
      <c r="G819" s="368">
        <v>86</v>
      </c>
    </row>
    <row r="820" spans="1:7">
      <c r="A820" s="368" t="s">
        <v>6285</v>
      </c>
      <c r="B820" s="368" t="s">
        <v>169</v>
      </c>
      <c r="C820" s="368" t="s">
        <v>203</v>
      </c>
      <c r="D820" s="368" t="s">
        <v>265</v>
      </c>
      <c r="E820" s="368">
        <v>4</v>
      </c>
      <c r="F820" s="368" t="s">
        <v>3175</v>
      </c>
      <c r="G820" s="368">
        <v>0</v>
      </c>
    </row>
    <row r="821" spans="1:7">
      <c r="A821" s="368" t="s">
        <v>6286</v>
      </c>
      <c r="B821" s="368" t="s">
        <v>169</v>
      </c>
      <c r="C821" s="368" t="s">
        <v>186</v>
      </c>
      <c r="D821" s="368" t="s">
        <v>265</v>
      </c>
      <c r="E821" s="368">
        <v>3</v>
      </c>
      <c r="F821" s="368" t="s">
        <v>3175</v>
      </c>
      <c r="G821" s="368">
        <v>0</v>
      </c>
    </row>
    <row r="822" spans="1:7">
      <c r="A822" s="368" t="s">
        <v>6287</v>
      </c>
      <c r="B822" s="368" t="s">
        <v>169</v>
      </c>
      <c r="C822" s="368" t="s">
        <v>146</v>
      </c>
      <c r="D822" s="368" t="s">
        <v>265</v>
      </c>
      <c r="E822" s="368">
        <v>3</v>
      </c>
      <c r="F822" s="368" t="s">
        <v>3175</v>
      </c>
      <c r="G822" s="368">
        <v>0</v>
      </c>
    </row>
    <row r="823" spans="1:7">
      <c r="A823" s="368" t="s">
        <v>6288</v>
      </c>
      <c r="B823" s="368" t="s">
        <v>169</v>
      </c>
      <c r="C823" s="368" t="s">
        <v>147</v>
      </c>
      <c r="D823" s="368" t="s">
        <v>265</v>
      </c>
      <c r="E823" s="368">
        <v>2</v>
      </c>
      <c r="F823" s="368" t="s">
        <v>3175</v>
      </c>
      <c r="G823" s="368">
        <v>0</v>
      </c>
    </row>
    <row r="824" spans="1:7">
      <c r="A824" s="368" t="s">
        <v>6289</v>
      </c>
      <c r="B824" s="368" t="s">
        <v>169</v>
      </c>
      <c r="C824" s="368" t="s">
        <v>33</v>
      </c>
      <c r="D824" s="368" t="s">
        <v>265</v>
      </c>
      <c r="E824" s="368">
        <v>8</v>
      </c>
      <c r="F824" s="368">
        <v>3</v>
      </c>
      <c r="G824" s="368">
        <v>38</v>
      </c>
    </row>
    <row r="825" spans="1:7">
      <c r="A825" s="368" t="s">
        <v>6290</v>
      </c>
      <c r="B825" s="368" t="s">
        <v>169</v>
      </c>
      <c r="C825" s="368" t="s">
        <v>59</v>
      </c>
      <c r="D825" s="368" t="s">
        <v>265</v>
      </c>
      <c r="E825" s="368">
        <v>2</v>
      </c>
      <c r="F825" s="368">
        <v>2</v>
      </c>
      <c r="G825" s="368">
        <v>100</v>
      </c>
    </row>
    <row r="826" spans="1:7">
      <c r="A826" s="368" t="s">
        <v>6291</v>
      </c>
      <c r="B826" s="368" t="s">
        <v>169</v>
      </c>
      <c r="C826" s="368" t="s">
        <v>34</v>
      </c>
      <c r="D826" s="368" t="s">
        <v>265</v>
      </c>
      <c r="E826" s="368">
        <v>7</v>
      </c>
      <c r="F826" s="368">
        <v>2</v>
      </c>
      <c r="G826" s="368">
        <v>29</v>
      </c>
    </row>
    <row r="827" spans="1:7">
      <c r="A827" s="368" t="s">
        <v>6292</v>
      </c>
      <c r="B827" s="368" t="s">
        <v>169</v>
      </c>
      <c r="C827" s="368" t="s">
        <v>214</v>
      </c>
      <c r="D827" s="368" t="s">
        <v>265</v>
      </c>
      <c r="E827" s="368">
        <v>12</v>
      </c>
      <c r="F827" s="368">
        <v>8</v>
      </c>
      <c r="G827" s="368">
        <v>67</v>
      </c>
    </row>
    <row r="828" spans="1:7">
      <c r="A828" s="368" t="s">
        <v>6293</v>
      </c>
      <c r="B828" s="368" t="s">
        <v>169</v>
      </c>
      <c r="C828" s="368" t="s">
        <v>35</v>
      </c>
      <c r="D828" s="368" t="s">
        <v>265</v>
      </c>
      <c r="E828" s="368">
        <v>4</v>
      </c>
      <c r="F828" s="368">
        <v>3</v>
      </c>
      <c r="G828" s="368">
        <v>75</v>
      </c>
    </row>
    <row r="829" spans="1:7">
      <c r="A829" s="368" t="s">
        <v>6294</v>
      </c>
      <c r="B829" s="368" t="s">
        <v>169</v>
      </c>
      <c r="C829" s="368" t="s">
        <v>60</v>
      </c>
      <c r="D829" s="368" t="s">
        <v>265</v>
      </c>
      <c r="E829" s="368">
        <v>7</v>
      </c>
      <c r="F829" s="368">
        <v>4</v>
      </c>
      <c r="G829" s="368">
        <v>57</v>
      </c>
    </row>
    <row r="830" spans="1:7">
      <c r="A830" s="368" t="s">
        <v>6295</v>
      </c>
      <c r="B830" s="368" t="s">
        <v>169</v>
      </c>
      <c r="C830" s="368" t="s">
        <v>215</v>
      </c>
      <c r="D830" s="368" t="s">
        <v>265</v>
      </c>
      <c r="E830" s="368">
        <v>6</v>
      </c>
      <c r="F830" s="368">
        <v>5</v>
      </c>
      <c r="G830" s="368">
        <v>83</v>
      </c>
    </row>
    <row r="831" spans="1:7">
      <c r="A831" s="368" t="s">
        <v>6296</v>
      </c>
      <c r="B831" s="368" t="s">
        <v>169</v>
      </c>
      <c r="C831" s="368" t="s">
        <v>187</v>
      </c>
      <c r="D831" s="368" t="s">
        <v>265</v>
      </c>
      <c r="E831" s="368">
        <v>1</v>
      </c>
      <c r="F831" s="368" t="s">
        <v>3175</v>
      </c>
      <c r="G831" s="368">
        <v>0</v>
      </c>
    </row>
    <row r="832" spans="1:7">
      <c r="A832" s="368" t="s">
        <v>6297</v>
      </c>
      <c r="B832" s="368" t="s">
        <v>169</v>
      </c>
      <c r="C832" s="368" t="s">
        <v>216</v>
      </c>
      <c r="D832" s="368" t="s">
        <v>265</v>
      </c>
      <c r="E832" s="368">
        <v>8</v>
      </c>
      <c r="F832" s="368">
        <v>6</v>
      </c>
      <c r="G832" s="368">
        <v>75</v>
      </c>
    </row>
    <row r="833" spans="1:7">
      <c r="A833" s="368" t="s">
        <v>6298</v>
      </c>
      <c r="B833" s="368" t="s">
        <v>169</v>
      </c>
      <c r="C833" s="368" t="s">
        <v>205</v>
      </c>
      <c r="D833" s="368" t="s">
        <v>265</v>
      </c>
      <c r="E833" s="368">
        <v>9</v>
      </c>
      <c r="F833" s="368" t="s">
        <v>3175</v>
      </c>
      <c r="G833" s="368">
        <v>0</v>
      </c>
    </row>
    <row r="834" spans="1:7">
      <c r="A834" s="368" t="s">
        <v>6299</v>
      </c>
      <c r="B834" s="368" t="s">
        <v>169</v>
      </c>
      <c r="C834" s="368" t="s">
        <v>206</v>
      </c>
      <c r="D834" s="368" t="s">
        <v>265</v>
      </c>
      <c r="E834" s="368">
        <v>5</v>
      </c>
      <c r="F834" s="368" t="s">
        <v>3175</v>
      </c>
      <c r="G834" s="368">
        <v>0</v>
      </c>
    </row>
    <row r="835" spans="1:7">
      <c r="A835" s="368" t="s">
        <v>6300</v>
      </c>
      <c r="B835" s="368" t="s">
        <v>169</v>
      </c>
      <c r="C835" s="368" t="s">
        <v>188</v>
      </c>
      <c r="D835" s="368" t="s">
        <v>265</v>
      </c>
      <c r="E835" s="368">
        <v>3</v>
      </c>
      <c r="F835" s="368" t="s">
        <v>3175</v>
      </c>
      <c r="G835" s="368">
        <v>0</v>
      </c>
    </row>
    <row r="836" spans="1:7">
      <c r="A836" s="368" t="s">
        <v>6301</v>
      </c>
      <c r="B836" s="368" t="s">
        <v>169</v>
      </c>
      <c r="C836" s="368" t="s">
        <v>90</v>
      </c>
      <c r="D836" s="368" t="s">
        <v>265</v>
      </c>
      <c r="E836" s="368">
        <v>4</v>
      </c>
      <c r="F836" s="368">
        <v>2</v>
      </c>
      <c r="G836" s="368">
        <v>50</v>
      </c>
    </row>
    <row r="837" spans="1:7">
      <c r="A837" s="368" t="s">
        <v>6302</v>
      </c>
      <c r="B837" s="368" t="s">
        <v>169</v>
      </c>
      <c r="C837" s="368" t="s">
        <v>148</v>
      </c>
      <c r="D837" s="368" t="s">
        <v>265</v>
      </c>
      <c r="E837" s="368">
        <v>8</v>
      </c>
      <c r="F837" s="368" t="s">
        <v>3175</v>
      </c>
      <c r="G837" s="368">
        <v>0</v>
      </c>
    </row>
    <row r="838" spans="1:7">
      <c r="A838" s="368" t="s">
        <v>6303</v>
      </c>
      <c r="B838" s="368" t="s">
        <v>169</v>
      </c>
      <c r="C838" s="368" t="s">
        <v>36</v>
      </c>
      <c r="D838" s="368" t="s">
        <v>265</v>
      </c>
      <c r="E838" s="368">
        <v>2</v>
      </c>
      <c r="F838" s="368">
        <v>2</v>
      </c>
      <c r="G838" s="368">
        <v>100</v>
      </c>
    </row>
    <row r="839" spans="1:7">
      <c r="A839" s="368" t="s">
        <v>6304</v>
      </c>
      <c r="B839" s="368" t="s">
        <v>169</v>
      </c>
      <c r="C839" s="368" t="s">
        <v>217</v>
      </c>
      <c r="D839" s="368" t="s">
        <v>265</v>
      </c>
      <c r="E839" s="368">
        <v>27</v>
      </c>
      <c r="F839" s="368">
        <v>19</v>
      </c>
      <c r="G839" s="368">
        <v>70</v>
      </c>
    </row>
    <row r="840" spans="1:7">
      <c r="A840" s="368" t="s">
        <v>6305</v>
      </c>
      <c r="B840" s="368" t="s">
        <v>169</v>
      </c>
      <c r="C840" s="368" t="s">
        <v>37</v>
      </c>
      <c r="D840" s="368" t="s">
        <v>265</v>
      </c>
      <c r="E840" s="368">
        <v>9</v>
      </c>
      <c r="F840" s="368">
        <v>6</v>
      </c>
      <c r="G840" s="368">
        <v>67</v>
      </c>
    </row>
    <row r="841" spans="1:7">
      <c r="A841" s="368" t="s">
        <v>6306</v>
      </c>
      <c r="B841" s="368" t="s">
        <v>169</v>
      </c>
      <c r="C841" s="368" t="s">
        <v>218</v>
      </c>
      <c r="D841" s="368" t="s">
        <v>265</v>
      </c>
      <c r="E841" s="368">
        <v>4</v>
      </c>
      <c r="F841" s="368">
        <v>4</v>
      </c>
      <c r="G841" s="368">
        <v>100</v>
      </c>
    </row>
    <row r="842" spans="1:7">
      <c r="A842" s="368" t="s">
        <v>6307</v>
      </c>
      <c r="B842" s="368" t="s">
        <v>169</v>
      </c>
      <c r="C842" s="368" t="s">
        <v>91</v>
      </c>
      <c r="D842" s="368" t="s">
        <v>265</v>
      </c>
      <c r="E842" s="368">
        <v>14</v>
      </c>
      <c r="F842" s="368">
        <v>7</v>
      </c>
      <c r="G842" s="368">
        <v>50</v>
      </c>
    </row>
    <row r="843" spans="1:7">
      <c r="A843" s="368" t="s">
        <v>6308</v>
      </c>
      <c r="B843" s="368" t="s">
        <v>169</v>
      </c>
      <c r="C843" s="368" t="s">
        <v>19</v>
      </c>
      <c r="D843" s="368" t="s">
        <v>265</v>
      </c>
      <c r="E843" s="368">
        <v>2</v>
      </c>
      <c r="F843" s="368">
        <v>2</v>
      </c>
      <c r="G843" s="368">
        <v>100</v>
      </c>
    </row>
    <row r="844" spans="1:7">
      <c r="A844" s="368" t="s">
        <v>6309</v>
      </c>
      <c r="B844" s="368" t="s">
        <v>169</v>
      </c>
      <c r="C844" s="368" t="s">
        <v>189</v>
      </c>
      <c r="D844" s="368" t="s">
        <v>265</v>
      </c>
      <c r="E844" s="368">
        <v>19</v>
      </c>
      <c r="F844" s="368" t="s">
        <v>3175</v>
      </c>
      <c r="G844" s="368">
        <v>0</v>
      </c>
    </row>
    <row r="845" spans="1:7">
      <c r="A845" s="368" t="s">
        <v>6310</v>
      </c>
      <c r="B845" s="368" t="s">
        <v>169</v>
      </c>
      <c r="C845" s="368" t="s">
        <v>149</v>
      </c>
      <c r="D845" s="368" t="s">
        <v>265</v>
      </c>
      <c r="E845" s="368">
        <v>10</v>
      </c>
      <c r="F845" s="368" t="s">
        <v>3175</v>
      </c>
      <c r="G845" s="368">
        <v>0</v>
      </c>
    </row>
    <row r="846" spans="1:7">
      <c r="A846" s="368" t="s">
        <v>6311</v>
      </c>
      <c r="B846" s="368" t="s">
        <v>169</v>
      </c>
      <c r="C846" s="368" t="s">
        <v>207</v>
      </c>
      <c r="D846" s="368" t="s">
        <v>265</v>
      </c>
      <c r="E846" s="368">
        <v>2</v>
      </c>
      <c r="F846" s="368" t="s">
        <v>3175</v>
      </c>
      <c r="G846" s="368">
        <v>0</v>
      </c>
    </row>
    <row r="847" spans="1:7">
      <c r="A847" s="368" t="s">
        <v>6312</v>
      </c>
      <c r="B847" s="368" t="s">
        <v>169</v>
      </c>
      <c r="C847" s="368" t="s">
        <v>38</v>
      </c>
      <c r="D847" s="368" t="s">
        <v>265</v>
      </c>
      <c r="E847" s="368">
        <v>4</v>
      </c>
      <c r="F847" s="368">
        <v>2</v>
      </c>
      <c r="G847" s="368">
        <v>50</v>
      </c>
    </row>
    <row r="848" spans="1:7">
      <c r="A848" s="368" t="s">
        <v>6313</v>
      </c>
      <c r="B848" s="368" t="s">
        <v>169</v>
      </c>
      <c r="C848" s="368" t="s">
        <v>219</v>
      </c>
      <c r="D848" s="368" t="s">
        <v>265</v>
      </c>
      <c r="E848" s="368">
        <v>5</v>
      </c>
      <c r="F848" s="368">
        <v>3</v>
      </c>
      <c r="G848" s="368">
        <v>60</v>
      </c>
    </row>
    <row r="849" spans="1:7">
      <c r="A849" s="368" t="s">
        <v>6314</v>
      </c>
      <c r="B849" s="368" t="s">
        <v>169</v>
      </c>
      <c r="C849" s="368" t="s">
        <v>92</v>
      </c>
      <c r="D849" s="368" t="s">
        <v>265</v>
      </c>
      <c r="E849" s="368">
        <v>3</v>
      </c>
      <c r="F849" s="368">
        <v>3</v>
      </c>
      <c r="G849" s="368">
        <v>100</v>
      </c>
    </row>
    <row r="850" spans="1:7">
      <c r="A850" s="368" t="s">
        <v>6315</v>
      </c>
      <c r="B850" s="368" t="s">
        <v>169</v>
      </c>
      <c r="C850" s="368" t="s">
        <v>150</v>
      </c>
      <c r="D850" s="368" t="s">
        <v>265</v>
      </c>
      <c r="E850" s="368">
        <v>3</v>
      </c>
      <c r="F850" s="368" t="s">
        <v>3175</v>
      </c>
      <c r="G850" s="368">
        <v>0</v>
      </c>
    </row>
    <row r="851" spans="1:7">
      <c r="A851" s="368" t="s">
        <v>6316</v>
      </c>
      <c r="B851" s="368" t="s">
        <v>169</v>
      </c>
      <c r="C851" s="368" t="s">
        <v>39</v>
      </c>
      <c r="D851" s="368" t="s">
        <v>265</v>
      </c>
      <c r="E851" s="368">
        <v>7</v>
      </c>
      <c r="F851" s="368">
        <v>2</v>
      </c>
      <c r="G851" s="368">
        <v>29</v>
      </c>
    </row>
    <row r="852" spans="1:7">
      <c r="A852" s="368" t="s">
        <v>6317</v>
      </c>
      <c r="B852" s="368" t="s">
        <v>169</v>
      </c>
      <c r="C852" s="368" t="s">
        <v>61</v>
      </c>
      <c r="D852" s="368" t="s">
        <v>265</v>
      </c>
      <c r="E852" s="368">
        <v>4</v>
      </c>
      <c r="F852" s="368">
        <v>2</v>
      </c>
      <c r="G852" s="368">
        <v>50</v>
      </c>
    </row>
    <row r="853" spans="1:7">
      <c r="A853" s="368" t="s">
        <v>6318</v>
      </c>
      <c r="B853" s="368" t="s">
        <v>169</v>
      </c>
      <c r="C853" s="368" t="s">
        <v>220</v>
      </c>
      <c r="D853" s="368" t="s">
        <v>265</v>
      </c>
      <c r="E853" s="368">
        <v>5</v>
      </c>
      <c r="F853" s="368">
        <v>5</v>
      </c>
      <c r="G853" s="368">
        <v>100</v>
      </c>
    </row>
    <row r="854" spans="1:7">
      <c r="A854" s="368" t="s">
        <v>6319</v>
      </c>
      <c r="B854" s="368" t="s">
        <v>169</v>
      </c>
      <c r="C854" s="368" t="s">
        <v>151</v>
      </c>
      <c r="D854" s="368" t="s">
        <v>265</v>
      </c>
      <c r="E854" s="368">
        <v>6</v>
      </c>
      <c r="F854" s="368" t="s">
        <v>3175</v>
      </c>
      <c r="G854" s="368">
        <v>0</v>
      </c>
    </row>
    <row r="855" spans="1:7">
      <c r="A855" s="368" t="s">
        <v>6320</v>
      </c>
      <c r="B855" s="368" t="s">
        <v>169</v>
      </c>
      <c r="C855" s="368" t="s">
        <v>152</v>
      </c>
      <c r="D855" s="368" t="s">
        <v>265</v>
      </c>
      <c r="E855" s="368">
        <v>8</v>
      </c>
      <c r="F855" s="368" t="s">
        <v>3175</v>
      </c>
      <c r="G855" s="368">
        <v>0</v>
      </c>
    </row>
    <row r="856" spans="1:7">
      <c r="A856" s="368" t="s">
        <v>6321</v>
      </c>
      <c r="B856" s="368" t="s">
        <v>169</v>
      </c>
      <c r="C856" s="368" t="s">
        <v>40</v>
      </c>
      <c r="D856" s="368" t="s">
        <v>265</v>
      </c>
      <c r="E856" s="368">
        <v>2</v>
      </c>
      <c r="F856" s="368">
        <v>2</v>
      </c>
      <c r="G856" s="368">
        <v>100</v>
      </c>
    </row>
    <row r="857" spans="1:7">
      <c r="A857" s="368" t="s">
        <v>6322</v>
      </c>
      <c r="B857" s="368" t="s">
        <v>169</v>
      </c>
      <c r="C857" s="368" t="s">
        <v>221</v>
      </c>
      <c r="D857" s="368" t="s">
        <v>265</v>
      </c>
      <c r="E857" s="368">
        <v>11</v>
      </c>
      <c r="F857" s="368">
        <v>6</v>
      </c>
      <c r="G857" s="368">
        <v>55</v>
      </c>
    </row>
    <row r="858" spans="1:7">
      <c r="A858" s="368" t="s">
        <v>6323</v>
      </c>
      <c r="B858" s="368" t="s">
        <v>169</v>
      </c>
      <c r="C858" s="368" t="s">
        <v>190</v>
      </c>
      <c r="D858" s="368" t="s">
        <v>265</v>
      </c>
      <c r="E858" s="368">
        <v>4</v>
      </c>
      <c r="F858" s="368" t="s">
        <v>3175</v>
      </c>
      <c r="G858" s="368">
        <v>0</v>
      </c>
    </row>
    <row r="859" spans="1:7">
      <c r="A859" s="368" t="s">
        <v>6324</v>
      </c>
      <c r="B859" s="368" t="s">
        <v>169</v>
      </c>
      <c r="C859" s="368" t="s">
        <v>191</v>
      </c>
      <c r="D859" s="368" t="s">
        <v>265</v>
      </c>
      <c r="E859" s="368">
        <v>15</v>
      </c>
      <c r="F859" s="368" t="s">
        <v>3175</v>
      </c>
      <c r="G859" s="368">
        <v>0</v>
      </c>
    </row>
    <row r="860" spans="1:7">
      <c r="A860" s="368" t="s">
        <v>6325</v>
      </c>
      <c r="B860" s="368" t="s">
        <v>169</v>
      </c>
      <c r="C860" s="368" t="s">
        <v>41</v>
      </c>
      <c r="D860" s="368" t="s">
        <v>265</v>
      </c>
      <c r="E860" s="368">
        <v>6</v>
      </c>
      <c r="F860" s="368">
        <v>5</v>
      </c>
      <c r="G860" s="368">
        <v>83</v>
      </c>
    </row>
    <row r="861" spans="1:7">
      <c r="A861" s="368" t="s">
        <v>6326</v>
      </c>
      <c r="B861" s="368" t="s">
        <v>169</v>
      </c>
      <c r="C861" s="368" t="s">
        <v>209</v>
      </c>
      <c r="D861" s="368" t="s">
        <v>265</v>
      </c>
      <c r="E861" s="368">
        <v>12</v>
      </c>
      <c r="F861" s="368" t="s">
        <v>3175</v>
      </c>
      <c r="G861" s="368">
        <v>0</v>
      </c>
    </row>
    <row r="862" spans="1:7">
      <c r="A862" s="368" t="s">
        <v>6327</v>
      </c>
      <c r="B862" s="368" t="s">
        <v>169</v>
      </c>
      <c r="C862" s="368" t="s">
        <v>192</v>
      </c>
      <c r="D862" s="368" t="s">
        <v>265</v>
      </c>
      <c r="E862" s="368">
        <v>4</v>
      </c>
      <c r="F862" s="368" t="s">
        <v>3175</v>
      </c>
      <c r="G862" s="368">
        <v>0</v>
      </c>
    </row>
    <row r="863" spans="1:7">
      <c r="A863" s="368" t="s">
        <v>6328</v>
      </c>
      <c r="B863" s="368" t="s">
        <v>169</v>
      </c>
      <c r="C863" s="368" t="s">
        <v>174</v>
      </c>
      <c r="D863" s="368" t="s">
        <v>265</v>
      </c>
      <c r="E863" s="368">
        <v>4</v>
      </c>
      <c r="F863" s="368">
        <v>2</v>
      </c>
      <c r="G863" s="368">
        <v>50</v>
      </c>
    </row>
    <row r="864" spans="1:7">
      <c r="A864" s="368" t="s">
        <v>6329</v>
      </c>
      <c r="B864" s="368" t="s">
        <v>169</v>
      </c>
      <c r="C864" s="368" t="s">
        <v>193</v>
      </c>
      <c r="D864" s="368" t="s">
        <v>265</v>
      </c>
      <c r="E864" s="368">
        <v>4</v>
      </c>
      <c r="F864" s="368" t="s">
        <v>3175</v>
      </c>
      <c r="G864" s="368">
        <v>0</v>
      </c>
    </row>
    <row r="865" spans="1:7">
      <c r="A865" s="368" t="s">
        <v>6330</v>
      </c>
      <c r="B865" s="368" t="s">
        <v>169</v>
      </c>
      <c r="C865" s="368" t="s">
        <v>222</v>
      </c>
      <c r="D865" s="368" t="s">
        <v>265</v>
      </c>
      <c r="E865" s="368">
        <v>5</v>
      </c>
      <c r="F865" s="368">
        <v>4</v>
      </c>
      <c r="G865" s="368">
        <v>80</v>
      </c>
    </row>
    <row r="866" spans="1:7">
      <c r="A866" s="368" t="s">
        <v>6331</v>
      </c>
      <c r="B866" s="368" t="s">
        <v>169</v>
      </c>
      <c r="C866" s="368" t="s">
        <v>223</v>
      </c>
      <c r="D866" s="368" t="s">
        <v>265</v>
      </c>
      <c r="E866" s="368">
        <v>11</v>
      </c>
      <c r="F866" s="368">
        <v>9</v>
      </c>
      <c r="G866" s="368">
        <v>82</v>
      </c>
    </row>
    <row r="867" spans="1:7">
      <c r="A867" s="368" t="s">
        <v>6332</v>
      </c>
      <c r="B867" s="368" t="s">
        <v>169</v>
      </c>
      <c r="C867" s="368" t="s">
        <v>62</v>
      </c>
      <c r="D867" s="368" t="s">
        <v>265</v>
      </c>
      <c r="E867" s="368">
        <v>2</v>
      </c>
      <c r="F867" s="368">
        <v>2</v>
      </c>
      <c r="G867" s="368">
        <v>100</v>
      </c>
    </row>
    <row r="868" spans="1:7">
      <c r="A868" s="368" t="s">
        <v>4387</v>
      </c>
      <c r="B868" s="368" t="s">
        <v>169</v>
      </c>
      <c r="C868" s="368" t="s">
        <v>63</v>
      </c>
      <c r="D868" s="368" t="s">
        <v>3192</v>
      </c>
      <c r="E868" s="368">
        <v>1027</v>
      </c>
      <c r="F868" s="368">
        <v>78</v>
      </c>
      <c r="G868" s="368">
        <v>8</v>
      </c>
    </row>
    <row r="869" spans="1:7">
      <c r="A869" s="368" t="s">
        <v>6333</v>
      </c>
      <c r="B869" s="368" t="s">
        <v>169</v>
      </c>
      <c r="C869" s="368" t="s">
        <v>224</v>
      </c>
      <c r="D869" s="368" t="s">
        <v>3192</v>
      </c>
      <c r="E869" s="368">
        <v>2</v>
      </c>
      <c r="F869" s="368">
        <v>1</v>
      </c>
      <c r="G869" s="368">
        <v>50</v>
      </c>
    </row>
    <row r="870" spans="1:7">
      <c r="A870" s="368" t="s">
        <v>4217</v>
      </c>
      <c r="B870" s="368" t="s">
        <v>169</v>
      </c>
      <c r="C870" s="368" t="s">
        <v>210</v>
      </c>
      <c r="D870" s="368" t="s">
        <v>3192</v>
      </c>
      <c r="E870" s="368">
        <v>19</v>
      </c>
      <c r="F870" s="368">
        <v>1</v>
      </c>
      <c r="G870" s="368">
        <v>5</v>
      </c>
    </row>
    <row r="871" spans="1:7">
      <c r="A871" s="368" t="s">
        <v>4395</v>
      </c>
      <c r="B871" s="368" t="s">
        <v>169</v>
      </c>
      <c r="C871" s="368" t="s">
        <v>21</v>
      </c>
      <c r="D871" s="368" t="s">
        <v>3192</v>
      </c>
      <c r="E871" s="368">
        <v>6</v>
      </c>
      <c r="F871" s="368">
        <v>1</v>
      </c>
      <c r="G871" s="368">
        <v>17</v>
      </c>
    </row>
    <row r="872" spans="1:7">
      <c r="A872" s="368" t="s">
        <v>4396</v>
      </c>
      <c r="B872" s="368" t="s">
        <v>169</v>
      </c>
      <c r="C872" s="368" t="s">
        <v>22</v>
      </c>
      <c r="D872" s="368" t="s">
        <v>3192</v>
      </c>
      <c r="E872" s="368">
        <v>10</v>
      </c>
      <c r="F872" s="368">
        <v>1</v>
      </c>
      <c r="G872" s="368">
        <v>10</v>
      </c>
    </row>
    <row r="873" spans="1:7">
      <c r="A873" s="368" t="s">
        <v>4632</v>
      </c>
      <c r="B873" s="368" t="s">
        <v>169</v>
      </c>
      <c r="C873" s="368" t="s">
        <v>225</v>
      </c>
      <c r="D873" s="368" t="s">
        <v>3192</v>
      </c>
      <c r="E873" s="368">
        <v>8</v>
      </c>
      <c r="F873" s="368">
        <v>2</v>
      </c>
      <c r="G873" s="368">
        <v>25</v>
      </c>
    </row>
    <row r="874" spans="1:7">
      <c r="A874" s="368" t="s">
        <v>4500</v>
      </c>
      <c r="B874" s="368" t="s">
        <v>169</v>
      </c>
      <c r="C874" s="368" t="s">
        <v>226</v>
      </c>
      <c r="D874" s="368" t="s">
        <v>3192</v>
      </c>
      <c r="E874" s="368">
        <v>7</v>
      </c>
      <c r="F874" s="368">
        <v>2</v>
      </c>
      <c r="G874" s="368">
        <v>29</v>
      </c>
    </row>
    <row r="875" spans="1:7">
      <c r="A875" s="368" t="s">
        <v>6334</v>
      </c>
      <c r="B875" s="368" t="s">
        <v>169</v>
      </c>
      <c r="C875" s="368" t="s">
        <v>83</v>
      </c>
      <c r="D875" s="368" t="s">
        <v>3192</v>
      </c>
      <c r="E875" s="368">
        <v>17</v>
      </c>
      <c r="F875" s="368">
        <v>1</v>
      </c>
      <c r="G875" s="368">
        <v>6</v>
      </c>
    </row>
    <row r="876" spans="1:7">
      <c r="A876" s="368" t="s">
        <v>6335</v>
      </c>
      <c r="B876" s="368" t="s">
        <v>169</v>
      </c>
      <c r="C876" s="368" t="s">
        <v>84</v>
      </c>
      <c r="D876" s="368" t="s">
        <v>3192</v>
      </c>
      <c r="E876" s="368">
        <v>7</v>
      </c>
      <c r="F876" s="368">
        <v>1</v>
      </c>
      <c r="G876" s="368">
        <v>14</v>
      </c>
    </row>
    <row r="877" spans="1:7">
      <c r="A877" s="368" t="s">
        <v>4503</v>
      </c>
      <c r="B877" s="368" t="s">
        <v>169</v>
      </c>
      <c r="C877" s="368" t="s">
        <v>25</v>
      </c>
      <c r="D877" s="368" t="s">
        <v>3192</v>
      </c>
      <c r="E877" s="368">
        <v>12</v>
      </c>
      <c r="F877" s="368">
        <v>1</v>
      </c>
      <c r="G877" s="368">
        <v>8</v>
      </c>
    </row>
    <row r="878" spans="1:7">
      <c r="A878" s="368" t="s">
        <v>6336</v>
      </c>
      <c r="B878" s="368" t="s">
        <v>169</v>
      </c>
      <c r="C878" s="368" t="s">
        <v>211</v>
      </c>
      <c r="D878" s="368" t="s">
        <v>3192</v>
      </c>
      <c r="E878" s="368">
        <v>7</v>
      </c>
      <c r="F878" s="368">
        <v>2</v>
      </c>
      <c r="G878" s="368">
        <v>29</v>
      </c>
    </row>
    <row r="879" spans="1:7">
      <c r="A879" s="368" t="s">
        <v>5132</v>
      </c>
      <c r="B879" s="368" t="s">
        <v>169</v>
      </c>
      <c r="C879" s="368" t="s">
        <v>74</v>
      </c>
      <c r="D879" s="368" t="s">
        <v>3192</v>
      </c>
      <c r="E879" s="368">
        <v>18</v>
      </c>
      <c r="F879" s="368">
        <v>1</v>
      </c>
      <c r="G879" s="368">
        <v>6</v>
      </c>
    </row>
    <row r="880" spans="1:7">
      <c r="A880" s="368" t="s">
        <v>6337</v>
      </c>
      <c r="B880" s="368" t="s">
        <v>169</v>
      </c>
      <c r="C880" s="368" t="s">
        <v>212</v>
      </c>
      <c r="D880" s="368" t="s">
        <v>3192</v>
      </c>
      <c r="E880" s="368">
        <v>6</v>
      </c>
      <c r="F880" s="368">
        <v>1</v>
      </c>
      <c r="G880" s="368">
        <v>17</v>
      </c>
    </row>
    <row r="881" spans="1:7">
      <c r="A881" s="368" t="s">
        <v>6338</v>
      </c>
      <c r="B881" s="368" t="s">
        <v>169</v>
      </c>
      <c r="C881" s="368" t="s">
        <v>228</v>
      </c>
      <c r="D881" s="368" t="s">
        <v>3192</v>
      </c>
      <c r="E881" s="368">
        <v>5</v>
      </c>
      <c r="F881" s="368">
        <v>1</v>
      </c>
      <c r="G881" s="368">
        <v>20</v>
      </c>
    </row>
    <row r="882" spans="1:7">
      <c r="A882" s="368" t="s">
        <v>5505</v>
      </c>
      <c r="B882" s="368" t="s">
        <v>169</v>
      </c>
      <c r="C882" s="368" t="s">
        <v>85</v>
      </c>
      <c r="D882" s="368" t="s">
        <v>3192</v>
      </c>
      <c r="E882" s="368">
        <v>34</v>
      </c>
      <c r="F882" s="368">
        <v>1</v>
      </c>
      <c r="G882" s="368">
        <v>3</v>
      </c>
    </row>
    <row r="883" spans="1:7">
      <c r="A883" s="368" t="s">
        <v>4522</v>
      </c>
      <c r="B883" s="368" t="s">
        <v>169</v>
      </c>
      <c r="C883" s="368" t="s">
        <v>114</v>
      </c>
      <c r="D883" s="368" t="s">
        <v>3192</v>
      </c>
      <c r="E883" s="368">
        <v>13</v>
      </c>
      <c r="F883" s="368">
        <v>3</v>
      </c>
      <c r="G883" s="368">
        <v>23</v>
      </c>
    </row>
    <row r="884" spans="1:7">
      <c r="A884" s="368" t="s">
        <v>6339</v>
      </c>
      <c r="B884" s="368" t="s">
        <v>169</v>
      </c>
      <c r="C884" s="368" t="s">
        <v>28</v>
      </c>
      <c r="D884" s="368" t="s">
        <v>3192</v>
      </c>
      <c r="E884" s="368">
        <v>1</v>
      </c>
      <c r="F884" s="368">
        <v>1</v>
      </c>
      <c r="G884" s="368">
        <v>100</v>
      </c>
    </row>
    <row r="885" spans="1:7">
      <c r="A885" s="368" t="s">
        <v>5515</v>
      </c>
      <c r="B885" s="368" t="s">
        <v>169</v>
      </c>
      <c r="C885" s="368" t="s">
        <v>29</v>
      </c>
      <c r="D885" s="368" t="s">
        <v>3192</v>
      </c>
      <c r="E885" s="368">
        <v>32</v>
      </c>
      <c r="F885" s="368">
        <v>8</v>
      </c>
      <c r="G885" s="368">
        <v>25</v>
      </c>
    </row>
    <row r="886" spans="1:7">
      <c r="A886" s="368" t="s">
        <v>4664</v>
      </c>
      <c r="B886" s="368" t="s">
        <v>169</v>
      </c>
      <c r="C886" s="368" t="s">
        <v>115</v>
      </c>
      <c r="D886" s="368" t="s">
        <v>3192</v>
      </c>
      <c r="E886" s="368">
        <v>20</v>
      </c>
      <c r="F886" s="368">
        <v>8</v>
      </c>
      <c r="G886" s="368">
        <v>40</v>
      </c>
    </row>
    <row r="887" spans="1:7">
      <c r="A887" s="368" t="s">
        <v>4544</v>
      </c>
      <c r="B887" s="368" t="s">
        <v>169</v>
      </c>
      <c r="C887" s="368" t="s">
        <v>76</v>
      </c>
      <c r="D887" s="368" t="s">
        <v>3192</v>
      </c>
      <c r="E887" s="368">
        <v>15</v>
      </c>
      <c r="F887" s="368">
        <v>2</v>
      </c>
      <c r="G887" s="368">
        <v>13</v>
      </c>
    </row>
    <row r="888" spans="1:7">
      <c r="A888" s="368" t="s">
        <v>6340</v>
      </c>
      <c r="B888" s="368" t="s">
        <v>169</v>
      </c>
      <c r="C888" s="368" t="s">
        <v>77</v>
      </c>
      <c r="D888" s="368" t="s">
        <v>3192</v>
      </c>
      <c r="E888" s="368">
        <v>16</v>
      </c>
      <c r="F888" s="368">
        <v>2</v>
      </c>
      <c r="G888" s="368">
        <v>13</v>
      </c>
    </row>
    <row r="889" spans="1:7">
      <c r="A889" s="368" t="s">
        <v>6341</v>
      </c>
      <c r="B889" s="368" t="s">
        <v>169</v>
      </c>
      <c r="C889" s="368" t="s">
        <v>30</v>
      </c>
      <c r="D889" s="368" t="s">
        <v>3192</v>
      </c>
      <c r="E889" s="368">
        <v>17</v>
      </c>
      <c r="F889" s="368">
        <v>2</v>
      </c>
      <c r="G889" s="368">
        <v>12</v>
      </c>
    </row>
    <row r="890" spans="1:7">
      <c r="A890" s="368" t="s">
        <v>5196</v>
      </c>
      <c r="B890" s="368" t="s">
        <v>169</v>
      </c>
      <c r="C890" s="368" t="s">
        <v>31</v>
      </c>
      <c r="D890" s="368" t="s">
        <v>3192</v>
      </c>
      <c r="E890" s="368">
        <v>23</v>
      </c>
      <c r="F890" s="368">
        <v>2</v>
      </c>
      <c r="G890" s="368">
        <v>9</v>
      </c>
    </row>
    <row r="891" spans="1:7">
      <c r="A891" s="368" t="s">
        <v>6342</v>
      </c>
      <c r="B891" s="368" t="s">
        <v>169</v>
      </c>
      <c r="C891" s="368" t="s">
        <v>88</v>
      </c>
      <c r="D891" s="368" t="s">
        <v>3192</v>
      </c>
      <c r="E891" s="368">
        <v>7</v>
      </c>
      <c r="F891" s="368">
        <v>1</v>
      </c>
      <c r="G891" s="368">
        <v>14</v>
      </c>
    </row>
    <row r="892" spans="1:7">
      <c r="A892" s="368" t="s">
        <v>6343</v>
      </c>
      <c r="B892" s="368" t="s">
        <v>169</v>
      </c>
      <c r="C892" s="368" t="s">
        <v>160</v>
      </c>
      <c r="D892" s="368" t="s">
        <v>3192</v>
      </c>
      <c r="E892" s="368">
        <v>6</v>
      </c>
      <c r="F892" s="368">
        <v>1</v>
      </c>
      <c r="G892" s="368">
        <v>17</v>
      </c>
    </row>
    <row r="893" spans="1:7">
      <c r="A893" s="368" t="s">
        <v>6344</v>
      </c>
      <c r="B893" s="368" t="s">
        <v>169</v>
      </c>
      <c r="C893" s="368" t="s">
        <v>78</v>
      </c>
      <c r="D893" s="368" t="s">
        <v>3192</v>
      </c>
      <c r="E893" s="368">
        <v>13</v>
      </c>
      <c r="F893" s="368">
        <v>1</v>
      </c>
      <c r="G893" s="368">
        <v>8</v>
      </c>
    </row>
    <row r="894" spans="1:7">
      <c r="A894" s="368" t="s">
        <v>5072</v>
      </c>
      <c r="B894" s="368" t="s">
        <v>169</v>
      </c>
      <c r="C894" s="368" t="s">
        <v>80</v>
      </c>
      <c r="D894" s="368" t="s">
        <v>3192</v>
      </c>
      <c r="E894" s="368">
        <v>12</v>
      </c>
      <c r="F894" s="368">
        <v>2</v>
      </c>
      <c r="G894" s="368">
        <v>17</v>
      </c>
    </row>
    <row r="895" spans="1:7">
      <c r="A895" s="368" t="s">
        <v>5203</v>
      </c>
      <c r="B895" s="368" t="s">
        <v>169</v>
      </c>
      <c r="C895" s="368" t="s">
        <v>89</v>
      </c>
      <c r="D895" s="368" t="s">
        <v>3192</v>
      </c>
      <c r="E895" s="368">
        <v>7</v>
      </c>
      <c r="F895" s="368">
        <v>2</v>
      </c>
      <c r="G895" s="368">
        <v>29</v>
      </c>
    </row>
    <row r="896" spans="1:7">
      <c r="A896" s="368" t="s">
        <v>5206</v>
      </c>
      <c r="B896" s="368" t="s">
        <v>169</v>
      </c>
      <c r="C896" s="368" t="s">
        <v>33</v>
      </c>
      <c r="D896" s="368" t="s">
        <v>3192</v>
      </c>
      <c r="E896" s="368">
        <v>8</v>
      </c>
      <c r="F896" s="368">
        <v>1</v>
      </c>
      <c r="G896" s="368">
        <v>13</v>
      </c>
    </row>
    <row r="897" spans="1:7">
      <c r="A897" s="368" t="s">
        <v>6345</v>
      </c>
      <c r="B897" s="368" t="s">
        <v>169</v>
      </c>
      <c r="C897" s="368" t="s">
        <v>214</v>
      </c>
      <c r="D897" s="368" t="s">
        <v>3192</v>
      </c>
      <c r="E897" s="368">
        <v>12</v>
      </c>
      <c r="F897" s="368">
        <v>4</v>
      </c>
      <c r="G897" s="368">
        <v>33</v>
      </c>
    </row>
    <row r="898" spans="1:7">
      <c r="A898" s="368" t="s">
        <v>6346</v>
      </c>
      <c r="B898" s="368" t="s">
        <v>169</v>
      </c>
      <c r="C898" s="368" t="s">
        <v>215</v>
      </c>
      <c r="D898" s="368" t="s">
        <v>3192</v>
      </c>
      <c r="E898" s="368">
        <v>6</v>
      </c>
      <c r="F898" s="368">
        <v>3</v>
      </c>
      <c r="G898" s="368">
        <v>50</v>
      </c>
    </row>
    <row r="899" spans="1:7">
      <c r="A899" s="368" t="s">
        <v>6347</v>
      </c>
      <c r="B899" s="368" t="s">
        <v>169</v>
      </c>
      <c r="C899" s="368" t="s">
        <v>90</v>
      </c>
      <c r="D899" s="368" t="s">
        <v>3192</v>
      </c>
      <c r="E899" s="368">
        <v>4</v>
      </c>
      <c r="F899" s="368">
        <v>1</v>
      </c>
      <c r="G899" s="368">
        <v>25</v>
      </c>
    </row>
    <row r="900" spans="1:7">
      <c r="A900" s="368" t="s">
        <v>4429</v>
      </c>
      <c r="B900" s="368" t="s">
        <v>169</v>
      </c>
      <c r="C900" s="368" t="s">
        <v>217</v>
      </c>
      <c r="D900" s="368" t="s">
        <v>3192</v>
      </c>
      <c r="E900" s="368">
        <v>27</v>
      </c>
      <c r="F900" s="368">
        <v>7</v>
      </c>
      <c r="G900" s="368">
        <v>26</v>
      </c>
    </row>
    <row r="901" spans="1:7">
      <c r="A901" s="368" t="s">
        <v>5212</v>
      </c>
      <c r="B901" s="368" t="s">
        <v>169</v>
      </c>
      <c r="C901" s="368" t="s">
        <v>37</v>
      </c>
      <c r="D901" s="368" t="s">
        <v>3192</v>
      </c>
      <c r="E901" s="368">
        <v>9</v>
      </c>
      <c r="F901" s="368">
        <v>1</v>
      </c>
      <c r="G901" s="368">
        <v>11</v>
      </c>
    </row>
    <row r="902" spans="1:7">
      <c r="A902" s="368" t="s">
        <v>6348</v>
      </c>
      <c r="B902" s="368" t="s">
        <v>169</v>
      </c>
      <c r="C902" s="368" t="s">
        <v>218</v>
      </c>
      <c r="D902" s="368" t="s">
        <v>3192</v>
      </c>
      <c r="E902" s="368">
        <v>4</v>
      </c>
      <c r="F902" s="368">
        <v>1</v>
      </c>
      <c r="G902" s="368">
        <v>25</v>
      </c>
    </row>
    <row r="903" spans="1:7">
      <c r="A903" s="368" t="s">
        <v>5084</v>
      </c>
      <c r="B903" s="368" t="s">
        <v>169</v>
      </c>
      <c r="C903" s="368" t="s">
        <v>91</v>
      </c>
      <c r="D903" s="368" t="s">
        <v>3192</v>
      </c>
      <c r="E903" s="368">
        <v>14</v>
      </c>
      <c r="F903" s="368">
        <v>2</v>
      </c>
      <c r="G903" s="368">
        <v>14</v>
      </c>
    </row>
    <row r="904" spans="1:7">
      <c r="A904" s="368" t="s">
        <v>4970</v>
      </c>
      <c r="B904" s="368" t="s">
        <v>169</v>
      </c>
      <c r="C904" s="368" t="s">
        <v>61</v>
      </c>
      <c r="D904" s="368" t="s">
        <v>3192</v>
      </c>
      <c r="E904" s="368">
        <v>4</v>
      </c>
      <c r="F904" s="368">
        <v>1</v>
      </c>
      <c r="G904" s="368">
        <v>25</v>
      </c>
    </row>
    <row r="905" spans="1:7">
      <c r="A905" s="368" t="s">
        <v>5407</v>
      </c>
      <c r="B905" s="368" t="s">
        <v>169</v>
      </c>
      <c r="C905" s="368" t="s">
        <v>221</v>
      </c>
      <c r="D905" s="368" t="s">
        <v>3192</v>
      </c>
      <c r="E905" s="368">
        <v>11</v>
      </c>
      <c r="F905" s="368">
        <v>2</v>
      </c>
      <c r="G905" s="368">
        <v>18</v>
      </c>
    </row>
    <row r="906" spans="1:7">
      <c r="A906" s="368" t="s">
        <v>5412</v>
      </c>
      <c r="B906" s="368" t="s">
        <v>169</v>
      </c>
      <c r="C906" s="368" t="s">
        <v>222</v>
      </c>
      <c r="D906" s="368" t="s">
        <v>3192</v>
      </c>
      <c r="E906" s="368">
        <v>5</v>
      </c>
      <c r="F906" s="368">
        <v>2</v>
      </c>
      <c r="G906" s="368">
        <v>40</v>
      </c>
    </row>
    <row r="907" spans="1:7">
      <c r="A907" s="368" t="s">
        <v>5623</v>
      </c>
      <c r="B907" s="368" t="s">
        <v>169</v>
      </c>
      <c r="C907" s="368" t="s">
        <v>223</v>
      </c>
      <c r="D907" s="368" t="s">
        <v>3192</v>
      </c>
      <c r="E907" s="368">
        <v>11</v>
      </c>
      <c r="F907" s="368">
        <v>1</v>
      </c>
      <c r="G907" s="368">
        <v>9</v>
      </c>
    </row>
    <row r="908" spans="1:7">
      <c r="A908" s="368" t="s">
        <v>4214</v>
      </c>
      <c r="B908" s="368" t="s">
        <v>169</v>
      </c>
      <c r="C908" s="368" t="s">
        <v>63</v>
      </c>
      <c r="D908" s="368" t="s">
        <v>3220</v>
      </c>
      <c r="E908" s="368">
        <v>1027</v>
      </c>
      <c r="F908" s="368">
        <v>336</v>
      </c>
      <c r="G908" s="368">
        <v>33</v>
      </c>
    </row>
    <row r="909" spans="1:7">
      <c r="A909" s="368" t="s">
        <v>6349</v>
      </c>
      <c r="B909" s="368" t="s">
        <v>169</v>
      </c>
      <c r="C909" s="368" t="s">
        <v>82</v>
      </c>
      <c r="D909" s="368" t="s">
        <v>3220</v>
      </c>
      <c r="E909" s="368">
        <v>2</v>
      </c>
      <c r="F909" s="368">
        <v>1</v>
      </c>
      <c r="G909" s="368">
        <v>50</v>
      </c>
    </row>
    <row r="910" spans="1:7">
      <c r="A910" s="368" t="s">
        <v>4858</v>
      </c>
      <c r="B910" s="368" t="s">
        <v>169</v>
      </c>
      <c r="C910" s="368" t="s">
        <v>210</v>
      </c>
      <c r="D910" s="368" t="s">
        <v>3220</v>
      </c>
      <c r="E910" s="368">
        <v>19</v>
      </c>
      <c r="F910" s="368">
        <v>5</v>
      </c>
      <c r="G910" s="368">
        <v>26</v>
      </c>
    </row>
    <row r="911" spans="1:7">
      <c r="A911" s="368" t="s">
        <v>4263</v>
      </c>
      <c r="B911" s="368" t="s">
        <v>169</v>
      </c>
      <c r="C911" s="368" t="s">
        <v>21</v>
      </c>
      <c r="D911" s="368" t="s">
        <v>3220</v>
      </c>
      <c r="E911" s="368">
        <v>6</v>
      </c>
      <c r="F911" s="368">
        <v>5</v>
      </c>
      <c r="G911" s="368">
        <v>83</v>
      </c>
    </row>
    <row r="912" spans="1:7">
      <c r="A912" s="368" t="s">
        <v>4193</v>
      </c>
      <c r="B912" s="368" t="s">
        <v>169</v>
      </c>
      <c r="C912" s="368" t="s">
        <v>22</v>
      </c>
      <c r="D912" s="368" t="s">
        <v>3220</v>
      </c>
      <c r="E912" s="368">
        <v>10</v>
      </c>
      <c r="F912" s="368">
        <v>4</v>
      </c>
      <c r="G912" s="368">
        <v>40</v>
      </c>
    </row>
    <row r="913" spans="1:7">
      <c r="A913" s="368" t="s">
        <v>5348</v>
      </c>
      <c r="B913" s="368" t="s">
        <v>169</v>
      </c>
      <c r="C913" s="368" t="s">
        <v>225</v>
      </c>
      <c r="D913" s="368" t="s">
        <v>3220</v>
      </c>
      <c r="E913" s="368">
        <v>8</v>
      </c>
      <c r="F913" s="368">
        <v>2</v>
      </c>
      <c r="G913" s="368">
        <v>25</v>
      </c>
    </row>
    <row r="914" spans="1:7">
      <c r="A914" s="368" t="s">
        <v>4224</v>
      </c>
      <c r="B914" s="368" t="s">
        <v>169</v>
      </c>
      <c r="C914" s="368" t="s">
        <v>23</v>
      </c>
      <c r="D914" s="368" t="s">
        <v>3220</v>
      </c>
      <c r="E914" s="368">
        <v>4</v>
      </c>
      <c r="F914" s="368">
        <v>1</v>
      </c>
      <c r="G914" s="368">
        <v>25</v>
      </c>
    </row>
    <row r="915" spans="1:7">
      <c r="A915" s="368" t="s">
        <v>4400</v>
      </c>
      <c r="B915" s="368" t="s">
        <v>169</v>
      </c>
      <c r="C915" s="368" t="s">
        <v>226</v>
      </c>
      <c r="D915" s="368" t="s">
        <v>3220</v>
      </c>
      <c r="E915" s="368">
        <v>7</v>
      </c>
      <c r="F915" s="368">
        <v>4</v>
      </c>
      <c r="G915" s="368">
        <v>57</v>
      </c>
    </row>
    <row r="916" spans="1:7">
      <c r="A916" s="368" t="s">
        <v>4401</v>
      </c>
      <c r="B916" s="368" t="s">
        <v>169</v>
      </c>
      <c r="C916" s="368" t="s">
        <v>83</v>
      </c>
      <c r="D916" s="368" t="s">
        <v>3220</v>
      </c>
      <c r="E916" s="368">
        <v>17</v>
      </c>
      <c r="F916" s="368">
        <v>7</v>
      </c>
      <c r="G916" s="368">
        <v>41</v>
      </c>
    </row>
    <row r="917" spans="1:7">
      <c r="A917" s="368" t="s">
        <v>6350</v>
      </c>
      <c r="B917" s="368" t="s">
        <v>169</v>
      </c>
      <c r="C917" s="368" t="s">
        <v>84</v>
      </c>
      <c r="D917" s="368" t="s">
        <v>3220</v>
      </c>
      <c r="E917" s="368">
        <v>7</v>
      </c>
      <c r="F917" s="368">
        <v>6</v>
      </c>
      <c r="G917" s="368">
        <v>86</v>
      </c>
    </row>
    <row r="918" spans="1:7">
      <c r="A918" s="368" t="s">
        <v>5737</v>
      </c>
      <c r="B918" s="368" t="s">
        <v>169</v>
      </c>
      <c r="C918" s="368" t="s">
        <v>24</v>
      </c>
      <c r="D918" s="368" t="s">
        <v>3220</v>
      </c>
      <c r="E918" s="368">
        <v>14</v>
      </c>
      <c r="F918" s="368">
        <v>7</v>
      </c>
      <c r="G918" s="368">
        <v>50</v>
      </c>
    </row>
    <row r="919" spans="1:7">
      <c r="A919" s="368" t="s">
        <v>4504</v>
      </c>
      <c r="B919" s="368" t="s">
        <v>169</v>
      </c>
      <c r="C919" s="368" t="s">
        <v>25</v>
      </c>
      <c r="D919" s="368" t="s">
        <v>3220</v>
      </c>
      <c r="E919" s="368">
        <v>12</v>
      </c>
      <c r="F919" s="368">
        <v>5</v>
      </c>
      <c r="G919" s="368">
        <v>42</v>
      </c>
    </row>
    <row r="920" spans="1:7">
      <c r="A920" s="368" t="s">
        <v>6351</v>
      </c>
      <c r="B920" s="368" t="s">
        <v>169</v>
      </c>
      <c r="C920" s="368" t="s">
        <v>211</v>
      </c>
      <c r="D920" s="368" t="s">
        <v>3220</v>
      </c>
      <c r="E920" s="368">
        <v>7</v>
      </c>
      <c r="F920" s="368">
        <v>5</v>
      </c>
      <c r="G920" s="368">
        <v>71</v>
      </c>
    </row>
    <row r="921" spans="1:7">
      <c r="A921" s="368" t="s">
        <v>5131</v>
      </c>
      <c r="B921" s="368" t="s">
        <v>169</v>
      </c>
      <c r="C921" s="368" t="s">
        <v>26</v>
      </c>
      <c r="D921" s="368" t="s">
        <v>3220</v>
      </c>
      <c r="E921" s="368">
        <v>6</v>
      </c>
      <c r="F921" s="368">
        <v>4</v>
      </c>
      <c r="G921" s="368">
        <v>67</v>
      </c>
    </row>
    <row r="922" spans="1:7">
      <c r="A922" s="368" t="s">
        <v>6352</v>
      </c>
      <c r="B922" s="368" t="s">
        <v>169</v>
      </c>
      <c r="C922" s="368" t="s">
        <v>154</v>
      </c>
      <c r="D922" s="368" t="s">
        <v>3220</v>
      </c>
      <c r="E922" s="368">
        <v>1</v>
      </c>
      <c r="F922" s="368">
        <v>1</v>
      </c>
      <c r="G922" s="368">
        <v>100</v>
      </c>
    </row>
    <row r="923" spans="1:7">
      <c r="A923" s="368" t="s">
        <v>3883</v>
      </c>
      <c r="B923" s="368" t="s">
        <v>169</v>
      </c>
      <c r="C923" s="368" t="s">
        <v>73</v>
      </c>
      <c r="D923" s="368" t="s">
        <v>3220</v>
      </c>
      <c r="E923" s="368">
        <v>12</v>
      </c>
      <c r="F923" s="368">
        <v>9</v>
      </c>
      <c r="G923" s="368">
        <v>75</v>
      </c>
    </row>
    <row r="924" spans="1:7">
      <c r="A924" s="368" t="s">
        <v>5133</v>
      </c>
      <c r="B924" s="368" t="s">
        <v>169</v>
      </c>
      <c r="C924" s="368" t="s">
        <v>74</v>
      </c>
      <c r="D924" s="368" t="s">
        <v>3220</v>
      </c>
      <c r="E924" s="368">
        <v>18</v>
      </c>
      <c r="F924" s="368">
        <v>13</v>
      </c>
      <c r="G924" s="368">
        <v>72</v>
      </c>
    </row>
    <row r="925" spans="1:7">
      <c r="A925" s="368" t="s">
        <v>6353</v>
      </c>
      <c r="B925" s="368" t="s">
        <v>169</v>
      </c>
      <c r="C925" s="368" t="s">
        <v>227</v>
      </c>
      <c r="D925" s="368" t="s">
        <v>3220</v>
      </c>
      <c r="E925" s="368">
        <v>3</v>
      </c>
      <c r="F925" s="368">
        <v>1</v>
      </c>
      <c r="G925" s="368">
        <v>33</v>
      </c>
    </row>
    <row r="926" spans="1:7">
      <c r="A926" s="368" t="s">
        <v>5742</v>
      </c>
      <c r="B926" s="368" t="s">
        <v>169</v>
      </c>
      <c r="C926" s="368" t="s">
        <v>212</v>
      </c>
      <c r="D926" s="368" t="s">
        <v>3220</v>
      </c>
      <c r="E926" s="368">
        <v>6</v>
      </c>
      <c r="F926" s="368">
        <v>2</v>
      </c>
      <c r="G926" s="368">
        <v>33</v>
      </c>
    </row>
    <row r="927" spans="1:7">
      <c r="A927" s="368" t="s">
        <v>4406</v>
      </c>
      <c r="B927" s="368" t="s">
        <v>169</v>
      </c>
      <c r="C927" s="368" t="s">
        <v>155</v>
      </c>
      <c r="D927" s="368" t="s">
        <v>3220</v>
      </c>
      <c r="E927" s="368">
        <v>7</v>
      </c>
      <c r="F927" s="368">
        <v>2</v>
      </c>
      <c r="G927" s="368">
        <v>29</v>
      </c>
    </row>
    <row r="928" spans="1:7">
      <c r="A928" s="368" t="s">
        <v>6354</v>
      </c>
      <c r="B928" s="368" t="s">
        <v>169</v>
      </c>
      <c r="C928" s="368" t="s">
        <v>228</v>
      </c>
      <c r="D928" s="368" t="s">
        <v>3220</v>
      </c>
      <c r="E928" s="368">
        <v>5</v>
      </c>
      <c r="F928" s="368">
        <v>4</v>
      </c>
      <c r="G928" s="368">
        <v>80</v>
      </c>
    </row>
    <row r="929" spans="1:7">
      <c r="A929" s="368" t="s">
        <v>3910</v>
      </c>
      <c r="B929" s="368" t="s">
        <v>169</v>
      </c>
      <c r="C929" s="368" t="s">
        <v>85</v>
      </c>
      <c r="D929" s="368" t="s">
        <v>3220</v>
      </c>
      <c r="E929" s="368">
        <v>34</v>
      </c>
      <c r="F929" s="368">
        <v>17</v>
      </c>
      <c r="G929" s="368">
        <v>50</v>
      </c>
    </row>
    <row r="930" spans="1:7">
      <c r="A930" s="368" t="s">
        <v>6355</v>
      </c>
      <c r="B930" s="368" t="s">
        <v>169</v>
      </c>
      <c r="C930" s="368" t="s">
        <v>156</v>
      </c>
      <c r="D930" s="368" t="s">
        <v>3220</v>
      </c>
      <c r="E930" s="368">
        <v>2</v>
      </c>
      <c r="F930" s="368">
        <v>2</v>
      </c>
      <c r="G930" s="368">
        <v>100</v>
      </c>
    </row>
    <row r="931" spans="1:7">
      <c r="A931" s="368" t="s">
        <v>5138</v>
      </c>
      <c r="B931" s="368" t="s">
        <v>169</v>
      </c>
      <c r="C931" s="368" t="s">
        <v>200</v>
      </c>
      <c r="D931" s="368" t="s">
        <v>3220</v>
      </c>
      <c r="E931" s="368">
        <v>15</v>
      </c>
      <c r="F931" s="368">
        <v>1</v>
      </c>
      <c r="G931" s="368">
        <v>7</v>
      </c>
    </row>
    <row r="932" spans="1:7">
      <c r="A932" s="368" t="s">
        <v>5185</v>
      </c>
      <c r="B932" s="368" t="s">
        <v>169</v>
      </c>
      <c r="C932" s="368" t="s">
        <v>157</v>
      </c>
      <c r="D932" s="368" t="s">
        <v>3220</v>
      </c>
      <c r="E932" s="368">
        <v>2</v>
      </c>
      <c r="F932" s="368">
        <v>1</v>
      </c>
      <c r="G932" s="368">
        <v>50</v>
      </c>
    </row>
    <row r="933" spans="1:7">
      <c r="A933" s="368" t="s">
        <v>6356</v>
      </c>
      <c r="B933" s="368" t="s">
        <v>169</v>
      </c>
      <c r="C933" s="368" t="s">
        <v>213</v>
      </c>
      <c r="D933" s="368" t="s">
        <v>3220</v>
      </c>
      <c r="E933" s="368">
        <v>5</v>
      </c>
      <c r="F933" s="368">
        <v>4</v>
      </c>
      <c r="G933" s="368">
        <v>80</v>
      </c>
    </row>
    <row r="934" spans="1:7">
      <c r="A934" s="368" t="s">
        <v>5510</v>
      </c>
      <c r="B934" s="368" t="s">
        <v>169</v>
      </c>
      <c r="C934" s="368" t="s">
        <v>86</v>
      </c>
      <c r="D934" s="368" t="s">
        <v>3220</v>
      </c>
      <c r="E934" s="368">
        <v>25</v>
      </c>
      <c r="F934" s="368">
        <v>15</v>
      </c>
      <c r="G934" s="368">
        <v>60</v>
      </c>
    </row>
    <row r="935" spans="1:7">
      <c r="A935" s="368" t="s">
        <v>4720</v>
      </c>
      <c r="B935" s="368" t="s">
        <v>169</v>
      </c>
      <c r="C935" s="368" t="s">
        <v>229</v>
      </c>
      <c r="D935" s="368" t="s">
        <v>3220</v>
      </c>
      <c r="E935" s="368">
        <v>8</v>
      </c>
      <c r="F935" s="368">
        <v>5</v>
      </c>
      <c r="G935" s="368">
        <v>63</v>
      </c>
    </row>
    <row r="936" spans="1:7">
      <c r="A936" s="368" t="s">
        <v>4721</v>
      </c>
      <c r="B936" s="368" t="s">
        <v>169</v>
      </c>
      <c r="C936" s="368" t="s">
        <v>114</v>
      </c>
      <c r="D936" s="368" t="s">
        <v>3220</v>
      </c>
      <c r="E936" s="368">
        <v>13</v>
      </c>
      <c r="F936" s="368">
        <v>8</v>
      </c>
      <c r="G936" s="368">
        <v>62</v>
      </c>
    </row>
    <row r="937" spans="1:7">
      <c r="A937" s="368" t="s">
        <v>6357</v>
      </c>
      <c r="B937" s="368" t="s">
        <v>169</v>
      </c>
      <c r="C937" s="368" t="s">
        <v>28</v>
      </c>
      <c r="D937" s="368" t="s">
        <v>3220</v>
      </c>
      <c r="E937" s="368">
        <v>1</v>
      </c>
      <c r="F937" s="368">
        <v>1</v>
      </c>
      <c r="G937" s="368">
        <v>100</v>
      </c>
    </row>
    <row r="938" spans="1:7">
      <c r="A938" s="368" t="s">
        <v>5516</v>
      </c>
      <c r="B938" s="368" t="s">
        <v>169</v>
      </c>
      <c r="C938" s="368" t="s">
        <v>29</v>
      </c>
      <c r="D938" s="368" t="s">
        <v>3220</v>
      </c>
      <c r="E938" s="368">
        <v>32</v>
      </c>
      <c r="F938" s="368">
        <v>20</v>
      </c>
      <c r="G938" s="368">
        <v>63</v>
      </c>
    </row>
    <row r="939" spans="1:7">
      <c r="A939" s="368" t="s">
        <v>4722</v>
      </c>
      <c r="B939" s="368" t="s">
        <v>169</v>
      </c>
      <c r="C939" s="368" t="s">
        <v>115</v>
      </c>
      <c r="D939" s="368" t="s">
        <v>3220</v>
      </c>
      <c r="E939" s="368">
        <v>20</v>
      </c>
      <c r="F939" s="368">
        <v>8</v>
      </c>
      <c r="G939" s="368">
        <v>40</v>
      </c>
    </row>
    <row r="940" spans="1:7">
      <c r="A940" s="368" t="s">
        <v>4543</v>
      </c>
      <c r="B940" s="368" t="s">
        <v>169</v>
      </c>
      <c r="C940" s="368" t="s">
        <v>75</v>
      </c>
      <c r="D940" s="368" t="s">
        <v>3220</v>
      </c>
      <c r="E940" s="368">
        <v>3</v>
      </c>
      <c r="F940" s="368">
        <v>1</v>
      </c>
      <c r="G940" s="368">
        <v>33</v>
      </c>
    </row>
    <row r="941" spans="1:7">
      <c r="A941" s="368" t="s">
        <v>5756</v>
      </c>
      <c r="B941" s="368" t="s">
        <v>169</v>
      </c>
      <c r="C941" s="368" t="s">
        <v>76</v>
      </c>
      <c r="D941" s="368" t="s">
        <v>3220</v>
      </c>
      <c r="E941" s="368">
        <v>15</v>
      </c>
      <c r="F941" s="368">
        <v>8</v>
      </c>
      <c r="G941" s="368">
        <v>53</v>
      </c>
    </row>
    <row r="942" spans="1:7">
      <c r="A942" s="368" t="s">
        <v>6358</v>
      </c>
      <c r="B942" s="368" t="s">
        <v>169</v>
      </c>
      <c r="C942" s="368" t="s">
        <v>77</v>
      </c>
      <c r="D942" s="368" t="s">
        <v>3220</v>
      </c>
      <c r="E942" s="368">
        <v>16</v>
      </c>
      <c r="F942" s="368">
        <v>12</v>
      </c>
      <c r="G942" s="368">
        <v>75</v>
      </c>
    </row>
    <row r="943" spans="1:7">
      <c r="A943" s="368" t="s">
        <v>5068</v>
      </c>
      <c r="B943" s="368" t="s">
        <v>169</v>
      </c>
      <c r="C943" s="368" t="s">
        <v>30</v>
      </c>
      <c r="D943" s="368" t="s">
        <v>3220</v>
      </c>
      <c r="E943" s="368">
        <v>17</v>
      </c>
      <c r="F943" s="368">
        <v>8</v>
      </c>
      <c r="G943" s="368">
        <v>47</v>
      </c>
    </row>
    <row r="944" spans="1:7">
      <c r="A944" s="368" t="s">
        <v>6359</v>
      </c>
      <c r="B944" s="368" t="s">
        <v>169</v>
      </c>
      <c r="C944" s="368" t="s">
        <v>87</v>
      </c>
      <c r="D944" s="368" t="s">
        <v>3220</v>
      </c>
      <c r="E944" s="368">
        <v>2</v>
      </c>
      <c r="F944" s="368">
        <v>2</v>
      </c>
      <c r="G944" s="368">
        <v>100</v>
      </c>
    </row>
    <row r="945" spans="1:7">
      <c r="A945" s="368" t="s">
        <v>4545</v>
      </c>
      <c r="B945" s="368" t="s">
        <v>169</v>
      </c>
      <c r="C945" s="368" t="s">
        <v>31</v>
      </c>
      <c r="D945" s="368" t="s">
        <v>3220</v>
      </c>
      <c r="E945" s="368">
        <v>23</v>
      </c>
      <c r="F945" s="368">
        <v>9</v>
      </c>
      <c r="G945" s="368">
        <v>39</v>
      </c>
    </row>
    <row r="946" spans="1:7">
      <c r="A946" s="368" t="s">
        <v>6360</v>
      </c>
      <c r="B946" s="368" t="s">
        <v>169</v>
      </c>
      <c r="C946" s="368" t="s">
        <v>158</v>
      </c>
      <c r="D946" s="368" t="s">
        <v>3220</v>
      </c>
      <c r="E946" s="368">
        <v>1</v>
      </c>
      <c r="F946" s="368">
        <v>1</v>
      </c>
      <c r="G946" s="368">
        <v>100</v>
      </c>
    </row>
    <row r="947" spans="1:7">
      <c r="A947" s="368" t="s">
        <v>6361</v>
      </c>
      <c r="B947" s="368" t="s">
        <v>169</v>
      </c>
      <c r="C947" s="368" t="s">
        <v>159</v>
      </c>
      <c r="D947" s="368" t="s">
        <v>3220</v>
      </c>
      <c r="E947" s="368">
        <v>3</v>
      </c>
      <c r="F947" s="368">
        <v>2</v>
      </c>
      <c r="G947" s="368">
        <v>67</v>
      </c>
    </row>
    <row r="948" spans="1:7">
      <c r="A948" s="368" t="s">
        <v>5762</v>
      </c>
      <c r="B948" s="368" t="s">
        <v>169</v>
      </c>
      <c r="C948" s="368" t="s">
        <v>88</v>
      </c>
      <c r="D948" s="368" t="s">
        <v>3220</v>
      </c>
      <c r="E948" s="368">
        <v>7</v>
      </c>
      <c r="F948" s="368">
        <v>3</v>
      </c>
      <c r="G948" s="368">
        <v>43</v>
      </c>
    </row>
    <row r="949" spans="1:7">
      <c r="A949" s="368" t="s">
        <v>6362</v>
      </c>
      <c r="B949" s="368" t="s">
        <v>169</v>
      </c>
      <c r="C949" s="368" t="s">
        <v>57</v>
      </c>
      <c r="D949" s="368" t="s">
        <v>3220</v>
      </c>
      <c r="E949" s="368">
        <v>4</v>
      </c>
      <c r="F949" s="368">
        <v>4</v>
      </c>
      <c r="G949" s="368">
        <v>100</v>
      </c>
    </row>
    <row r="950" spans="1:7">
      <c r="A950" s="368" t="s">
        <v>6363</v>
      </c>
      <c r="B950" s="368" t="s">
        <v>169</v>
      </c>
      <c r="C950" s="368" t="s">
        <v>160</v>
      </c>
      <c r="D950" s="368" t="s">
        <v>3220</v>
      </c>
      <c r="E950" s="368">
        <v>6</v>
      </c>
      <c r="F950" s="368">
        <v>4</v>
      </c>
      <c r="G950" s="368">
        <v>67</v>
      </c>
    </row>
    <row r="951" spans="1:7">
      <c r="A951" s="368" t="s">
        <v>6364</v>
      </c>
      <c r="B951" s="368" t="s">
        <v>169</v>
      </c>
      <c r="C951" s="368" t="s">
        <v>58</v>
      </c>
      <c r="D951" s="368" t="s">
        <v>3220</v>
      </c>
      <c r="E951" s="368">
        <v>12</v>
      </c>
      <c r="F951" s="368">
        <v>6</v>
      </c>
      <c r="G951" s="368">
        <v>50</v>
      </c>
    </row>
    <row r="952" spans="1:7">
      <c r="A952" s="368" t="s">
        <v>4271</v>
      </c>
      <c r="B952" s="368" t="s">
        <v>169</v>
      </c>
      <c r="C952" s="368" t="s">
        <v>78</v>
      </c>
      <c r="D952" s="368" t="s">
        <v>3220</v>
      </c>
      <c r="E952" s="368">
        <v>13</v>
      </c>
      <c r="F952" s="368">
        <v>8</v>
      </c>
      <c r="G952" s="368">
        <v>62</v>
      </c>
    </row>
    <row r="953" spans="1:7">
      <c r="A953" s="368" t="s">
        <v>6365</v>
      </c>
      <c r="B953" s="368" t="s">
        <v>169</v>
      </c>
      <c r="C953" s="368" t="s">
        <v>161</v>
      </c>
      <c r="D953" s="368" t="s">
        <v>3220</v>
      </c>
      <c r="E953" s="368">
        <v>1</v>
      </c>
      <c r="F953" s="368">
        <v>1</v>
      </c>
      <c r="G953" s="368">
        <v>100</v>
      </c>
    </row>
    <row r="954" spans="1:7">
      <c r="A954" s="368" t="s">
        <v>5524</v>
      </c>
      <c r="B954" s="368" t="s">
        <v>169</v>
      </c>
      <c r="C954" s="368" t="s">
        <v>80</v>
      </c>
      <c r="D954" s="368" t="s">
        <v>3220</v>
      </c>
      <c r="E954" s="368">
        <v>12</v>
      </c>
      <c r="F954" s="368">
        <v>9</v>
      </c>
      <c r="G954" s="368">
        <v>75</v>
      </c>
    </row>
    <row r="955" spans="1:7">
      <c r="A955" s="368" t="s">
        <v>4419</v>
      </c>
      <c r="B955" s="368" t="s">
        <v>169</v>
      </c>
      <c r="C955" s="368" t="s">
        <v>89</v>
      </c>
      <c r="D955" s="368" t="s">
        <v>3220</v>
      </c>
      <c r="E955" s="368">
        <v>7</v>
      </c>
      <c r="F955" s="368">
        <v>5</v>
      </c>
      <c r="G955" s="368">
        <v>71</v>
      </c>
    </row>
    <row r="956" spans="1:7">
      <c r="A956" s="368" t="s">
        <v>6366</v>
      </c>
      <c r="B956" s="368" t="s">
        <v>169</v>
      </c>
      <c r="C956" s="368" t="s">
        <v>33</v>
      </c>
      <c r="D956" s="368" t="s">
        <v>3220</v>
      </c>
      <c r="E956" s="368">
        <v>8</v>
      </c>
      <c r="F956" s="368">
        <v>1</v>
      </c>
      <c r="G956" s="368">
        <v>13</v>
      </c>
    </row>
    <row r="957" spans="1:7">
      <c r="A957" s="368" t="s">
        <v>6367</v>
      </c>
      <c r="B957" s="368" t="s">
        <v>169</v>
      </c>
      <c r="C957" s="368" t="s">
        <v>59</v>
      </c>
      <c r="D957" s="368" t="s">
        <v>3220</v>
      </c>
      <c r="E957" s="368">
        <v>2</v>
      </c>
      <c r="F957" s="368">
        <v>2</v>
      </c>
      <c r="G957" s="368">
        <v>100</v>
      </c>
    </row>
    <row r="958" spans="1:7">
      <c r="A958" s="368" t="s">
        <v>5532</v>
      </c>
      <c r="B958" s="368" t="s">
        <v>169</v>
      </c>
      <c r="C958" s="368" t="s">
        <v>34</v>
      </c>
      <c r="D958" s="368" t="s">
        <v>3220</v>
      </c>
      <c r="E958" s="368">
        <v>7</v>
      </c>
      <c r="F958" s="368">
        <v>2</v>
      </c>
      <c r="G958" s="368">
        <v>29</v>
      </c>
    </row>
    <row r="959" spans="1:7">
      <c r="A959" s="368" t="s">
        <v>5771</v>
      </c>
      <c r="B959" s="368" t="s">
        <v>169</v>
      </c>
      <c r="C959" s="368" t="s">
        <v>214</v>
      </c>
      <c r="D959" s="368" t="s">
        <v>3220</v>
      </c>
      <c r="E959" s="368">
        <v>12</v>
      </c>
      <c r="F959" s="368">
        <v>5</v>
      </c>
      <c r="G959" s="368">
        <v>42</v>
      </c>
    </row>
    <row r="960" spans="1:7">
      <c r="A960" s="368" t="s">
        <v>6368</v>
      </c>
      <c r="B960" s="368" t="s">
        <v>169</v>
      </c>
      <c r="C960" s="368" t="s">
        <v>35</v>
      </c>
      <c r="D960" s="368" t="s">
        <v>3220</v>
      </c>
      <c r="E960" s="368">
        <v>4</v>
      </c>
      <c r="F960" s="368">
        <v>2</v>
      </c>
      <c r="G960" s="368">
        <v>50</v>
      </c>
    </row>
    <row r="961" spans="1:7">
      <c r="A961" s="368" t="s">
        <v>6369</v>
      </c>
      <c r="B961" s="368" t="s">
        <v>169</v>
      </c>
      <c r="C961" s="368" t="s">
        <v>60</v>
      </c>
      <c r="D961" s="368" t="s">
        <v>3220</v>
      </c>
      <c r="E961" s="368">
        <v>7</v>
      </c>
      <c r="F961" s="368">
        <v>3</v>
      </c>
      <c r="G961" s="368">
        <v>43</v>
      </c>
    </row>
    <row r="962" spans="1:7">
      <c r="A962" s="368" t="s">
        <v>6370</v>
      </c>
      <c r="B962" s="368" t="s">
        <v>169</v>
      </c>
      <c r="C962" s="368" t="s">
        <v>215</v>
      </c>
      <c r="D962" s="368" t="s">
        <v>3220</v>
      </c>
      <c r="E962" s="368">
        <v>6</v>
      </c>
      <c r="F962" s="368">
        <v>2</v>
      </c>
      <c r="G962" s="368">
        <v>33</v>
      </c>
    </row>
    <row r="963" spans="1:7">
      <c r="A963" s="368" t="s">
        <v>5774</v>
      </c>
      <c r="B963" s="368" t="s">
        <v>169</v>
      </c>
      <c r="C963" s="368" t="s">
        <v>216</v>
      </c>
      <c r="D963" s="368" t="s">
        <v>3220</v>
      </c>
      <c r="E963" s="368">
        <v>8</v>
      </c>
      <c r="F963" s="368">
        <v>5</v>
      </c>
      <c r="G963" s="368">
        <v>63</v>
      </c>
    </row>
    <row r="964" spans="1:7">
      <c r="A964" s="368" t="s">
        <v>6371</v>
      </c>
      <c r="B964" s="368" t="s">
        <v>169</v>
      </c>
      <c r="C964" s="368" t="s">
        <v>90</v>
      </c>
      <c r="D964" s="368" t="s">
        <v>3220</v>
      </c>
      <c r="E964" s="368">
        <v>4</v>
      </c>
      <c r="F964" s="368">
        <v>2</v>
      </c>
      <c r="G964" s="368">
        <v>50</v>
      </c>
    </row>
    <row r="965" spans="1:7">
      <c r="A965" s="368" t="s">
        <v>6372</v>
      </c>
      <c r="B965" s="368" t="s">
        <v>169</v>
      </c>
      <c r="C965" s="368" t="s">
        <v>36</v>
      </c>
      <c r="D965" s="368" t="s">
        <v>3220</v>
      </c>
      <c r="E965" s="368">
        <v>2</v>
      </c>
      <c r="F965" s="368">
        <v>2</v>
      </c>
      <c r="G965" s="368">
        <v>100</v>
      </c>
    </row>
    <row r="966" spans="1:7">
      <c r="A966" s="368" t="s">
        <v>4963</v>
      </c>
      <c r="B966" s="368" t="s">
        <v>169</v>
      </c>
      <c r="C966" s="368" t="s">
        <v>217</v>
      </c>
      <c r="D966" s="368" t="s">
        <v>3220</v>
      </c>
      <c r="E966" s="368">
        <v>27</v>
      </c>
      <c r="F966" s="368">
        <v>10</v>
      </c>
      <c r="G966" s="368">
        <v>37</v>
      </c>
    </row>
    <row r="967" spans="1:7">
      <c r="A967" s="368" t="s">
        <v>5776</v>
      </c>
      <c r="B967" s="368" t="s">
        <v>169</v>
      </c>
      <c r="C967" s="368" t="s">
        <v>37</v>
      </c>
      <c r="D967" s="368" t="s">
        <v>3220</v>
      </c>
      <c r="E967" s="368">
        <v>9</v>
      </c>
      <c r="F967" s="368">
        <v>3</v>
      </c>
      <c r="G967" s="368">
        <v>33</v>
      </c>
    </row>
    <row r="968" spans="1:7">
      <c r="A968" s="368" t="s">
        <v>6373</v>
      </c>
      <c r="B968" s="368" t="s">
        <v>169</v>
      </c>
      <c r="C968" s="368" t="s">
        <v>218</v>
      </c>
      <c r="D968" s="368" t="s">
        <v>3220</v>
      </c>
      <c r="E968" s="368">
        <v>4</v>
      </c>
      <c r="F968" s="368">
        <v>3</v>
      </c>
      <c r="G968" s="368">
        <v>75</v>
      </c>
    </row>
    <row r="969" spans="1:7">
      <c r="A969" s="368" t="s">
        <v>4432</v>
      </c>
      <c r="B969" s="368" t="s">
        <v>169</v>
      </c>
      <c r="C969" s="368" t="s">
        <v>91</v>
      </c>
      <c r="D969" s="368" t="s">
        <v>3220</v>
      </c>
      <c r="E969" s="368">
        <v>14</v>
      </c>
      <c r="F969" s="368">
        <v>4</v>
      </c>
      <c r="G969" s="368">
        <v>29</v>
      </c>
    </row>
    <row r="970" spans="1:7">
      <c r="A970" s="368" t="s">
        <v>6374</v>
      </c>
      <c r="B970" s="368" t="s">
        <v>169</v>
      </c>
      <c r="C970" s="368" t="s">
        <v>19</v>
      </c>
      <c r="D970" s="368" t="s">
        <v>3220</v>
      </c>
      <c r="E970" s="368">
        <v>2</v>
      </c>
      <c r="F970" s="368">
        <v>1</v>
      </c>
      <c r="G970" s="368">
        <v>50</v>
      </c>
    </row>
    <row r="971" spans="1:7">
      <c r="A971" s="368" t="s">
        <v>5621</v>
      </c>
      <c r="B971" s="368" t="s">
        <v>169</v>
      </c>
      <c r="C971" s="368" t="s">
        <v>219</v>
      </c>
      <c r="D971" s="368" t="s">
        <v>3220</v>
      </c>
      <c r="E971" s="368">
        <v>5</v>
      </c>
      <c r="F971" s="368">
        <v>3</v>
      </c>
      <c r="G971" s="368">
        <v>60</v>
      </c>
    </row>
    <row r="972" spans="1:7">
      <c r="A972" s="368" t="s">
        <v>6375</v>
      </c>
      <c r="B972" s="368" t="s">
        <v>169</v>
      </c>
      <c r="C972" s="368" t="s">
        <v>92</v>
      </c>
      <c r="D972" s="368" t="s">
        <v>3220</v>
      </c>
      <c r="E972" s="368">
        <v>3</v>
      </c>
      <c r="F972" s="368">
        <v>3</v>
      </c>
      <c r="G972" s="368">
        <v>100</v>
      </c>
    </row>
    <row r="973" spans="1:7">
      <c r="A973" s="368" t="s">
        <v>4284</v>
      </c>
      <c r="B973" s="368" t="s">
        <v>169</v>
      </c>
      <c r="C973" s="368" t="s">
        <v>39</v>
      </c>
      <c r="D973" s="368" t="s">
        <v>3220</v>
      </c>
      <c r="E973" s="368">
        <v>7</v>
      </c>
      <c r="F973" s="368">
        <v>2</v>
      </c>
      <c r="G973" s="368">
        <v>29</v>
      </c>
    </row>
    <row r="974" spans="1:7">
      <c r="A974" s="368" t="s">
        <v>6376</v>
      </c>
      <c r="B974" s="368" t="s">
        <v>169</v>
      </c>
      <c r="C974" s="368" t="s">
        <v>61</v>
      </c>
      <c r="D974" s="368" t="s">
        <v>3220</v>
      </c>
      <c r="E974" s="368">
        <v>4</v>
      </c>
      <c r="F974" s="368">
        <v>2</v>
      </c>
      <c r="G974" s="368">
        <v>50</v>
      </c>
    </row>
    <row r="975" spans="1:7">
      <c r="A975" s="368" t="s">
        <v>6377</v>
      </c>
      <c r="B975" s="368" t="s">
        <v>169</v>
      </c>
      <c r="C975" s="368" t="s">
        <v>220</v>
      </c>
      <c r="D975" s="368" t="s">
        <v>3220</v>
      </c>
      <c r="E975" s="368">
        <v>5</v>
      </c>
      <c r="F975" s="368">
        <v>4</v>
      </c>
      <c r="G975" s="368">
        <v>80</v>
      </c>
    </row>
    <row r="976" spans="1:7">
      <c r="A976" s="368" t="s">
        <v>6378</v>
      </c>
      <c r="B976" s="368" t="s">
        <v>169</v>
      </c>
      <c r="C976" s="368" t="s">
        <v>221</v>
      </c>
      <c r="D976" s="368" t="s">
        <v>3220</v>
      </c>
      <c r="E976" s="368">
        <v>11</v>
      </c>
      <c r="F976" s="368">
        <v>3</v>
      </c>
      <c r="G976" s="368">
        <v>27</v>
      </c>
    </row>
    <row r="977" spans="1:7">
      <c r="A977" s="368" t="s">
        <v>4289</v>
      </c>
      <c r="B977" s="368" t="s">
        <v>169</v>
      </c>
      <c r="C977" s="368" t="s">
        <v>41</v>
      </c>
      <c r="D977" s="368" t="s">
        <v>3220</v>
      </c>
      <c r="E977" s="368">
        <v>6</v>
      </c>
      <c r="F977" s="368">
        <v>4</v>
      </c>
      <c r="G977" s="368">
        <v>67</v>
      </c>
    </row>
    <row r="978" spans="1:7">
      <c r="A978" s="368" t="s">
        <v>6379</v>
      </c>
      <c r="B978" s="368" t="s">
        <v>169</v>
      </c>
      <c r="C978" s="368" t="s">
        <v>174</v>
      </c>
      <c r="D978" s="368" t="s">
        <v>3220</v>
      </c>
      <c r="E978" s="368">
        <v>4</v>
      </c>
      <c r="F978" s="368">
        <v>2</v>
      </c>
      <c r="G978" s="368">
        <v>50</v>
      </c>
    </row>
    <row r="979" spans="1:7">
      <c r="A979" s="368" t="s">
        <v>5413</v>
      </c>
      <c r="B979" s="368" t="s">
        <v>169</v>
      </c>
      <c r="C979" s="368" t="s">
        <v>222</v>
      </c>
      <c r="D979" s="368" t="s">
        <v>3220</v>
      </c>
      <c r="E979" s="368">
        <v>5</v>
      </c>
      <c r="F979" s="368">
        <v>2</v>
      </c>
      <c r="G979" s="368">
        <v>40</v>
      </c>
    </row>
    <row r="980" spans="1:7">
      <c r="A980" s="368" t="s">
        <v>6380</v>
      </c>
      <c r="B980" s="368" t="s">
        <v>169</v>
      </c>
      <c r="C980" s="368" t="s">
        <v>223</v>
      </c>
      <c r="D980" s="368" t="s">
        <v>3220</v>
      </c>
      <c r="E980" s="368">
        <v>11</v>
      </c>
      <c r="F980" s="368">
        <v>9</v>
      </c>
      <c r="G980" s="368">
        <v>82</v>
      </c>
    </row>
    <row r="981" spans="1:7">
      <c r="A981" s="368" t="s">
        <v>6381</v>
      </c>
      <c r="B981" s="368" t="s">
        <v>169</v>
      </c>
      <c r="C981" s="368" t="s">
        <v>62</v>
      </c>
      <c r="D981" s="368" t="s">
        <v>3220</v>
      </c>
      <c r="E981" s="368">
        <v>2</v>
      </c>
      <c r="F981" s="368">
        <v>2</v>
      </c>
      <c r="G981" s="368">
        <v>100</v>
      </c>
    </row>
    <row r="982" spans="1:7">
      <c r="A982" s="368" t="s">
        <v>5342</v>
      </c>
      <c r="B982" s="368" t="s">
        <v>169</v>
      </c>
      <c r="C982" s="368" t="s">
        <v>63</v>
      </c>
      <c r="D982" s="368" t="s">
        <v>3210</v>
      </c>
      <c r="E982" s="368">
        <v>1027</v>
      </c>
      <c r="F982" s="368">
        <v>32</v>
      </c>
      <c r="G982" s="368">
        <v>3</v>
      </c>
    </row>
    <row r="983" spans="1:7">
      <c r="A983" s="368" t="s">
        <v>4190</v>
      </c>
      <c r="B983" s="368" t="s">
        <v>169</v>
      </c>
      <c r="C983" s="368" t="s">
        <v>210</v>
      </c>
      <c r="D983" s="368" t="s">
        <v>3210</v>
      </c>
      <c r="E983" s="368">
        <v>19</v>
      </c>
      <c r="F983" s="368">
        <v>1</v>
      </c>
      <c r="G983" s="368">
        <v>5</v>
      </c>
    </row>
    <row r="984" spans="1:7">
      <c r="A984" s="368" t="s">
        <v>6382</v>
      </c>
      <c r="B984" s="368" t="s">
        <v>169</v>
      </c>
      <c r="C984" s="368" t="s">
        <v>24</v>
      </c>
      <c r="D984" s="368" t="s">
        <v>3210</v>
      </c>
      <c r="E984" s="368">
        <v>14</v>
      </c>
      <c r="F984" s="368">
        <v>2</v>
      </c>
      <c r="G984" s="368">
        <v>14</v>
      </c>
    </row>
    <row r="985" spans="1:7">
      <c r="A985" s="368" t="s">
        <v>3903</v>
      </c>
      <c r="B985" s="368" t="s">
        <v>169</v>
      </c>
      <c r="C985" s="368" t="s">
        <v>25</v>
      </c>
      <c r="D985" s="368" t="s">
        <v>3210</v>
      </c>
      <c r="E985" s="368">
        <v>12</v>
      </c>
      <c r="F985" s="368">
        <v>1</v>
      </c>
      <c r="G985" s="368">
        <v>8</v>
      </c>
    </row>
    <row r="986" spans="1:7">
      <c r="A986" s="368" t="s">
        <v>5741</v>
      </c>
      <c r="B986" s="368" t="s">
        <v>169</v>
      </c>
      <c r="C986" s="368" t="s">
        <v>74</v>
      </c>
      <c r="D986" s="368" t="s">
        <v>3210</v>
      </c>
      <c r="E986" s="368">
        <v>18</v>
      </c>
      <c r="F986" s="368">
        <v>2</v>
      </c>
      <c r="G986" s="368">
        <v>11</v>
      </c>
    </row>
    <row r="987" spans="1:7">
      <c r="A987" s="368" t="s">
        <v>6383</v>
      </c>
      <c r="B987" s="368" t="s">
        <v>169</v>
      </c>
      <c r="C987" s="368" t="s">
        <v>227</v>
      </c>
      <c r="D987" s="368" t="s">
        <v>3210</v>
      </c>
      <c r="E987" s="368">
        <v>3</v>
      </c>
      <c r="F987" s="368">
        <v>1</v>
      </c>
      <c r="G987" s="368">
        <v>33</v>
      </c>
    </row>
    <row r="988" spans="1:7">
      <c r="A988" s="368" t="s">
        <v>4887</v>
      </c>
      <c r="B988" s="368" t="s">
        <v>169</v>
      </c>
      <c r="C988" s="368" t="s">
        <v>85</v>
      </c>
      <c r="D988" s="368" t="s">
        <v>3210</v>
      </c>
      <c r="E988" s="368">
        <v>34</v>
      </c>
      <c r="F988" s="368">
        <v>1</v>
      </c>
      <c r="G988" s="368">
        <v>3</v>
      </c>
    </row>
    <row r="989" spans="1:7">
      <c r="A989" s="368" t="s">
        <v>6384</v>
      </c>
      <c r="B989" s="368" t="s">
        <v>169</v>
      </c>
      <c r="C989" s="368" t="s">
        <v>86</v>
      </c>
      <c r="D989" s="368" t="s">
        <v>3210</v>
      </c>
      <c r="E989" s="368">
        <v>25</v>
      </c>
      <c r="F989" s="368">
        <v>1</v>
      </c>
      <c r="G989" s="368">
        <v>4</v>
      </c>
    </row>
    <row r="990" spans="1:7">
      <c r="A990" s="368" t="s">
        <v>4661</v>
      </c>
      <c r="B990" s="368" t="s">
        <v>169</v>
      </c>
      <c r="C990" s="368" t="s">
        <v>114</v>
      </c>
      <c r="D990" s="368" t="s">
        <v>3210</v>
      </c>
      <c r="E990" s="368">
        <v>13</v>
      </c>
      <c r="F990" s="368">
        <v>1</v>
      </c>
      <c r="G990" s="368">
        <v>8</v>
      </c>
    </row>
    <row r="991" spans="1:7">
      <c r="A991" s="368" t="s">
        <v>6385</v>
      </c>
      <c r="B991" s="368" t="s">
        <v>169</v>
      </c>
      <c r="C991" s="368" t="s">
        <v>29</v>
      </c>
      <c r="D991" s="368" t="s">
        <v>3210</v>
      </c>
      <c r="E991" s="368">
        <v>32</v>
      </c>
      <c r="F991" s="368">
        <v>1</v>
      </c>
      <c r="G991" s="368">
        <v>3</v>
      </c>
    </row>
    <row r="992" spans="1:7">
      <c r="A992" s="368" t="s">
        <v>3924</v>
      </c>
      <c r="B992" s="368" t="s">
        <v>169</v>
      </c>
      <c r="C992" s="368" t="s">
        <v>76</v>
      </c>
      <c r="D992" s="368" t="s">
        <v>3210</v>
      </c>
      <c r="E992" s="368">
        <v>15</v>
      </c>
      <c r="F992" s="368">
        <v>1</v>
      </c>
      <c r="G992" s="368">
        <v>7</v>
      </c>
    </row>
    <row r="993" spans="1:7">
      <c r="A993" s="368" t="s">
        <v>5195</v>
      </c>
      <c r="B993" s="368" t="s">
        <v>169</v>
      </c>
      <c r="C993" s="368" t="s">
        <v>77</v>
      </c>
      <c r="D993" s="368" t="s">
        <v>3210</v>
      </c>
      <c r="E993" s="368">
        <v>16</v>
      </c>
      <c r="F993" s="368">
        <v>3</v>
      </c>
      <c r="G993" s="368">
        <v>19</v>
      </c>
    </row>
    <row r="994" spans="1:7">
      <c r="A994" s="368" t="s">
        <v>4668</v>
      </c>
      <c r="B994" s="368" t="s">
        <v>169</v>
      </c>
      <c r="C994" s="368" t="s">
        <v>30</v>
      </c>
      <c r="D994" s="368" t="s">
        <v>3210</v>
      </c>
      <c r="E994" s="368">
        <v>17</v>
      </c>
      <c r="F994" s="368">
        <v>1</v>
      </c>
      <c r="G994" s="368">
        <v>6</v>
      </c>
    </row>
    <row r="995" spans="1:7">
      <c r="A995" s="368" t="s">
        <v>4410</v>
      </c>
      <c r="B995" s="368" t="s">
        <v>169</v>
      </c>
      <c r="C995" s="368" t="s">
        <v>31</v>
      </c>
      <c r="D995" s="368" t="s">
        <v>3210</v>
      </c>
      <c r="E995" s="368">
        <v>23</v>
      </c>
      <c r="F995" s="368">
        <v>1</v>
      </c>
      <c r="G995" s="368">
        <v>4</v>
      </c>
    </row>
    <row r="996" spans="1:7">
      <c r="A996" s="368" t="s">
        <v>5070</v>
      </c>
      <c r="B996" s="368" t="s">
        <v>169</v>
      </c>
      <c r="C996" s="368" t="s">
        <v>88</v>
      </c>
      <c r="D996" s="368" t="s">
        <v>3210</v>
      </c>
      <c r="E996" s="368">
        <v>7</v>
      </c>
      <c r="F996" s="368">
        <v>1</v>
      </c>
      <c r="G996" s="368">
        <v>14</v>
      </c>
    </row>
    <row r="997" spans="1:7">
      <c r="A997" s="368" t="s">
        <v>5763</v>
      </c>
      <c r="B997" s="368" t="s">
        <v>169</v>
      </c>
      <c r="C997" s="368" t="s">
        <v>78</v>
      </c>
      <c r="D997" s="368" t="s">
        <v>3210</v>
      </c>
      <c r="E997" s="368">
        <v>13</v>
      </c>
      <c r="F997" s="368">
        <v>1</v>
      </c>
      <c r="G997" s="368">
        <v>8</v>
      </c>
    </row>
    <row r="998" spans="1:7">
      <c r="A998" s="368" t="s">
        <v>4731</v>
      </c>
      <c r="B998" s="368" t="s">
        <v>169</v>
      </c>
      <c r="C998" s="368" t="s">
        <v>80</v>
      </c>
      <c r="D998" s="368" t="s">
        <v>3210</v>
      </c>
      <c r="E998" s="368">
        <v>12</v>
      </c>
      <c r="F998" s="368">
        <v>3</v>
      </c>
      <c r="G998" s="368">
        <v>25</v>
      </c>
    </row>
    <row r="999" spans="1:7">
      <c r="A999" s="368" t="s">
        <v>5074</v>
      </c>
      <c r="B999" s="368" t="s">
        <v>169</v>
      </c>
      <c r="C999" s="368" t="s">
        <v>32</v>
      </c>
      <c r="D999" s="368" t="s">
        <v>3210</v>
      </c>
      <c r="E999" s="368">
        <v>5</v>
      </c>
      <c r="F999" s="368">
        <v>1</v>
      </c>
      <c r="G999" s="368">
        <v>20</v>
      </c>
    </row>
    <row r="1000" spans="1:7">
      <c r="A1000" s="368" t="s">
        <v>5766</v>
      </c>
      <c r="B1000" s="368" t="s">
        <v>169</v>
      </c>
      <c r="C1000" s="368" t="s">
        <v>184</v>
      </c>
      <c r="D1000" s="368" t="s">
        <v>3210</v>
      </c>
      <c r="E1000" s="368">
        <v>18</v>
      </c>
      <c r="F1000" s="368">
        <v>1</v>
      </c>
      <c r="G1000" s="368">
        <v>6</v>
      </c>
    </row>
    <row r="1001" spans="1:7">
      <c r="A1001" s="368" t="s">
        <v>6386</v>
      </c>
      <c r="B1001" s="368" t="s">
        <v>169</v>
      </c>
      <c r="C1001" s="368" t="s">
        <v>59</v>
      </c>
      <c r="D1001" s="368" t="s">
        <v>3210</v>
      </c>
      <c r="E1001" s="368">
        <v>2</v>
      </c>
      <c r="F1001" s="368">
        <v>1</v>
      </c>
      <c r="G1001" s="368">
        <v>50</v>
      </c>
    </row>
    <row r="1002" spans="1:7">
      <c r="A1002" s="368" t="s">
        <v>4430</v>
      </c>
      <c r="B1002" s="368" t="s">
        <v>169</v>
      </c>
      <c r="C1002" s="368" t="s">
        <v>217</v>
      </c>
      <c r="D1002" s="368" t="s">
        <v>3210</v>
      </c>
      <c r="E1002" s="368">
        <v>27</v>
      </c>
      <c r="F1002" s="368">
        <v>4</v>
      </c>
      <c r="G1002" s="368">
        <v>15</v>
      </c>
    </row>
    <row r="1003" spans="1:7">
      <c r="A1003" s="368" t="s">
        <v>6387</v>
      </c>
      <c r="B1003" s="368" t="s">
        <v>169</v>
      </c>
      <c r="C1003" s="368" t="s">
        <v>37</v>
      </c>
      <c r="D1003" s="368" t="s">
        <v>3210</v>
      </c>
      <c r="E1003" s="368">
        <v>9</v>
      </c>
      <c r="F1003" s="368">
        <v>1</v>
      </c>
      <c r="G1003" s="368">
        <v>11</v>
      </c>
    </row>
    <row r="1004" spans="1:7">
      <c r="A1004" s="368" t="s">
        <v>4801</v>
      </c>
      <c r="B1004" s="368" t="s">
        <v>169</v>
      </c>
      <c r="C1004" s="368" t="s">
        <v>220</v>
      </c>
      <c r="D1004" s="368" t="s">
        <v>3210</v>
      </c>
      <c r="E1004" s="368">
        <v>5</v>
      </c>
      <c r="F1004" s="368">
        <v>1</v>
      </c>
      <c r="G1004" s="368">
        <v>20</v>
      </c>
    </row>
    <row r="1005" spans="1:7">
      <c r="A1005" s="368" t="s">
        <v>6388</v>
      </c>
      <c r="B1005" s="368" t="s">
        <v>169</v>
      </c>
      <c r="C1005" s="368" t="s">
        <v>40</v>
      </c>
      <c r="D1005" s="368" t="s">
        <v>3210</v>
      </c>
      <c r="E1005" s="368">
        <v>2</v>
      </c>
      <c r="F1005" s="368">
        <v>1</v>
      </c>
      <c r="G1005" s="368">
        <v>50</v>
      </c>
    </row>
    <row r="1006" spans="1:7">
      <c r="A1006" s="368" t="s">
        <v>4366</v>
      </c>
      <c r="B1006" s="368" t="s">
        <v>169</v>
      </c>
      <c r="C1006" s="368" t="s">
        <v>63</v>
      </c>
      <c r="D1006" s="368" t="s">
        <v>3207</v>
      </c>
      <c r="E1006" s="368">
        <v>1027</v>
      </c>
      <c r="F1006" s="368">
        <v>5</v>
      </c>
      <c r="G1006" s="368">
        <v>0</v>
      </c>
    </row>
    <row r="1007" spans="1:7">
      <c r="A1007" s="368" t="s">
        <v>4502</v>
      </c>
      <c r="B1007" s="368" t="s">
        <v>169</v>
      </c>
      <c r="C1007" s="368" t="s">
        <v>83</v>
      </c>
      <c r="D1007" s="368" t="s">
        <v>3207</v>
      </c>
      <c r="E1007" s="368">
        <v>17</v>
      </c>
      <c r="F1007" s="368">
        <v>1</v>
      </c>
      <c r="G1007" s="368">
        <v>6</v>
      </c>
    </row>
    <row r="1008" spans="1:7">
      <c r="A1008" s="368" t="s">
        <v>4506</v>
      </c>
      <c r="B1008" s="368" t="s">
        <v>169</v>
      </c>
      <c r="C1008" s="368" t="s">
        <v>25</v>
      </c>
      <c r="D1008" s="368" t="s">
        <v>3207</v>
      </c>
      <c r="E1008" s="368">
        <v>12</v>
      </c>
      <c r="F1008" s="368">
        <v>1</v>
      </c>
      <c r="G1008" s="368">
        <v>8</v>
      </c>
    </row>
    <row r="1009" spans="1:7">
      <c r="A1009" s="368" t="s">
        <v>6389</v>
      </c>
      <c r="B1009" s="368" t="s">
        <v>169</v>
      </c>
      <c r="C1009" s="368" t="s">
        <v>228</v>
      </c>
      <c r="D1009" s="368" t="s">
        <v>3207</v>
      </c>
      <c r="E1009" s="368">
        <v>5</v>
      </c>
      <c r="F1009" s="368">
        <v>1</v>
      </c>
      <c r="G1009" s="368">
        <v>20</v>
      </c>
    </row>
    <row r="1010" spans="1:7">
      <c r="A1010" s="368" t="s">
        <v>5307</v>
      </c>
      <c r="B1010" s="368" t="s">
        <v>169</v>
      </c>
      <c r="C1010" s="368" t="s">
        <v>37</v>
      </c>
      <c r="D1010" s="368" t="s">
        <v>3207</v>
      </c>
      <c r="E1010" s="368">
        <v>9</v>
      </c>
      <c r="F1010" s="368">
        <v>1</v>
      </c>
      <c r="G1010" s="368">
        <v>11</v>
      </c>
    </row>
    <row r="1011" spans="1:7">
      <c r="A1011" s="368" t="s">
        <v>6390</v>
      </c>
      <c r="B1011" s="368" t="s">
        <v>169</v>
      </c>
      <c r="C1011" s="368" t="s">
        <v>62</v>
      </c>
      <c r="D1011" s="368" t="s">
        <v>3207</v>
      </c>
      <c r="E1011" s="368">
        <v>2</v>
      </c>
      <c r="F1011" s="368">
        <v>1</v>
      </c>
      <c r="G1011" s="368">
        <v>50</v>
      </c>
    </row>
    <row r="1012" spans="1:7">
      <c r="A1012" s="368" t="s">
        <v>4367</v>
      </c>
      <c r="B1012" s="368" t="s">
        <v>169</v>
      </c>
      <c r="C1012" s="368" t="s">
        <v>63</v>
      </c>
      <c r="D1012" s="368" t="s">
        <v>3177</v>
      </c>
      <c r="E1012" s="368">
        <v>1027</v>
      </c>
      <c r="F1012" s="368">
        <v>13</v>
      </c>
      <c r="G1012" s="368">
        <v>1</v>
      </c>
    </row>
    <row r="1013" spans="1:7">
      <c r="A1013" s="368" t="s">
        <v>6391</v>
      </c>
      <c r="B1013" s="368" t="s">
        <v>169</v>
      </c>
      <c r="C1013" s="368" t="s">
        <v>210</v>
      </c>
      <c r="D1013" s="368" t="s">
        <v>3177</v>
      </c>
      <c r="E1013" s="368">
        <v>19</v>
      </c>
      <c r="F1013" s="368">
        <v>2</v>
      </c>
      <c r="G1013" s="368">
        <v>11</v>
      </c>
    </row>
    <row r="1014" spans="1:7">
      <c r="A1014" s="368" t="s">
        <v>4876</v>
      </c>
      <c r="B1014" s="368" t="s">
        <v>169</v>
      </c>
      <c r="C1014" s="368" t="s">
        <v>226</v>
      </c>
      <c r="D1014" s="368" t="s">
        <v>3177</v>
      </c>
      <c r="E1014" s="368">
        <v>7</v>
      </c>
      <c r="F1014" s="368">
        <v>1</v>
      </c>
      <c r="G1014" s="368">
        <v>14</v>
      </c>
    </row>
    <row r="1015" spans="1:7">
      <c r="A1015" s="368" t="s">
        <v>6392</v>
      </c>
      <c r="B1015" s="368" t="s">
        <v>169</v>
      </c>
      <c r="C1015" s="368" t="s">
        <v>26</v>
      </c>
      <c r="D1015" s="368" t="s">
        <v>3177</v>
      </c>
      <c r="E1015" s="368">
        <v>6</v>
      </c>
      <c r="F1015" s="368">
        <v>2</v>
      </c>
      <c r="G1015" s="368">
        <v>33</v>
      </c>
    </row>
    <row r="1016" spans="1:7">
      <c r="A1016" s="368" t="s">
        <v>4779</v>
      </c>
      <c r="B1016" s="368" t="s">
        <v>169</v>
      </c>
      <c r="C1016" s="368" t="s">
        <v>212</v>
      </c>
      <c r="D1016" s="368" t="s">
        <v>3177</v>
      </c>
      <c r="E1016" s="368">
        <v>6</v>
      </c>
      <c r="F1016" s="368">
        <v>1</v>
      </c>
      <c r="G1016" s="368">
        <v>17</v>
      </c>
    </row>
    <row r="1017" spans="1:7">
      <c r="A1017" s="368" t="s">
        <v>6393</v>
      </c>
      <c r="B1017" s="368" t="s">
        <v>169</v>
      </c>
      <c r="C1017" s="368" t="s">
        <v>155</v>
      </c>
      <c r="D1017" s="368" t="s">
        <v>3177</v>
      </c>
      <c r="E1017" s="368">
        <v>7</v>
      </c>
      <c r="F1017" s="368">
        <v>1</v>
      </c>
      <c r="G1017" s="368">
        <v>14</v>
      </c>
    </row>
    <row r="1018" spans="1:7">
      <c r="A1018" s="368" t="s">
        <v>6394</v>
      </c>
      <c r="B1018" s="368" t="s">
        <v>169</v>
      </c>
      <c r="C1018" s="368" t="s">
        <v>29</v>
      </c>
      <c r="D1018" s="368" t="s">
        <v>3177</v>
      </c>
      <c r="E1018" s="368">
        <v>32</v>
      </c>
      <c r="F1018" s="368">
        <v>1</v>
      </c>
      <c r="G1018" s="368">
        <v>3</v>
      </c>
    </row>
    <row r="1019" spans="1:7">
      <c r="A1019" s="368" t="s">
        <v>6395</v>
      </c>
      <c r="B1019" s="368" t="s">
        <v>169</v>
      </c>
      <c r="C1019" s="368" t="s">
        <v>88</v>
      </c>
      <c r="D1019" s="368" t="s">
        <v>3177</v>
      </c>
      <c r="E1019" s="368">
        <v>7</v>
      </c>
      <c r="F1019" s="368">
        <v>1</v>
      </c>
      <c r="G1019" s="368">
        <v>14</v>
      </c>
    </row>
    <row r="1020" spans="1:7">
      <c r="A1020" s="368" t="s">
        <v>6396</v>
      </c>
      <c r="B1020" s="368" t="s">
        <v>169</v>
      </c>
      <c r="C1020" s="368" t="s">
        <v>78</v>
      </c>
      <c r="D1020" s="368" t="s">
        <v>3177</v>
      </c>
      <c r="E1020" s="368">
        <v>13</v>
      </c>
      <c r="F1020" s="368">
        <v>1</v>
      </c>
      <c r="G1020" s="368">
        <v>8</v>
      </c>
    </row>
    <row r="1021" spans="1:7">
      <c r="A1021" s="368" t="s">
        <v>6397</v>
      </c>
      <c r="B1021" s="368" t="s">
        <v>169</v>
      </c>
      <c r="C1021" s="368" t="s">
        <v>215</v>
      </c>
      <c r="D1021" s="368" t="s">
        <v>3177</v>
      </c>
      <c r="E1021" s="368">
        <v>6</v>
      </c>
      <c r="F1021" s="368">
        <v>1</v>
      </c>
      <c r="G1021" s="368">
        <v>17</v>
      </c>
    </row>
    <row r="1022" spans="1:7">
      <c r="A1022" s="368" t="s">
        <v>6398</v>
      </c>
      <c r="B1022" s="368" t="s">
        <v>169</v>
      </c>
      <c r="C1022" s="368" t="s">
        <v>216</v>
      </c>
      <c r="D1022" s="368" t="s">
        <v>3177</v>
      </c>
      <c r="E1022" s="368">
        <v>8</v>
      </c>
      <c r="F1022" s="368">
        <v>1</v>
      </c>
      <c r="G1022" s="368">
        <v>13</v>
      </c>
    </row>
    <row r="1023" spans="1:7">
      <c r="A1023" s="368" t="s">
        <v>4930</v>
      </c>
      <c r="B1023" s="368" t="s">
        <v>169</v>
      </c>
      <c r="C1023" s="368" t="s">
        <v>37</v>
      </c>
      <c r="D1023" s="368" t="s">
        <v>3177</v>
      </c>
      <c r="E1023" s="368">
        <v>9</v>
      </c>
      <c r="F1023" s="368">
        <v>1</v>
      </c>
      <c r="G1023" s="368">
        <v>11</v>
      </c>
    </row>
    <row r="1024" spans="1:7">
      <c r="A1024" s="368" t="s">
        <v>4184</v>
      </c>
      <c r="B1024" s="368" t="s">
        <v>169</v>
      </c>
      <c r="C1024" s="368" t="s">
        <v>63</v>
      </c>
      <c r="D1024" s="368" t="s">
        <v>3201</v>
      </c>
      <c r="E1024" s="368">
        <v>1027</v>
      </c>
      <c r="F1024" s="368">
        <v>9</v>
      </c>
      <c r="G1024" s="368">
        <v>1</v>
      </c>
    </row>
    <row r="1025" spans="1:7">
      <c r="A1025" s="368" t="s">
        <v>6399</v>
      </c>
      <c r="B1025" s="368" t="s">
        <v>169</v>
      </c>
      <c r="C1025" s="368" t="s">
        <v>210</v>
      </c>
      <c r="D1025" s="368" t="s">
        <v>3201</v>
      </c>
      <c r="E1025" s="368">
        <v>19</v>
      </c>
      <c r="F1025" s="368">
        <v>1</v>
      </c>
      <c r="G1025" s="368">
        <v>5</v>
      </c>
    </row>
    <row r="1026" spans="1:7">
      <c r="A1026" s="368" t="s">
        <v>6860</v>
      </c>
      <c r="B1026" s="368" t="s">
        <v>169</v>
      </c>
      <c r="C1026" s="368" t="s">
        <v>83</v>
      </c>
      <c r="D1026" s="368" t="s">
        <v>3201</v>
      </c>
      <c r="E1026" s="368">
        <v>17</v>
      </c>
      <c r="F1026" s="368">
        <v>1</v>
      </c>
      <c r="G1026" s="368">
        <v>6</v>
      </c>
    </row>
    <row r="1027" spans="1:7">
      <c r="A1027" s="368" t="s">
        <v>6400</v>
      </c>
      <c r="B1027" s="368" t="s">
        <v>169</v>
      </c>
      <c r="C1027" s="368" t="s">
        <v>26</v>
      </c>
      <c r="D1027" s="368" t="s">
        <v>3201</v>
      </c>
      <c r="E1027" s="368">
        <v>6</v>
      </c>
      <c r="F1027" s="368">
        <v>1</v>
      </c>
      <c r="G1027" s="368">
        <v>17</v>
      </c>
    </row>
    <row r="1028" spans="1:7">
      <c r="A1028" s="368" t="s">
        <v>6401</v>
      </c>
      <c r="B1028" s="368" t="s">
        <v>169</v>
      </c>
      <c r="C1028" s="368" t="s">
        <v>212</v>
      </c>
      <c r="D1028" s="368" t="s">
        <v>3201</v>
      </c>
      <c r="E1028" s="368">
        <v>6</v>
      </c>
      <c r="F1028" s="368">
        <v>1</v>
      </c>
      <c r="G1028" s="368">
        <v>17</v>
      </c>
    </row>
    <row r="1029" spans="1:7">
      <c r="A1029" s="368" t="s">
        <v>6402</v>
      </c>
      <c r="B1029" s="368" t="s">
        <v>169</v>
      </c>
      <c r="C1029" s="368" t="s">
        <v>115</v>
      </c>
      <c r="D1029" s="368" t="s">
        <v>3201</v>
      </c>
      <c r="E1029" s="368">
        <v>20</v>
      </c>
      <c r="F1029" s="368">
        <v>1</v>
      </c>
      <c r="G1029" s="368">
        <v>5</v>
      </c>
    </row>
    <row r="1030" spans="1:7">
      <c r="A1030" s="368" t="s">
        <v>6403</v>
      </c>
      <c r="B1030" s="368" t="s">
        <v>169</v>
      </c>
      <c r="C1030" s="368" t="s">
        <v>30</v>
      </c>
      <c r="D1030" s="368" t="s">
        <v>3201</v>
      </c>
      <c r="E1030" s="368">
        <v>17</v>
      </c>
      <c r="F1030" s="368">
        <v>1</v>
      </c>
      <c r="G1030" s="368">
        <v>6</v>
      </c>
    </row>
    <row r="1031" spans="1:7">
      <c r="A1031" s="368" t="s">
        <v>6404</v>
      </c>
      <c r="B1031" s="368" t="s">
        <v>169</v>
      </c>
      <c r="C1031" s="368" t="s">
        <v>160</v>
      </c>
      <c r="D1031" s="368" t="s">
        <v>3201</v>
      </c>
      <c r="E1031" s="368">
        <v>6</v>
      </c>
      <c r="F1031" s="368">
        <v>1</v>
      </c>
      <c r="G1031" s="368">
        <v>17</v>
      </c>
    </row>
    <row r="1032" spans="1:7">
      <c r="A1032" s="368" t="s">
        <v>6405</v>
      </c>
      <c r="B1032" s="368" t="s">
        <v>169</v>
      </c>
      <c r="C1032" s="368" t="s">
        <v>91</v>
      </c>
      <c r="D1032" s="368" t="s">
        <v>3201</v>
      </c>
      <c r="E1032" s="368">
        <v>14</v>
      </c>
      <c r="F1032" s="368">
        <v>1</v>
      </c>
      <c r="G1032" s="368">
        <v>7</v>
      </c>
    </row>
    <row r="1033" spans="1:7">
      <c r="A1033" s="368" t="s">
        <v>6406</v>
      </c>
      <c r="B1033" s="368" t="s">
        <v>169</v>
      </c>
      <c r="C1033" s="368" t="s">
        <v>19</v>
      </c>
      <c r="D1033" s="368" t="s">
        <v>3201</v>
      </c>
      <c r="E1033" s="368">
        <v>2</v>
      </c>
      <c r="F1033" s="368">
        <v>1</v>
      </c>
      <c r="G1033" s="368">
        <v>50</v>
      </c>
    </row>
    <row r="1034" spans="1:7">
      <c r="A1034" s="368" t="s">
        <v>5343</v>
      </c>
      <c r="B1034" s="368" t="s">
        <v>169</v>
      </c>
      <c r="C1034" s="368" t="s">
        <v>63</v>
      </c>
      <c r="D1034" s="368" t="s">
        <v>3236</v>
      </c>
      <c r="E1034" s="368">
        <v>1027</v>
      </c>
      <c r="F1034" s="368">
        <v>10</v>
      </c>
      <c r="G1034" s="368">
        <v>1</v>
      </c>
    </row>
    <row r="1035" spans="1:7">
      <c r="A1035" s="368" t="s">
        <v>6407</v>
      </c>
      <c r="B1035" s="368" t="s">
        <v>169</v>
      </c>
      <c r="C1035" s="368" t="s">
        <v>82</v>
      </c>
      <c r="D1035" s="368" t="s">
        <v>3236</v>
      </c>
      <c r="E1035" s="368">
        <v>2</v>
      </c>
      <c r="F1035" s="368">
        <v>1</v>
      </c>
      <c r="G1035" s="368">
        <v>50</v>
      </c>
    </row>
    <row r="1036" spans="1:7">
      <c r="A1036" s="368" t="s">
        <v>6408</v>
      </c>
      <c r="B1036" s="368" t="s">
        <v>169</v>
      </c>
      <c r="C1036" s="368" t="s">
        <v>84</v>
      </c>
      <c r="D1036" s="368" t="s">
        <v>3236</v>
      </c>
      <c r="E1036" s="368">
        <v>7</v>
      </c>
      <c r="F1036" s="368">
        <v>1</v>
      </c>
      <c r="G1036" s="368">
        <v>14</v>
      </c>
    </row>
    <row r="1037" spans="1:7">
      <c r="A1037" s="368" t="s">
        <v>6409</v>
      </c>
      <c r="B1037" s="368" t="s">
        <v>169</v>
      </c>
      <c r="C1037" s="368" t="s">
        <v>24</v>
      </c>
      <c r="D1037" s="368" t="s">
        <v>3236</v>
      </c>
      <c r="E1037" s="368">
        <v>14</v>
      </c>
      <c r="F1037" s="368">
        <v>1</v>
      </c>
      <c r="G1037" s="368">
        <v>7</v>
      </c>
    </row>
    <row r="1038" spans="1:7">
      <c r="A1038" s="368" t="s">
        <v>6410</v>
      </c>
      <c r="B1038" s="368" t="s">
        <v>169</v>
      </c>
      <c r="C1038" s="368" t="s">
        <v>74</v>
      </c>
      <c r="D1038" s="368" t="s">
        <v>3236</v>
      </c>
      <c r="E1038" s="368">
        <v>18</v>
      </c>
      <c r="F1038" s="368">
        <v>1</v>
      </c>
      <c r="G1038" s="368">
        <v>6</v>
      </c>
    </row>
    <row r="1039" spans="1:7">
      <c r="A1039" s="368" t="s">
        <v>6411</v>
      </c>
      <c r="B1039" s="368" t="s">
        <v>169</v>
      </c>
      <c r="C1039" s="368" t="s">
        <v>227</v>
      </c>
      <c r="D1039" s="368" t="s">
        <v>3236</v>
      </c>
      <c r="E1039" s="368">
        <v>3</v>
      </c>
      <c r="F1039" s="368">
        <v>1</v>
      </c>
      <c r="G1039" s="368">
        <v>33</v>
      </c>
    </row>
    <row r="1040" spans="1:7">
      <c r="A1040" s="368" t="s">
        <v>6412</v>
      </c>
      <c r="B1040" s="368" t="s">
        <v>169</v>
      </c>
      <c r="C1040" s="368" t="s">
        <v>212</v>
      </c>
      <c r="D1040" s="368" t="s">
        <v>3236</v>
      </c>
      <c r="E1040" s="368">
        <v>6</v>
      </c>
      <c r="F1040" s="368">
        <v>1</v>
      </c>
      <c r="G1040" s="368">
        <v>17</v>
      </c>
    </row>
    <row r="1041" spans="1:7">
      <c r="A1041" s="368" t="s">
        <v>6413</v>
      </c>
      <c r="B1041" s="368" t="s">
        <v>169</v>
      </c>
      <c r="C1041" s="368" t="s">
        <v>228</v>
      </c>
      <c r="D1041" s="368" t="s">
        <v>3236</v>
      </c>
      <c r="E1041" s="368">
        <v>5</v>
      </c>
      <c r="F1041" s="368">
        <v>1</v>
      </c>
      <c r="G1041" s="368">
        <v>20</v>
      </c>
    </row>
    <row r="1042" spans="1:7">
      <c r="A1042" s="368" t="s">
        <v>6414</v>
      </c>
      <c r="B1042" s="368" t="s">
        <v>169</v>
      </c>
      <c r="C1042" s="368" t="s">
        <v>29</v>
      </c>
      <c r="D1042" s="368" t="s">
        <v>3236</v>
      </c>
      <c r="E1042" s="368">
        <v>32</v>
      </c>
      <c r="F1042" s="368">
        <v>1</v>
      </c>
      <c r="G1042" s="368">
        <v>3</v>
      </c>
    </row>
    <row r="1043" spans="1:7">
      <c r="A1043" s="368" t="s">
        <v>6415</v>
      </c>
      <c r="B1043" s="368" t="s">
        <v>169</v>
      </c>
      <c r="C1043" s="368" t="s">
        <v>35</v>
      </c>
      <c r="D1043" s="368" t="s">
        <v>3236</v>
      </c>
      <c r="E1043" s="368">
        <v>4</v>
      </c>
      <c r="F1043" s="368">
        <v>1</v>
      </c>
      <c r="G1043" s="368">
        <v>25</v>
      </c>
    </row>
    <row r="1044" spans="1:7">
      <c r="A1044" s="368" t="s">
        <v>6416</v>
      </c>
      <c r="B1044" s="368" t="s">
        <v>169</v>
      </c>
      <c r="C1044" s="368" t="s">
        <v>217</v>
      </c>
      <c r="D1044" s="368" t="s">
        <v>3236</v>
      </c>
      <c r="E1044" s="368">
        <v>27</v>
      </c>
      <c r="F1044" s="368">
        <v>1</v>
      </c>
      <c r="G1044" s="368">
        <v>4</v>
      </c>
    </row>
    <row r="1045" spans="1:7">
      <c r="A1045" s="368" t="s">
        <v>4490</v>
      </c>
      <c r="B1045" s="368" t="s">
        <v>169</v>
      </c>
      <c r="C1045" s="368" t="s">
        <v>63</v>
      </c>
      <c r="D1045" s="368" t="s">
        <v>3240</v>
      </c>
      <c r="E1045" s="368">
        <v>1027</v>
      </c>
      <c r="F1045" s="368">
        <v>1</v>
      </c>
      <c r="G1045" s="368">
        <v>0</v>
      </c>
    </row>
    <row r="1046" spans="1:7">
      <c r="A1046" s="368" t="s">
        <v>4725</v>
      </c>
      <c r="B1046" s="368" t="s">
        <v>169</v>
      </c>
      <c r="C1046" s="368" t="s">
        <v>115</v>
      </c>
      <c r="D1046" s="368" t="s">
        <v>3240</v>
      </c>
      <c r="E1046" s="368">
        <v>20</v>
      </c>
      <c r="F1046" s="368">
        <v>1</v>
      </c>
      <c r="G1046" s="368">
        <v>5</v>
      </c>
    </row>
    <row r="1047" spans="1:7">
      <c r="A1047" s="368" t="s">
        <v>3871</v>
      </c>
      <c r="B1047" s="368" t="s">
        <v>169</v>
      </c>
      <c r="C1047" s="368" t="s">
        <v>63</v>
      </c>
      <c r="D1047" s="368" t="s">
        <v>3264</v>
      </c>
      <c r="E1047" s="368">
        <v>1027</v>
      </c>
      <c r="F1047" s="368">
        <v>1</v>
      </c>
      <c r="G1047" s="368">
        <v>0</v>
      </c>
    </row>
    <row r="1048" spans="1:7">
      <c r="A1048" s="368" t="s">
        <v>6417</v>
      </c>
      <c r="B1048" s="368" t="s">
        <v>169</v>
      </c>
      <c r="C1048" s="368" t="s">
        <v>30</v>
      </c>
      <c r="D1048" s="368" t="s">
        <v>3264</v>
      </c>
      <c r="E1048" s="368">
        <v>17</v>
      </c>
      <c r="F1048" s="368">
        <v>1</v>
      </c>
      <c r="G1048" s="368">
        <v>6</v>
      </c>
    </row>
    <row r="1049" spans="1:7">
      <c r="A1049" s="368" t="s">
        <v>4368</v>
      </c>
      <c r="B1049" s="368" t="s">
        <v>169</v>
      </c>
      <c r="C1049" s="368" t="s">
        <v>63</v>
      </c>
      <c r="D1049" s="368" t="s">
        <v>3203</v>
      </c>
      <c r="E1049" s="368">
        <v>1027</v>
      </c>
      <c r="F1049" s="368">
        <v>65</v>
      </c>
      <c r="G1049" s="368">
        <v>6</v>
      </c>
    </row>
    <row r="1050" spans="1:7">
      <c r="A1050" s="368" t="s">
        <v>4494</v>
      </c>
      <c r="B1050" s="368" t="s">
        <v>169</v>
      </c>
      <c r="C1050" s="368" t="s">
        <v>210</v>
      </c>
      <c r="D1050" s="368" t="s">
        <v>3203</v>
      </c>
      <c r="E1050" s="368">
        <v>19</v>
      </c>
      <c r="F1050" s="368">
        <v>1</v>
      </c>
      <c r="G1050" s="368">
        <v>5</v>
      </c>
    </row>
    <row r="1051" spans="1:7">
      <c r="A1051" s="368" t="s">
        <v>6418</v>
      </c>
      <c r="B1051" s="368" t="s">
        <v>169</v>
      </c>
      <c r="C1051" s="368" t="s">
        <v>20</v>
      </c>
      <c r="D1051" s="368" t="s">
        <v>3203</v>
      </c>
      <c r="E1051" s="368">
        <v>2</v>
      </c>
      <c r="F1051" s="368">
        <v>1</v>
      </c>
      <c r="G1051" s="368">
        <v>50</v>
      </c>
    </row>
    <row r="1052" spans="1:7">
      <c r="A1052" s="368" t="s">
        <v>4860</v>
      </c>
      <c r="B1052" s="368" t="s">
        <v>169</v>
      </c>
      <c r="C1052" s="368" t="s">
        <v>22</v>
      </c>
      <c r="D1052" s="368" t="s">
        <v>3203</v>
      </c>
      <c r="E1052" s="368">
        <v>10</v>
      </c>
      <c r="F1052" s="368">
        <v>2</v>
      </c>
      <c r="G1052" s="368">
        <v>20</v>
      </c>
    </row>
    <row r="1053" spans="1:7">
      <c r="A1053" s="368" t="s">
        <v>4633</v>
      </c>
      <c r="B1053" s="368" t="s">
        <v>169</v>
      </c>
      <c r="C1053" s="368" t="s">
        <v>225</v>
      </c>
      <c r="D1053" s="368" t="s">
        <v>3203</v>
      </c>
      <c r="E1053" s="368">
        <v>8</v>
      </c>
      <c r="F1053" s="368">
        <v>2</v>
      </c>
      <c r="G1053" s="368">
        <v>25</v>
      </c>
    </row>
    <row r="1054" spans="1:7">
      <c r="A1054" s="368" t="s">
        <v>4196</v>
      </c>
      <c r="B1054" s="368" t="s">
        <v>169</v>
      </c>
      <c r="C1054" s="368" t="s">
        <v>23</v>
      </c>
      <c r="D1054" s="368" t="s">
        <v>3203</v>
      </c>
      <c r="E1054" s="368">
        <v>4</v>
      </c>
      <c r="F1054" s="368">
        <v>1</v>
      </c>
      <c r="G1054" s="368">
        <v>25</v>
      </c>
    </row>
    <row r="1055" spans="1:7">
      <c r="A1055" s="368" t="s">
        <v>3901</v>
      </c>
      <c r="B1055" s="368" t="s">
        <v>169</v>
      </c>
      <c r="C1055" s="368" t="s">
        <v>83</v>
      </c>
      <c r="D1055" s="368" t="s">
        <v>3203</v>
      </c>
      <c r="E1055" s="368">
        <v>17</v>
      </c>
      <c r="F1055" s="368">
        <v>3</v>
      </c>
      <c r="G1055" s="368">
        <v>18</v>
      </c>
    </row>
    <row r="1056" spans="1:7">
      <c r="A1056" s="368" t="s">
        <v>6419</v>
      </c>
      <c r="B1056" s="368" t="s">
        <v>169</v>
      </c>
      <c r="C1056" s="368" t="s">
        <v>84</v>
      </c>
      <c r="D1056" s="368" t="s">
        <v>3203</v>
      </c>
      <c r="E1056" s="368">
        <v>7</v>
      </c>
      <c r="F1056" s="368">
        <v>1</v>
      </c>
      <c r="G1056" s="368">
        <v>14</v>
      </c>
    </row>
    <row r="1057" spans="1:7">
      <c r="A1057" s="368" t="s">
        <v>6420</v>
      </c>
      <c r="B1057" s="368" t="s">
        <v>169</v>
      </c>
      <c r="C1057" s="368" t="s">
        <v>24</v>
      </c>
      <c r="D1057" s="368" t="s">
        <v>3203</v>
      </c>
      <c r="E1057" s="368">
        <v>14</v>
      </c>
      <c r="F1057" s="368">
        <v>2</v>
      </c>
      <c r="G1057" s="368">
        <v>14</v>
      </c>
    </row>
    <row r="1058" spans="1:7">
      <c r="A1058" s="368" t="s">
        <v>4510</v>
      </c>
      <c r="B1058" s="368" t="s">
        <v>169</v>
      </c>
      <c r="C1058" s="368" t="s">
        <v>73</v>
      </c>
      <c r="D1058" s="368" t="s">
        <v>3203</v>
      </c>
      <c r="E1058" s="368">
        <v>12</v>
      </c>
      <c r="F1058" s="368">
        <v>2</v>
      </c>
      <c r="G1058" s="368">
        <v>17</v>
      </c>
    </row>
    <row r="1059" spans="1:7">
      <c r="A1059" s="368" t="s">
        <v>4883</v>
      </c>
      <c r="B1059" s="368" t="s">
        <v>169</v>
      </c>
      <c r="C1059" s="368" t="s">
        <v>74</v>
      </c>
      <c r="D1059" s="368" t="s">
        <v>3203</v>
      </c>
      <c r="E1059" s="368">
        <v>18</v>
      </c>
      <c r="F1059" s="368">
        <v>1</v>
      </c>
      <c r="G1059" s="368">
        <v>6</v>
      </c>
    </row>
    <row r="1060" spans="1:7">
      <c r="A1060" s="368" t="s">
        <v>4648</v>
      </c>
      <c r="B1060" s="368" t="s">
        <v>169</v>
      </c>
      <c r="C1060" s="368" t="s">
        <v>212</v>
      </c>
      <c r="D1060" s="368" t="s">
        <v>3203</v>
      </c>
      <c r="E1060" s="368">
        <v>6</v>
      </c>
      <c r="F1060" s="368">
        <v>1</v>
      </c>
      <c r="G1060" s="368">
        <v>17</v>
      </c>
    </row>
    <row r="1061" spans="1:7">
      <c r="A1061" s="368" t="s">
        <v>5507</v>
      </c>
      <c r="B1061" s="368" t="s">
        <v>169</v>
      </c>
      <c r="C1061" s="368" t="s">
        <v>85</v>
      </c>
      <c r="D1061" s="368" t="s">
        <v>3203</v>
      </c>
      <c r="E1061" s="368">
        <v>34</v>
      </c>
      <c r="F1061" s="368">
        <v>1</v>
      </c>
      <c r="G1061" s="368">
        <v>3</v>
      </c>
    </row>
    <row r="1062" spans="1:7">
      <c r="A1062" s="368" t="s">
        <v>4888</v>
      </c>
      <c r="B1062" s="368" t="s">
        <v>169</v>
      </c>
      <c r="C1062" s="368" t="s">
        <v>200</v>
      </c>
      <c r="D1062" s="368" t="s">
        <v>3203</v>
      </c>
      <c r="E1062" s="368">
        <v>15</v>
      </c>
      <c r="F1062" s="368">
        <v>1</v>
      </c>
      <c r="G1062" s="368">
        <v>7</v>
      </c>
    </row>
    <row r="1063" spans="1:7">
      <c r="A1063" s="368" t="s">
        <v>6421</v>
      </c>
      <c r="B1063" s="368" t="s">
        <v>169</v>
      </c>
      <c r="C1063" s="368" t="s">
        <v>27</v>
      </c>
      <c r="D1063" s="368" t="s">
        <v>3203</v>
      </c>
      <c r="E1063" s="368">
        <v>3</v>
      </c>
      <c r="F1063" s="368">
        <v>2</v>
      </c>
      <c r="G1063" s="368">
        <v>67</v>
      </c>
    </row>
    <row r="1064" spans="1:7">
      <c r="A1064" s="368" t="s">
        <v>4894</v>
      </c>
      <c r="B1064" s="368" t="s">
        <v>169</v>
      </c>
      <c r="C1064" s="368" t="s">
        <v>86</v>
      </c>
      <c r="D1064" s="368" t="s">
        <v>3203</v>
      </c>
      <c r="E1064" s="368">
        <v>25</v>
      </c>
      <c r="F1064" s="368">
        <v>2</v>
      </c>
      <c r="G1064" s="368">
        <v>8</v>
      </c>
    </row>
    <row r="1065" spans="1:7">
      <c r="A1065" s="368" t="s">
        <v>6422</v>
      </c>
      <c r="B1065" s="368" t="s">
        <v>169</v>
      </c>
      <c r="C1065" s="368" t="s">
        <v>229</v>
      </c>
      <c r="D1065" s="368" t="s">
        <v>3203</v>
      </c>
      <c r="E1065" s="368">
        <v>8</v>
      </c>
      <c r="F1065" s="368">
        <v>2</v>
      </c>
      <c r="G1065" s="368">
        <v>25</v>
      </c>
    </row>
    <row r="1066" spans="1:7">
      <c r="A1066" s="368" t="s">
        <v>4662</v>
      </c>
      <c r="B1066" s="368" t="s">
        <v>169</v>
      </c>
      <c r="C1066" s="368" t="s">
        <v>114</v>
      </c>
      <c r="D1066" s="368" t="s">
        <v>3203</v>
      </c>
      <c r="E1066" s="368">
        <v>13</v>
      </c>
      <c r="F1066" s="368">
        <v>3</v>
      </c>
      <c r="G1066" s="368">
        <v>23</v>
      </c>
    </row>
    <row r="1067" spans="1:7">
      <c r="A1067" s="368" t="s">
        <v>4663</v>
      </c>
      <c r="B1067" s="368" t="s">
        <v>169</v>
      </c>
      <c r="C1067" s="368" t="s">
        <v>29</v>
      </c>
      <c r="D1067" s="368" t="s">
        <v>3203</v>
      </c>
      <c r="E1067" s="368">
        <v>32</v>
      </c>
      <c r="F1067" s="368">
        <v>5</v>
      </c>
      <c r="G1067" s="368">
        <v>16</v>
      </c>
    </row>
    <row r="1068" spans="1:7">
      <c r="A1068" s="368" t="s">
        <v>5755</v>
      </c>
      <c r="B1068" s="368" t="s">
        <v>169</v>
      </c>
      <c r="C1068" s="368" t="s">
        <v>115</v>
      </c>
      <c r="D1068" s="368" t="s">
        <v>3203</v>
      </c>
      <c r="E1068" s="368">
        <v>20</v>
      </c>
      <c r="F1068" s="368">
        <v>2</v>
      </c>
      <c r="G1068" s="368">
        <v>10</v>
      </c>
    </row>
    <row r="1069" spans="1:7">
      <c r="A1069" s="368" t="s">
        <v>5065</v>
      </c>
      <c r="B1069" s="368" t="s">
        <v>169</v>
      </c>
      <c r="C1069" s="368" t="s">
        <v>76</v>
      </c>
      <c r="D1069" s="368" t="s">
        <v>3203</v>
      </c>
      <c r="E1069" s="368">
        <v>15</v>
      </c>
      <c r="F1069" s="368">
        <v>1</v>
      </c>
      <c r="G1069" s="368">
        <v>7</v>
      </c>
    </row>
    <row r="1070" spans="1:7">
      <c r="A1070" s="368" t="s">
        <v>4527</v>
      </c>
      <c r="B1070" s="368" t="s">
        <v>169</v>
      </c>
      <c r="C1070" s="368" t="s">
        <v>77</v>
      </c>
      <c r="D1070" s="368" t="s">
        <v>3203</v>
      </c>
      <c r="E1070" s="368">
        <v>16</v>
      </c>
      <c r="F1070" s="368">
        <v>3</v>
      </c>
      <c r="G1070" s="368">
        <v>19</v>
      </c>
    </row>
    <row r="1071" spans="1:7">
      <c r="A1071" s="368" t="s">
        <v>5521</v>
      </c>
      <c r="B1071" s="368" t="s">
        <v>169</v>
      </c>
      <c r="C1071" s="368" t="s">
        <v>30</v>
      </c>
      <c r="D1071" s="368" t="s">
        <v>3203</v>
      </c>
      <c r="E1071" s="368">
        <v>17</v>
      </c>
      <c r="F1071" s="368">
        <v>3</v>
      </c>
      <c r="G1071" s="368">
        <v>18</v>
      </c>
    </row>
    <row r="1072" spans="1:7">
      <c r="A1072" s="368" t="s">
        <v>4413</v>
      </c>
      <c r="B1072" s="368" t="s">
        <v>169</v>
      </c>
      <c r="C1072" s="368" t="s">
        <v>31</v>
      </c>
      <c r="D1072" s="368" t="s">
        <v>3203</v>
      </c>
      <c r="E1072" s="368">
        <v>23</v>
      </c>
      <c r="F1072" s="368">
        <v>3</v>
      </c>
      <c r="G1072" s="368">
        <v>13</v>
      </c>
    </row>
    <row r="1073" spans="1:7">
      <c r="A1073" s="368" t="s">
        <v>4530</v>
      </c>
      <c r="B1073" s="368" t="s">
        <v>169</v>
      </c>
      <c r="C1073" s="368" t="s">
        <v>88</v>
      </c>
      <c r="D1073" s="368" t="s">
        <v>3203</v>
      </c>
      <c r="E1073" s="368">
        <v>7</v>
      </c>
      <c r="F1073" s="368">
        <v>1</v>
      </c>
      <c r="G1073" s="368">
        <v>14</v>
      </c>
    </row>
    <row r="1074" spans="1:7">
      <c r="A1074" s="368" t="s">
        <v>5071</v>
      </c>
      <c r="B1074" s="368" t="s">
        <v>169</v>
      </c>
      <c r="C1074" s="368" t="s">
        <v>58</v>
      </c>
      <c r="D1074" s="368" t="s">
        <v>3203</v>
      </c>
      <c r="E1074" s="368">
        <v>12</v>
      </c>
      <c r="F1074" s="368">
        <v>1</v>
      </c>
      <c r="G1074" s="368">
        <v>8</v>
      </c>
    </row>
    <row r="1075" spans="1:7">
      <c r="A1075" s="368" t="s">
        <v>4418</v>
      </c>
      <c r="B1075" s="368" t="s">
        <v>169</v>
      </c>
      <c r="C1075" s="368" t="s">
        <v>80</v>
      </c>
      <c r="D1075" s="368" t="s">
        <v>3203</v>
      </c>
      <c r="E1075" s="368">
        <v>12</v>
      </c>
      <c r="F1075" s="368">
        <v>1</v>
      </c>
      <c r="G1075" s="368">
        <v>8</v>
      </c>
    </row>
    <row r="1076" spans="1:7">
      <c r="A1076" s="368" t="s">
        <v>6423</v>
      </c>
      <c r="B1076" s="368" t="s">
        <v>169</v>
      </c>
      <c r="C1076" s="368" t="s">
        <v>33</v>
      </c>
      <c r="D1076" s="368" t="s">
        <v>3203</v>
      </c>
      <c r="E1076" s="368">
        <v>8</v>
      </c>
      <c r="F1076" s="368">
        <v>2</v>
      </c>
      <c r="G1076" s="368">
        <v>25</v>
      </c>
    </row>
    <row r="1077" spans="1:7">
      <c r="A1077" s="368" t="s">
        <v>4797</v>
      </c>
      <c r="B1077" s="368" t="s">
        <v>169</v>
      </c>
      <c r="C1077" s="368" t="s">
        <v>214</v>
      </c>
      <c r="D1077" s="368" t="s">
        <v>3203</v>
      </c>
      <c r="E1077" s="368">
        <v>12</v>
      </c>
      <c r="F1077" s="368">
        <v>2</v>
      </c>
      <c r="G1077" s="368">
        <v>17</v>
      </c>
    </row>
    <row r="1078" spans="1:7">
      <c r="A1078" s="368" t="s">
        <v>6424</v>
      </c>
      <c r="B1078" s="368" t="s">
        <v>169</v>
      </c>
      <c r="C1078" s="368" t="s">
        <v>35</v>
      </c>
      <c r="D1078" s="368" t="s">
        <v>3203</v>
      </c>
      <c r="E1078" s="368">
        <v>4</v>
      </c>
      <c r="F1078" s="368">
        <v>1</v>
      </c>
      <c r="G1078" s="368">
        <v>25</v>
      </c>
    </row>
    <row r="1079" spans="1:7">
      <c r="A1079" s="368" t="s">
        <v>4927</v>
      </c>
      <c r="B1079" s="368" t="s">
        <v>169</v>
      </c>
      <c r="C1079" s="368" t="s">
        <v>60</v>
      </c>
      <c r="D1079" s="368" t="s">
        <v>3203</v>
      </c>
      <c r="E1079" s="368">
        <v>7</v>
      </c>
      <c r="F1079" s="368">
        <v>1</v>
      </c>
      <c r="G1079" s="368">
        <v>14</v>
      </c>
    </row>
    <row r="1080" spans="1:7">
      <c r="A1080" s="368" t="s">
        <v>4279</v>
      </c>
      <c r="B1080" s="368" t="s">
        <v>169</v>
      </c>
      <c r="C1080" s="368" t="s">
        <v>217</v>
      </c>
      <c r="D1080" s="368" t="s">
        <v>3203</v>
      </c>
      <c r="E1080" s="368">
        <v>27</v>
      </c>
      <c r="F1080" s="368">
        <v>1</v>
      </c>
      <c r="G1080" s="368">
        <v>4</v>
      </c>
    </row>
    <row r="1081" spans="1:7">
      <c r="A1081" s="368" t="s">
        <v>4562</v>
      </c>
      <c r="B1081" s="368" t="s">
        <v>169</v>
      </c>
      <c r="C1081" s="368" t="s">
        <v>91</v>
      </c>
      <c r="D1081" s="368" t="s">
        <v>3203</v>
      </c>
      <c r="E1081" s="368">
        <v>14</v>
      </c>
      <c r="F1081" s="368">
        <v>1</v>
      </c>
      <c r="G1081" s="368">
        <v>7</v>
      </c>
    </row>
    <row r="1082" spans="1:7">
      <c r="A1082" s="368" t="s">
        <v>6425</v>
      </c>
      <c r="B1082" s="368" t="s">
        <v>169</v>
      </c>
      <c r="C1082" s="368" t="s">
        <v>219</v>
      </c>
      <c r="D1082" s="368" t="s">
        <v>3203</v>
      </c>
      <c r="E1082" s="368">
        <v>5</v>
      </c>
      <c r="F1082" s="368">
        <v>1</v>
      </c>
      <c r="G1082" s="368">
        <v>20</v>
      </c>
    </row>
    <row r="1083" spans="1:7">
      <c r="A1083" s="368" t="s">
        <v>6426</v>
      </c>
      <c r="B1083" s="368" t="s">
        <v>169</v>
      </c>
      <c r="C1083" s="368" t="s">
        <v>220</v>
      </c>
      <c r="D1083" s="368" t="s">
        <v>3203</v>
      </c>
      <c r="E1083" s="368">
        <v>5</v>
      </c>
      <c r="F1083" s="368">
        <v>1</v>
      </c>
      <c r="G1083" s="368">
        <v>20</v>
      </c>
    </row>
    <row r="1084" spans="1:7">
      <c r="A1084" s="368" t="s">
        <v>6427</v>
      </c>
      <c r="B1084" s="368" t="s">
        <v>169</v>
      </c>
      <c r="C1084" s="368" t="s">
        <v>40</v>
      </c>
      <c r="D1084" s="368" t="s">
        <v>3203</v>
      </c>
      <c r="E1084" s="368">
        <v>2</v>
      </c>
      <c r="F1084" s="368">
        <v>1</v>
      </c>
      <c r="G1084" s="368">
        <v>50</v>
      </c>
    </row>
    <row r="1085" spans="1:7">
      <c r="A1085" s="368" t="s">
        <v>4974</v>
      </c>
      <c r="B1085" s="368" t="s">
        <v>169</v>
      </c>
      <c r="C1085" s="368" t="s">
        <v>41</v>
      </c>
      <c r="D1085" s="368" t="s">
        <v>3203</v>
      </c>
      <c r="E1085" s="368">
        <v>6</v>
      </c>
      <c r="F1085" s="368">
        <v>2</v>
      </c>
      <c r="G1085" s="368">
        <v>33</v>
      </c>
    </row>
    <row r="1086" spans="1:7">
      <c r="A1086" s="368" t="s">
        <v>4978</v>
      </c>
      <c r="B1086" s="368" t="s">
        <v>169</v>
      </c>
      <c r="C1086" s="368" t="s">
        <v>222</v>
      </c>
      <c r="D1086" s="368" t="s">
        <v>3203</v>
      </c>
      <c r="E1086" s="368">
        <v>5</v>
      </c>
      <c r="F1086" s="368">
        <v>1</v>
      </c>
      <c r="G1086" s="368">
        <v>20</v>
      </c>
    </row>
    <row r="1087" spans="1:7">
      <c r="A1087" s="368" t="s">
        <v>5312</v>
      </c>
      <c r="B1087" s="368" t="s">
        <v>169</v>
      </c>
      <c r="C1087" s="368" t="s">
        <v>223</v>
      </c>
      <c r="D1087" s="368" t="s">
        <v>3203</v>
      </c>
      <c r="E1087" s="368">
        <v>11</v>
      </c>
      <c r="F1087" s="368">
        <v>2</v>
      </c>
      <c r="G1087" s="368">
        <v>18</v>
      </c>
    </row>
    <row r="1088" spans="1:7">
      <c r="A1088" s="368" t="s">
        <v>6428</v>
      </c>
      <c r="B1088" s="368" t="s">
        <v>169</v>
      </c>
      <c r="C1088" s="368" t="s">
        <v>62</v>
      </c>
      <c r="D1088" s="368" t="s">
        <v>3203</v>
      </c>
      <c r="E1088" s="368">
        <v>2</v>
      </c>
      <c r="F1088" s="368">
        <v>1</v>
      </c>
      <c r="G1088" s="368">
        <v>50</v>
      </c>
    </row>
    <row r="1089" spans="1:7">
      <c r="A1089" s="368" t="s">
        <v>4625</v>
      </c>
      <c r="B1089" s="368" t="s">
        <v>169</v>
      </c>
      <c r="C1089" s="368" t="s">
        <v>63</v>
      </c>
      <c r="D1089" s="368" t="s">
        <v>3256</v>
      </c>
      <c r="E1089" s="368">
        <v>1027</v>
      </c>
      <c r="F1089" s="368">
        <v>6</v>
      </c>
      <c r="G1089" s="368">
        <v>1</v>
      </c>
    </row>
    <row r="1090" spans="1:7">
      <c r="A1090" s="368" t="s">
        <v>6429</v>
      </c>
      <c r="B1090" s="368" t="s">
        <v>169</v>
      </c>
      <c r="C1090" s="368" t="s">
        <v>22</v>
      </c>
      <c r="D1090" s="368" t="s">
        <v>3256</v>
      </c>
      <c r="E1090" s="368">
        <v>10</v>
      </c>
      <c r="F1090" s="368">
        <v>1</v>
      </c>
      <c r="G1090" s="368">
        <v>10</v>
      </c>
    </row>
    <row r="1091" spans="1:7">
      <c r="A1091" s="368" t="s">
        <v>6430</v>
      </c>
      <c r="B1091" s="368" t="s">
        <v>169</v>
      </c>
      <c r="C1091" s="368" t="s">
        <v>26</v>
      </c>
      <c r="D1091" s="368" t="s">
        <v>3256</v>
      </c>
      <c r="E1091" s="368">
        <v>6</v>
      </c>
      <c r="F1091" s="368">
        <v>1</v>
      </c>
      <c r="G1091" s="368">
        <v>17</v>
      </c>
    </row>
    <row r="1092" spans="1:7">
      <c r="A1092" s="368" t="s">
        <v>3886</v>
      </c>
      <c r="B1092" s="368" t="s">
        <v>169</v>
      </c>
      <c r="C1092" s="368" t="s">
        <v>74</v>
      </c>
      <c r="D1092" s="368" t="s">
        <v>3256</v>
      </c>
      <c r="E1092" s="368">
        <v>18</v>
      </c>
      <c r="F1092" s="368">
        <v>1</v>
      </c>
      <c r="G1092" s="368">
        <v>6</v>
      </c>
    </row>
    <row r="1093" spans="1:7">
      <c r="A1093" s="368" t="s">
        <v>6431</v>
      </c>
      <c r="B1093" s="368" t="s">
        <v>169</v>
      </c>
      <c r="C1093" s="368" t="s">
        <v>76</v>
      </c>
      <c r="D1093" s="368" t="s">
        <v>3256</v>
      </c>
      <c r="E1093" s="368">
        <v>15</v>
      </c>
      <c r="F1093" s="368">
        <v>1</v>
      </c>
      <c r="G1093" s="368">
        <v>7</v>
      </c>
    </row>
    <row r="1094" spans="1:7">
      <c r="A1094" s="368" t="s">
        <v>6432</v>
      </c>
      <c r="B1094" s="368" t="s">
        <v>169</v>
      </c>
      <c r="C1094" s="368" t="s">
        <v>78</v>
      </c>
      <c r="D1094" s="368" t="s">
        <v>3256</v>
      </c>
      <c r="E1094" s="368">
        <v>13</v>
      </c>
      <c r="F1094" s="368">
        <v>1</v>
      </c>
      <c r="G1094" s="368">
        <v>8</v>
      </c>
    </row>
    <row r="1095" spans="1:7">
      <c r="A1095" s="368" t="s">
        <v>6433</v>
      </c>
      <c r="B1095" s="368" t="s">
        <v>169</v>
      </c>
      <c r="C1095" s="368" t="s">
        <v>32</v>
      </c>
      <c r="D1095" s="368" t="s">
        <v>3256</v>
      </c>
      <c r="E1095" s="368">
        <v>5</v>
      </c>
      <c r="F1095" s="368">
        <v>1</v>
      </c>
      <c r="G1095" s="368">
        <v>20</v>
      </c>
    </row>
    <row r="1096" spans="1:7">
      <c r="A1096" s="368" t="s">
        <v>4389</v>
      </c>
      <c r="B1096" s="368" t="s">
        <v>169</v>
      </c>
      <c r="C1096" s="368" t="s">
        <v>63</v>
      </c>
      <c r="D1096" s="368" t="s">
        <v>3188</v>
      </c>
      <c r="E1096" s="368">
        <v>1027</v>
      </c>
      <c r="F1096" s="368">
        <v>1</v>
      </c>
      <c r="G1096" s="368">
        <v>0</v>
      </c>
    </row>
    <row r="1097" spans="1:7">
      <c r="A1097" s="368" t="s">
        <v>6434</v>
      </c>
      <c r="B1097" s="368" t="s">
        <v>169</v>
      </c>
      <c r="C1097" s="368" t="s">
        <v>160</v>
      </c>
      <c r="D1097" s="368" t="s">
        <v>3188</v>
      </c>
      <c r="E1097" s="368">
        <v>6</v>
      </c>
      <c r="F1097" s="368">
        <v>1</v>
      </c>
      <c r="G1097" s="368">
        <v>17</v>
      </c>
    </row>
    <row r="1098" spans="1:7">
      <c r="A1098" s="368" t="s">
        <v>4215</v>
      </c>
      <c r="B1098" s="368" t="s">
        <v>169</v>
      </c>
      <c r="C1098" s="368" t="s">
        <v>63</v>
      </c>
      <c r="D1098" s="368" t="s">
        <v>3252</v>
      </c>
      <c r="E1098" s="368">
        <v>1027</v>
      </c>
      <c r="F1098" s="368">
        <v>5</v>
      </c>
      <c r="G1098" s="368">
        <v>0</v>
      </c>
    </row>
    <row r="1099" spans="1:7">
      <c r="A1099" s="368" t="s">
        <v>6435</v>
      </c>
      <c r="B1099" s="368" t="s">
        <v>169</v>
      </c>
      <c r="C1099" s="368" t="s">
        <v>155</v>
      </c>
      <c r="D1099" s="368" t="s">
        <v>3252</v>
      </c>
      <c r="E1099" s="368">
        <v>7</v>
      </c>
      <c r="F1099" s="368">
        <v>1</v>
      </c>
      <c r="G1099" s="368">
        <v>14</v>
      </c>
    </row>
    <row r="1100" spans="1:7">
      <c r="A1100" s="368" t="s">
        <v>4520</v>
      </c>
      <c r="B1100" s="368" t="s">
        <v>169</v>
      </c>
      <c r="C1100" s="368" t="s">
        <v>86</v>
      </c>
      <c r="D1100" s="368" t="s">
        <v>3252</v>
      </c>
      <c r="E1100" s="368">
        <v>25</v>
      </c>
      <c r="F1100" s="368">
        <v>1</v>
      </c>
      <c r="G1100" s="368">
        <v>4</v>
      </c>
    </row>
    <row r="1101" spans="1:7">
      <c r="A1101" s="368" t="s">
        <v>6436</v>
      </c>
      <c r="B1101" s="368" t="s">
        <v>169</v>
      </c>
      <c r="C1101" s="368" t="s">
        <v>229</v>
      </c>
      <c r="D1101" s="368" t="s">
        <v>3252</v>
      </c>
      <c r="E1101" s="368">
        <v>8</v>
      </c>
      <c r="F1101" s="368">
        <v>1</v>
      </c>
      <c r="G1101" s="368">
        <v>13</v>
      </c>
    </row>
    <row r="1102" spans="1:7">
      <c r="A1102" s="368" t="s">
        <v>6437</v>
      </c>
      <c r="B1102" s="368" t="s">
        <v>169</v>
      </c>
      <c r="C1102" s="368" t="s">
        <v>75</v>
      </c>
      <c r="D1102" s="368" t="s">
        <v>3252</v>
      </c>
      <c r="E1102" s="368">
        <v>3</v>
      </c>
      <c r="F1102" s="368">
        <v>1</v>
      </c>
      <c r="G1102" s="368">
        <v>33</v>
      </c>
    </row>
    <row r="1103" spans="1:7">
      <c r="A1103" s="368" t="s">
        <v>6438</v>
      </c>
      <c r="B1103" s="368" t="s">
        <v>169</v>
      </c>
      <c r="C1103" s="368" t="s">
        <v>89</v>
      </c>
      <c r="D1103" s="368" t="s">
        <v>3252</v>
      </c>
      <c r="E1103" s="368">
        <v>7</v>
      </c>
      <c r="F1103" s="368">
        <v>1</v>
      </c>
      <c r="G1103" s="368">
        <v>14</v>
      </c>
    </row>
    <row r="1104" spans="1:7">
      <c r="A1104" s="368" t="s">
        <v>4390</v>
      </c>
      <c r="B1104" s="368" t="s">
        <v>169</v>
      </c>
      <c r="C1104" s="368" t="s">
        <v>63</v>
      </c>
      <c r="D1104" s="368" t="s">
        <v>3306</v>
      </c>
      <c r="E1104" s="368">
        <v>1027</v>
      </c>
      <c r="F1104" s="368">
        <v>12</v>
      </c>
      <c r="G1104" s="368">
        <v>1</v>
      </c>
    </row>
    <row r="1105" spans="1:7">
      <c r="A1105" s="368" t="s">
        <v>6439</v>
      </c>
      <c r="B1105" s="368" t="s">
        <v>169</v>
      </c>
      <c r="C1105" s="368" t="s">
        <v>210</v>
      </c>
      <c r="D1105" s="368" t="s">
        <v>3306</v>
      </c>
      <c r="E1105" s="368">
        <v>19</v>
      </c>
      <c r="F1105" s="368">
        <v>1</v>
      </c>
      <c r="G1105" s="368">
        <v>5</v>
      </c>
    </row>
    <row r="1106" spans="1:7">
      <c r="A1106" s="368" t="s">
        <v>6440</v>
      </c>
      <c r="B1106" s="368" t="s">
        <v>169</v>
      </c>
      <c r="C1106" s="368" t="s">
        <v>23</v>
      </c>
      <c r="D1106" s="368" t="s">
        <v>3306</v>
      </c>
      <c r="E1106" s="368">
        <v>4</v>
      </c>
      <c r="F1106" s="368">
        <v>1</v>
      </c>
      <c r="G1106" s="368">
        <v>25</v>
      </c>
    </row>
    <row r="1107" spans="1:7">
      <c r="A1107" s="368" t="s">
        <v>6441</v>
      </c>
      <c r="B1107" s="368" t="s">
        <v>169</v>
      </c>
      <c r="C1107" s="368" t="s">
        <v>83</v>
      </c>
      <c r="D1107" s="368" t="s">
        <v>3306</v>
      </c>
      <c r="E1107" s="368">
        <v>17</v>
      </c>
      <c r="F1107" s="368">
        <v>2</v>
      </c>
      <c r="G1107" s="368">
        <v>12</v>
      </c>
    </row>
    <row r="1108" spans="1:7">
      <c r="A1108" s="368" t="s">
        <v>6442</v>
      </c>
      <c r="B1108" s="368" t="s">
        <v>169</v>
      </c>
      <c r="C1108" s="368" t="s">
        <v>26</v>
      </c>
      <c r="D1108" s="368" t="s">
        <v>3306</v>
      </c>
      <c r="E1108" s="368">
        <v>6</v>
      </c>
      <c r="F1108" s="368">
        <v>1</v>
      </c>
      <c r="G1108" s="368">
        <v>17</v>
      </c>
    </row>
    <row r="1109" spans="1:7">
      <c r="A1109" s="368" t="s">
        <v>3887</v>
      </c>
      <c r="B1109" s="368" t="s">
        <v>169</v>
      </c>
      <c r="C1109" s="368" t="s">
        <v>212</v>
      </c>
      <c r="D1109" s="368" t="s">
        <v>3306</v>
      </c>
      <c r="E1109" s="368">
        <v>6</v>
      </c>
      <c r="F1109" s="368">
        <v>1</v>
      </c>
      <c r="G1109" s="368">
        <v>17</v>
      </c>
    </row>
    <row r="1110" spans="1:7">
      <c r="A1110" s="368" t="s">
        <v>6443</v>
      </c>
      <c r="B1110" s="368" t="s">
        <v>169</v>
      </c>
      <c r="C1110" s="368" t="s">
        <v>27</v>
      </c>
      <c r="D1110" s="368" t="s">
        <v>3306</v>
      </c>
      <c r="E1110" s="368">
        <v>3</v>
      </c>
      <c r="F1110" s="368">
        <v>1</v>
      </c>
      <c r="G1110" s="368">
        <v>33</v>
      </c>
    </row>
    <row r="1111" spans="1:7">
      <c r="A1111" s="368" t="s">
        <v>6444</v>
      </c>
      <c r="B1111" s="368" t="s">
        <v>169</v>
      </c>
      <c r="C1111" s="368" t="s">
        <v>31</v>
      </c>
      <c r="D1111" s="368" t="s">
        <v>3306</v>
      </c>
      <c r="E1111" s="368">
        <v>23</v>
      </c>
      <c r="F1111" s="368">
        <v>1</v>
      </c>
      <c r="G1111" s="368">
        <v>4</v>
      </c>
    </row>
    <row r="1112" spans="1:7">
      <c r="A1112" s="368" t="s">
        <v>6445</v>
      </c>
      <c r="B1112" s="368" t="s">
        <v>169</v>
      </c>
      <c r="C1112" s="368" t="s">
        <v>33</v>
      </c>
      <c r="D1112" s="368" t="s">
        <v>3306</v>
      </c>
      <c r="E1112" s="368">
        <v>8</v>
      </c>
      <c r="F1112" s="368">
        <v>1</v>
      </c>
      <c r="G1112" s="368">
        <v>13</v>
      </c>
    </row>
    <row r="1113" spans="1:7">
      <c r="A1113" s="368" t="s">
        <v>6446</v>
      </c>
      <c r="B1113" s="368" t="s">
        <v>169</v>
      </c>
      <c r="C1113" s="368" t="s">
        <v>91</v>
      </c>
      <c r="D1113" s="368" t="s">
        <v>3306</v>
      </c>
      <c r="E1113" s="368">
        <v>14</v>
      </c>
      <c r="F1113" s="368">
        <v>1</v>
      </c>
      <c r="G1113" s="368">
        <v>7</v>
      </c>
    </row>
    <row r="1114" spans="1:7">
      <c r="A1114" s="368" t="s">
        <v>6447</v>
      </c>
      <c r="B1114" s="368" t="s">
        <v>169</v>
      </c>
      <c r="C1114" s="368" t="s">
        <v>38</v>
      </c>
      <c r="D1114" s="368" t="s">
        <v>3306</v>
      </c>
      <c r="E1114" s="368">
        <v>4</v>
      </c>
      <c r="F1114" s="368">
        <v>1</v>
      </c>
      <c r="G1114" s="368">
        <v>25</v>
      </c>
    </row>
    <row r="1115" spans="1:7">
      <c r="A1115" s="368" t="s">
        <v>4975</v>
      </c>
      <c r="B1115" s="368" t="s">
        <v>169</v>
      </c>
      <c r="C1115" s="368" t="s">
        <v>41</v>
      </c>
      <c r="D1115" s="368" t="s">
        <v>3306</v>
      </c>
      <c r="E1115" s="368">
        <v>6</v>
      </c>
      <c r="F1115" s="368">
        <v>1</v>
      </c>
      <c r="G1115" s="368">
        <v>17</v>
      </c>
    </row>
    <row r="1116" spans="1:7">
      <c r="A1116" s="368" t="s">
        <v>3873</v>
      </c>
      <c r="B1116" s="368" t="s">
        <v>169</v>
      </c>
      <c r="C1116" s="368" t="s">
        <v>63</v>
      </c>
      <c r="D1116" s="368" t="s">
        <v>3190</v>
      </c>
      <c r="E1116" s="368">
        <v>1027</v>
      </c>
      <c r="F1116" s="368">
        <v>6</v>
      </c>
      <c r="G1116" s="368">
        <v>1</v>
      </c>
    </row>
    <row r="1117" spans="1:7">
      <c r="A1117" s="368" t="s">
        <v>4882</v>
      </c>
      <c r="B1117" s="368" t="s">
        <v>169</v>
      </c>
      <c r="C1117" s="368" t="s">
        <v>26</v>
      </c>
      <c r="D1117" s="368" t="s">
        <v>3190</v>
      </c>
      <c r="E1117" s="368">
        <v>6</v>
      </c>
      <c r="F1117" s="368">
        <v>1</v>
      </c>
      <c r="G1117" s="368">
        <v>17</v>
      </c>
    </row>
    <row r="1118" spans="1:7">
      <c r="A1118" s="368" t="s">
        <v>6448</v>
      </c>
      <c r="B1118" s="368" t="s">
        <v>169</v>
      </c>
      <c r="C1118" s="368" t="s">
        <v>85</v>
      </c>
      <c r="D1118" s="368" t="s">
        <v>3190</v>
      </c>
      <c r="E1118" s="368">
        <v>34</v>
      </c>
      <c r="F1118" s="368">
        <v>1</v>
      </c>
      <c r="G1118" s="368">
        <v>3</v>
      </c>
    </row>
    <row r="1119" spans="1:7">
      <c r="A1119" s="368" t="s">
        <v>3896</v>
      </c>
      <c r="B1119" s="368" t="s">
        <v>169</v>
      </c>
      <c r="C1119" s="368" t="s">
        <v>76</v>
      </c>
      <c r="D1119" s="368" t="s">
        <v>3190</v>
      </c>
      <c r="E1119" s="368">
        <v>15</v>
      </c>
      <c r="F1119" s="368">
        <v>1</v>
      </c>
      <c r="G1119" s="368">
        <v>7</v>
      </c>
    </row>
    <row r="1120" spans="1:7">
      <c r="A1120" s="368" t="s">
        <v>6449</v>
      </c>
      <c r="B1120" s="368" t="s">
        <v>169</v>
      </c>
      <c r="C1120" s="368" t="s">
        <v>77</v>
      </c>
      <c r="D1120" s="368" t="s">
        <v>3190</v>
      </c>
      <c r="E1120" s="368">
        <v>16</v>
      </c>
      <c r="F1120" s="368">
        <v>1</v>
      </c>
      <c r="G1120" s="368">
        <v>6</v>
      </c>
    </row>
    <row r="1121" spans="1:7">
      <c r="A1121" s="368" t="s">
        <v>6450</v>
      </c>
      <c r="B1121" s="368" t="s">
        <v>169</v>
      </c>
      <c r="C1121" s="368" t="s">
        <v>79</v>
      </c>
      <c r="D1121" s="368" t="s">
        <v>3190</v>
      </c>
      <c r="E1121" s="368">
        <v>2</v>
      </c>
      <c r="F1121" s="368">
        <v>1</v>
      </c>
      <c r="G1121" s="368">
        <v>50</v>
      </c>
    </row>
    <row r="1122" spans="1:7">
      <c r="A1122" s="368" t="s">
        <v>6451</v>
      </c>
      <c r="B1122" s="368" t="s">
        <v>169</v>
      </c>
      <c r="C1122" s="368" t="s">
        <v>80</v>
      </c>
      <c r="D1122" s="368" t="s">
        <v>3190</v>
      </c>
      <c r="E1122" s="368">
        <v>12</v>
      </c>
      <c r="F1122" s="368">
        <v>1</v>
      </c>
      <c r="G1122" s="368">
        <v>8</v>
      </c>
    </row>
    <row r="1123" spans="1:7">
      <c r="A1123" s="368" t="s">
        <v>4370</v>
      </c>
      <c r="B1123" s="368" t="s">
        <v>169</v>
      </c>
      <c r="C1123" s="368" t="s">
        <v>63</v>
      </c>
      <c r="D1123" s="368" t="s">
        <v>3246</v>
      </c>
      <c r="E1123" s="368">
        <v>1027</v>
      </c>
      <c r="F1123" s="368">
        <v>1</v>
      </c>
      <c r="G1123" s="368">
        <v>0</v>
      </c>
    </row>
    <row r="1124" spans="1:7">
      <c r="A1124" s="368" t="s">
        <v>6452</v>
      </c>
      <c r="B1124" s="368" t="s">
        <v>169</v>
      </c>
      <c r="C1124" s="368" t="s">
        <v>83</v>
      </c>
      <c r="D1124" s="368" t="s">
        <v>3246</v>
      </c>
      <c r="E1124" s="368">
        <v>17</v>
      </c>
      <c r="F1124" s="368">
        <v>1</v>
      </c>
      <c r="G1124" s="368">
        <v>6</v>
      </c>
    </row>
    <row r="1125" spans="1:7">
      <c r="A1125" s="368" t="s">
        <v>3742</v>
      </c>
      <c r="B1125" s="368" t="s">
        <v>169</v>
      </c>
      <c r="C1125" s="368" t="s">
        <v>63</v>
      </c>
      <c r="D1125" s="368" t="s">
        <v>3184</v>
      </c>
      <c r="E1125" s="368">
        <v>1027</v>
      </c>
      <c r="F1125" s="368">
        <v>16</v>
      </c>
      <c r="G1125" s="368">
        <v>2</v>
      </c>
    </row>
    <row r="1126" spans="1:7">
      <c r="A1126" s="368" t="s">
        <v>4393</v>
      </c>
      <c r="B1126" s="368" t="s">
        <v>169</v>
      </c>
      <c r="C1126" s="368" t="s">
        <v>210</v>
      </c>
      <c r="D1126" s="368" t="s">
        <v>3184</v>
      </c>
      <c r="E1126" s="368">
        <v>19</v>
      </c>
      <c r="F1126" s="368">
        <v>2</v>
      </c>
      <c r="G1126" s="368">
        <v>11</v>
      </c>
    </row>
    <row r="1127" spans="1:7">
      <c r="A1127" s="368" t="s">
        <v>6453</v>
      </c>
      <c r="B1127" s="368" t="s">
        <v>169</v>
      </c>
      <c r="C1127" s="368" t="s">
        <v>84</v>
      </c>
      <c r="D1127" s="368" t="s">
        <v>3184</v>
      </c>
      <c r="E1127" s="368">
        <v>7</v>
      </c>
      <c r="F1127" s="368">
        <v>1</v>
      </c>
      <c r="G1127" s="368">
        <v>14</v>
      </c>
    </row>
    <row r="1128" spans="1:7">
      <c r="A1128" s="368" t="s">
        <v>6454</v>
      </c>
      <c r="B1128" s="368" t="s">
        <v>169</v>
      </c>
      <c r="C1128" s="368" t="s">
        <v>24</v>
      </c>
      <c r="D1128" s="368" t="s">
        <v>3184</v>
      </c>
      <c r="E1128" s="368">
        <v>14</v>
      </c>
      <c r="F1128" s="368">
        <v>1</v>
      </c>
      <c r="G1128" s="368">
        <v>7</v>
      </c>
    </row>
    <row r="1129" spans="1:7">
      <c r="A1129" s="368" t="s">
        <v>6455</v>
      </c>
      <c r="B1129" s="368" t="s">
        <v>169</v>
      </c>
      <c r="C1129" s="368" t="s">
        <v>25</v>
      </c>
      <c r="D1129" s="368" t="s">
        <v>3184</v>
      </c>
      <c r="E1129" s="368">
        <v>12</v>
      </c>
      <c r="F1129" s="368">
        <v>1</v>
      </c>
      <c r="G1129" s="368">
        <v>8</v>
      </c>
    </row>
    <row r="1130" spans="1:7">
      <c r="A1130" s="368" t="s">
        <v>6456</v>
      </c>
      <c r="B1130" s="368" t="s">
        <v>169</v>
      </c>
      <c r="C1130" s="368" t="s">
        <v>27</v>
      </c>
      <c r="D1130" s="368" t="s">
        <v>3184</v>
      </c>
      <c r="E1130" s="368">
        <v>3</v>
      </c>
      <c r="F1130" s="368">
        <v>1</v>
      </c>
      <c r="G1130" s="368">
        <v>33</v>
      </c>
    </row>
    <row r="1131" spans="1:7">
      <c r="A1131" s="368" t="s">
        <v>6457</v>
      </c>
      <c r="B1131" s="368" t="s">
        <v>169</v>
      </c>
      <c r="C1131" s="368" t="s">
        <v>213</v>
      </c>
      <c r="D1131" s="368" t="s">
        <v>3184</v>
      </c>
      <c r="E1131" s="368">
        <v>5</v>
      </c>
      <c r="F1131" s="368">
        <v>1</v>
      </c>
      <c r="G1131" s="368">
        <v>20</v>
      </c>
    </row>
    <row r="1132" spans="1:7">
      <c r="A1132" s="368" t="s">
        <v>6458</v>
      </c>
      <c r="B1132" s="368" t="s">
        <v>169</v>
      </c>
      <c r="C1132" s="368" t="s">
        <v>30</v>
      </c>
      <c r="D1132" s="368" t="s">
        <v>3184</v>
      </c>
      <c r="E1132" s="368">
        <v>17</v>
      </c>
      <c r="F1132" s="368">
        <v>2</v>
      </c>
      <c r="G1132" s="368">
        <v>12</v>
      </c>
    </row>
    <row r="1133" spans="1:7">
      <c r="A1133" s="368" t="s">
        <v>6459</v>
      </c>
      <c r="B1133" s="368" t="s">
        <v>169</v>
      </c>
      <c r="C1133" s="368" t="s">
        <v>31</v>
      </c>
      <c r="D1133" s="368" t="s">
        <v>3184</v>
      </c>
      <c r="E1133" s="368">
        <v>23</v>
      </c>
      <c r="F1133" s="368">
        <v>1</v>
      </c>
      <c r="G1133" s="368">
        <v>4</v>
      </c>
    </row>
    <row r="1134" spans="1:7">
      <c r="A1134" s="368" t="s">
        <v>6460</v>
      </c>
      <c r="B1134" s="368" t="s">
        <v>169</v>
      </c>
      <c r="C1134" s="368" t="s">
        <v>160</v>
      </c>
      <c r="D1134" s="368" t="s">
        <v>3184</v>
      </c>
      <c r="E1134" s="368">
        <v>6</v>
      </c>
      <c r="F1134" s="368">
        <v>1</v>
      </c>
      <c r="G1134" s="368">
        <v>17</v>
      </c>
    </row>
    <row r="1135" spans="1:7">
      <c r="A1135" s="368" t="s">
        <v>6461</v>
      </c>
      <c r="B1135" s="368" t="s">
        <v>169</v>
      </c>
      <c r="C1135" s="368" t="s">
        <v>80</v>
      </c>
      <c r="D1135" s="368" t="s">
        <v>3184</v>
      </c>
      <c r="E1135" s="368">
        <v>12</v>
      </c>
      <c r="F1135" s="368">
        <v>1</v>
      </c>
      <c r="G1135" s="368">
        <v>8</v>
      </c>
    </row>
    <row r="1136" spans="1:7">
      <c r="A1136" s="368" t="s">
        <v>6462</v>
      </c>
      <c r="B1136" s="368" t="s">
        <v>169</v>
      </c>
      <c r="C1136" s="368" t="s">
        <v>38</v>
      </c>
      <c r="D1136" s="368" t="s">
        <v>3184</v>
      </c>
      <c r="E1136" s="368">
        <v>4</v>
      </c>
      <c r="F1136" s="368">
        <v>1</v>
      </c>
      <c r="G1136" s="368">
        <v>25</v>
      </c>
    </row>
    <row r="1137" spans="1:7">
      <c r="A1137" s="368" t="s">
        <v>6463</v>
      </c>
      <c r="B1137" s="368" t="s">
        <v>169</v>
      </c>
      <c r="C1137" s="368" t="s">
        <v>220</v>
      </c>
      <c r="D1137" s="368" t="s">
        <v>3184</v>
      </c>
      <c r="E1137" s="368">
        <v>5</v>
      </c>
      <c r="F1137" s="368">
        <v>1</v>
      </c>
      <c r="G1137" s="368">
        <v>20</v>
      </c>
    </row>
    <row r="1138" spans="1:7">
      <c r="A1138" s="368" t="s">
        <v>6464</v>
      </c>
      <c r="B1138" s="368" t="s">
        <v>169</v>
      </c>
      <c r="C1138" s="368" t="s">
        <v>40</v>
      </c>
      <c r="D1138" s="368" t="s">
        <v>3184</v>
      </c>
      <c r="E1138" s="368">
        <v>2</v>
      </c>
      <c r="F1138" s="368">
        <v>1</v>
      </c>
      <c r="G1138" s="368">
        <v>50</v>
      </c>
    </row>
    <row r="1139" spans="1:7">
      <c r="A1139" s="368" t="s">
        <v>6465</v>
      </c>
      <c r="B1139" s="368" t="s">
        <v>169</v>
      </c>
      <c r="C1139" s="368" t="s">
        <v>221</v>
      </c>
      <c r="D1139" s="368" t="s">
        <v>3184</v>
      </c>
      <c r="E1139" s="368">
        <v>11</v>
      </c>
      <c r="F1139" s="368">
        <v>1</v>
      </c>
      <c r="G1139" s="368">
        <v>9</v>
      </c>
    </row>
    <row r="1140" spans="1:7">
      <c r="A1140" s="368" t="s">
        <v>4371</v>
      </c>
      <c r="B1140" s="368" t="s">
        <v>169</v>
      </c>
      <c r="C1140" s="368" t="s">
        <v>63</v>
      </c>
      <c r="D1140" s="368" t="s">
        <v>3230</v>
      </c>
      <c r="E1140" s="368">
        <v>1027</v>
      </c>
      <c r="F1140" s="368">
        <v>1</v>
      </c>
      <c r="G1140" s="368">
        <v>0</v>
      </c>
    </row>
    <row r="1141" spans="1:7">
      <c r="A1141" s="368" t="s">
        <v>5514</v>
      </c>
      <c r="B1141" s="368" t="s">
        <v>169</v>
      </c>
      <c r="C1141" s="368" t="s">
        <v>229</v>
      </c>
      <c r="D1141" s="368" t="s">
        <v>3230</v>
      </c>
      <c r="E1141" s="368">
        <v>8</v>
      </c>
      <c r="F1141" s="368">
        <v>1</v>
      </c>
      <c r="G1141" s="368">
        <v>13</v>
      </c>
    </row>
    <row r="1142" spans="1:7">
      <c r="A1142" s="368" t="s">
        <v>4373</v>
      </c>
      <c r="B1142" s="368" t="s">
        <v>169</v>
      </c>
      <c r="C1142" s="368" t="s">
        <v>63</v>
      </c>
      <c r="D1142" s="368" t="s">
        <v>3205</v>
      </c>
      <c r="E1142" s="368">
        <v>1027</v>
      </c>
      <c r="F1142" s="368">
        <v>1</v>
      </c>
      <c r="G1142" s="368">
        <v>0</v>
      </c>
    </row>
    <row r="1143" spans="1:7">
      <c r="A1143" s="368" t="s">
        <v>6466</v>
      </c>
      <c r="B1143" s="368" t="s">
        <v>169</v>
      </c>
      <c r="C1143" s="368" t="s">
        <v>37</v>
      </c>
      <c r="D1143" s="368" t="s">
        <v>3205</v>
      </c>
      <c r="E1143" s="368">
        <v>9</v>
      </c>
      <c r="F1143" s="368">
        <v>1</v>
      </c>
      <c r="G1143" s="368">
        <v>11</v>
      </c>
    </row>
    <row r="1144" spans="1:7">
      <c r="A1144" s="368" t="s">
        <v>2791</v>
      </c>
      <c r="B1144" s="368" t="s">
        <v>139</v>
      </c>
      <c r="C1144" s="368" t="s">
        <v>93</v>
      </c>
      <c r="D1144" s="368" t="s">
        <v>3175</v>
      </c>
      <c r="E1144" s="368">
        <v>4</v>
      </c>
      <c r="F1144" s="368" t="s">
        <v>3175</v>
      </c>
      <c r="G1144" s="368">
        <v>0</v>
      </c>
    </row>
    <row r="1145" spans="1:7">
      <c r="A1145" s="368" t="s">
        <v>2689</v>
      </c>
      <c r="B1145" s="368" t="s">
        <v>139</v>
      </c>
      <c r="C1145" s="368" t="s">
        <v>94</v>
      </c>
      <c r="D1145" s="368" t="s">
        <v>3175</v>
      </c>
      <c r="E1145" s="368">
        <v>3</v>
      </c>
      <c r="F1145" s="368" t="s">
        <v>3175</v>
      </c>
      <c r="G1145" s="368">
        <v>0</v>
      </c>
    </row>
    <row r="1146" spans="1:7">
      <c r="A1146" s="368" t="s">
        <v>2909</v>
      </c>
      <c r="B1146" s="368" t="s">
        <v>139</v>
      </c>
      <c r="C1146" s="368" t="s">
        <v>194</v>
      </c>
      <c r="D1146" s="368" t="s">
        <v>3175</v>
      </c>
      <c r="E1146" s="368">
        <v>5</v>
      </c>
      <c r="F1146" s="368" t="s">
        <v>3175</v>
      </c>
      <c r="G1146" s="368">
        <v>0</v>
      </c>
    </row>
    <row r="1147" spans="1:7">
      <c r="A1147" s="368" t="s">
        <v>2792</v>
      </c>
      <c r="B1147" s="368" t="s">
        <v>139</v>
      </c>
      <c r="C1147" s="368" t="s">
        <v>95</v>
      </c>
      <c r="D1147" s="368" t="s">
        <v>3175</v>
      </c>
      <c r="E1147" s="368">
        <v>7</v>
      </c>
      <c r="F1147" s="368" t="s">
        <v>3175</v>
      </c>
      <c r="G1147" s="368">
        <v>0</v>
      </c>
    </row>
    <row r="1148" spans="1:7">
      <c r="A1148" s="368" t="s">
        <v>2910</v>
      </c>
      <c r="B1148" s="368" t="s">
        <v>139</v>
      </c>
      <c r="C1148" s="368" t="s">
        <v>195</v>
      </c>
      <c r="D1148" s="368" t="s">
        <v>3175</v>
      </c>
      <c r="E1148" s="368">
        <v>15</v>
      </c>
      <c r="F1148" s="368" t="s">
        <v>3175</v>
      </c>
      <c r="G1148" s="368">
        <v>0</v>
      </c>
    </row>
    <row r="1149" spans="1:7">
      <c r="A1149" s="368" t="s">
        <v>2911</v>
      </c>
      <c r="B1149" s="368" t="s">
        <v>139</v>
      </c>
      <c r="C1149" s="368" t="s">
        <v>175</v>
      </c>
      <c r="D1149" s="368" t="s">
        <v>3175</v>
      </c>
      <c r="E1149" s="368">
        <v>4</v>
      </c>
      <c r="F1149" s="368" t="s">
        <v>3175</v>
      </c>
      <c r="G1149" s="368">
        <v>0</v>
      </c>
    </row>
    <row r="1150" spans="1:7">
      <c r="A1150" s="368" t="s">
        <v>2622</v>
      </c>
      <c r="B1150" s="368" t="s">
        <v>139</v>
      </c>
      <c r="C1150" s="368" t="s">
        <v>96</v>
      </c>
      <c r="D1150" s="368" t="s">
        <v>3175</v>
      </c>
      <c r="E1150" s="368">
        <v>3</v>
      </c>
      <c r="F1150" s="368" t="s">
        <v>3175</v>
      </c>
      <c r="G1150" s="368">
        <v>0</v>
      </c>
    </row>
    <row r="1151" spans="1:7">
      <c r="A1151" s="368" t="s">
        <v>2767</v>
      </c>
      <c r="B1151" s="368" t="s">
        <v>139</v>
      </c>
      <c r="C1151" s="368" t="s">
        <v>176</v>
      </c>
      <c r="D1151" s="368" t="s">
        <v>3175</v>
      </c>
      <c r="E1151" s="368">
        <v>1</v>
      </c>
      <c r="F1151" s="368" t="s">
        <v>3175</v>
      </c>
      <c r="G1151" s="368">
        <v>0</v>
      </c>
    </row>
    <row r="1152" spans="1:7">
      <c r="A1152" s="368" t="s">
        <v>2954</v>
      </c>
      <c r="B1152" s="368" t="s">
        <v>139</v>
      </c>
      <c r="C1152" s="368" t="s">
        <v>196</v>
      </c>
      <c r="D1152" s="368" t="s">
        <v>3175</v>
      </c>
      <c r="E1152" s="368">
        <v>16</v>
      </c>
      <c r="F1152" s="368" t="s">
        <v>3175</v>
      </c>
      <c r="G1152" s="368">
        <v>0</v>
      </c>
    </row>
    <row r="1153" spans="1:7">
      <c r="A1153" s="368" t="s">
        <v>2578</v>
      </c>
      <c r="B1153" s="368" t="s">
        <v>139</v>
      </c>
      <c r="C1153" s="368" t="s">
        <v>97</v>
      </c>
      <c r="D1153" s="368" t="s">
        <v>3175</v>
      </c>
      <c r="E1153" s="368">
        <v>11</v>
      </c>
      <c r="F1153" s="368" t="s">
        <v>3175</v>
      </c>
      <c r="G1153" s="368">
        <v>0</v>
      </c>
    </row>
    <row r="1154" spans="1:7">
      <c r="A1154" s="368" t="s">
        <v>2690</v>
      </c>
      <c r="B1154" s="368" t="s">
        <v>139</v>
      </c>
      <c r="C1154" s="368" t="s">
        <v>177</v>
      </c>
      <c r="D1154" s="368" t="s">
        <v>3175</v>
      </c>
      <c r="E1154" s="368">
        <v>25</v>
      </c>
      <c r="F1154" s="368" t="s">
        <v>3175</v>
      </c>
      <c r="G1154" s="368">
        <v>0</v>
      </c>
    </row>
    <row r="1155" spans="1:7">
      <c r="A1155" s="368" t="s">
        <v>2580</v>
      </c>
      <c r="B1155" s="368" t="s">
        <v>139</v>
      </c>
      <c r="C1155" s="368" t="s">
        <v>98</v>
      </c>
      <c r="D1155" s="368" t="s">
        <v>3175</v>
      </c>
      <c r="E1155" s="368">
        <v>3</v>
      </c>
      <c r="F1155" s="368" t="s">
        <v>3175</v>
      </c>
      <c r="G1155" s="368">
        <v>0</v>
      </c>
    </row>
    <row r="1156" spans="1:7">
      <c r="A1156" s="368" t="s">
        <v>2732</v>
      </c>
      <c r="B1156" s="368" t="s">
        <v>139</v>
      </c>
      <c r="C1156" s="368" t="s">
        <v>197</v>
      </c>
      <c r="D1156" s="368" t="s">
        <v>3175</v>
      </c>
      <c r="E1156" s="368">
        <v>6</v>
      </c>
      <c r="F1156" s="368" t="s">
        <v>3175</v>
      </c>
      <c r="G1156" s="368">
        <v>0</v>
      </c>
    </row>
    <row r="1157" spans="1:7">
      <c r="A1157" s="368" t="s">
        <v>2692</v>
      </c>
      <c r="B1157" s="368" t="s">
        <v>139</v>
      </c>
      <c r="C1157" s="368" t="s">
        <v>100</v>
      </c>
      <c r="D1157" s="368" t="s">
        <v>3175</v>
      </c>
      <c r="E1157" s="368">
        <v>4</v>
      </c>
      <c r="F1157" s="368" t="s">
        <v>3175</v>
      </c>
      <c r="G1157" s="368">
        <v>0</v>
      </c>
    </row>
    <row r="1158" spans="1:7">
      <c r="A1158" s="368" t="s">
        <v>2693</v>
      </c>
      <c r="B1158" s="368" t="s">
        <v>139</v>
      </c>
      <c r="C1158" s="368" t="s">
        <v>198</v>
      </c>
      <c r="D1158" s="368" t="s">
        <v>3175</v>
      </c>
      <c r="E1158" s="368">
        <v>36</v>
      </c>
      <c r="F1158" s="368" t="s">
        <v>3175</v>
      </c>
      <c r="G1158" s="368">
        <v>0</v>
      </c>
    </row>
    <row r="1159" spans="1:7">
      <c r="A1159" s="368" t="s">
        <v>2912</v>
      </c>
      <c r="B1159" s="368" t="s">
        <v>139</v>
      </c>
      <c r="C1159" s="368" t="s">
        <v>199</v>
      </c>
      <c r="D1159" s="368" t="s">
        <v>3175</v>
      </c>
      <c r="E1159" s="368">
        <v>5</v>
      </c>
      <c r="F1159" s="368" t="s">
        <v>3175</v>
      </c>
      <c r="G1159" s="368">
        <v>0</v>
      </c>
    </row>
    <row r="1160" spans="1:7">
      <c r="A1160" s="368" t="s">
        <v>2869</v>
      </c>
      <c r="B1160" s="368" t="s">
        <v>139</v>
      </c>
      <c r="C1160" s="368" t="s">
        <v>101</v>
      </c>
      <c r="D1160" s="368" t="s">
        <v>3175</v>
      </c>
      <c r="E1160" s="368">
        <v>1</v>
      </c>
      <c r="F1160" s="368" t="s">
        <v>3175</v>
      </c>
      <c r="G1160" s="368">
        <v>0</v>
      </c>
    </row>
    <row r="1161" spans="1:7">
      <c r="A1161" s="368" t="s">
        <v>2961</v>
      </c>
      <c r="B1161" s="368" t="s">
        <v>139</v>
      </c>
      <c r="C1161" s="368" t="s">
        <v>178</v>
      </c>
      <c r="D1161" s="368" t="s">
        <v>3175</v>
      </c>
      <c r="E1161" s="368">
        <v>5</v>
      </c>
      <c r="F1161" s="368" t="s">
        <v>3175</v>
      </c>
      <c r="G1161" s="368">
        <v>0</v>
      </c>
    </row>
    <row r="1162" spans="1:7">
      <c r="A1162" s="368" t="s">
        <v>2835</v>
      </c>
      <c r="B1162" s="368" t="s">
        <v>139</v>
      </c>
      <c r="C1162" s="368" t="s">
        <v>102</v>
      </c>
      <c r="D1162" s="368" t="s">
        <v>3175</v>
      </c>
      <c r="E1162" s="368">
        <v>1</v>
      </c>
      <c r="F1162" s="368" t="s">
        <v>3175</v>
      </c>
      <c r="G1162" s="368">
        <v>0</v>
      </c>
    </row>
    <row r="1163" spans="1:7">
      <c r="A1163" s="368" t="s">
        <v>3004</v>
      </c>
      <c r="B1163" s="368" t="s">
        <v>139</v>
      </c>
      <c r="C1163" s="368" t="s">
        <v>200</v>
      </c>
      <c r="D1163" s="368" t="s">
        <v>3175</v>
      </c>
      <c r="E1163" s="368">
        <v>24</v>
      </c>
      <c r="F1163" s="368" t="s">
        <v>3175</v>
      </c>
      <c r="G1163" s="368">
        <v>0</v>
      </c>
    </row>
    <row r="1164" spans="1:7">
      <c r="A1164" s="368" t="s">
        <v>2768</v>
      </c>
      <c r="B1164" s="368" t="s">
        <v>139</v>
      </c>
      <c r="C1164" s="368" t="s">
        <v>103</v>
      </c>
      <c r="D1164" s="368" t="s">
        <v>3175</v>
      </c>
      <c r="E1164" s="368">
        <v>4</v>
      </c>
      <c r="F1164" s="368" t="s">
        <v>3175</v>
      </c>
      <c r="G1164" s="368">
        <v>0</v>
      </c>
    </row>
    <row r="1165" spans="1:7">
      <c r="A1165" s="368" t="s">
        <v>2870</v>
      </c>
      <c r="B1165" s="368" t="s">
        <v>139</v>
      </c>
      <c r="C1165" s="368" t="s">
        <v>104</v>
      </c>
      <c r="D1165" s="368" t="s">
        <v>3175</v>
      </c>
      <c r="E1165" s="368">
        <v>3</v>
      </c>
      <c r="F1165" s="368" t="s">
        <v>3175</v>
      </c>
      <c r="G1165" s="368">
        <v>0</v>
      </c>
    </row>
    <row r="1166" spans="1:7">
      <c r="A1166" s="368" t="s">
        <v>2660</v>
      </c>
      <c r="B1166" s="368" t="s">
        <v>139</v>
      </c>
      <c r="C1166" s="368" t="s">
        <v>179</v>
      </c>
      <c r="D1166" s="368" t="s">
        <v>3175</v>
      </c>
      <c r="E1166" s="368">
        <v>50</v>
      </c>
      <c r="F1166" s="368" t="s">
        <v>3175</v>
      </c>
      <c r="G1166" s="368">
        <v>0</v>
      </c>
    </row>
    <row r="1167" spans="1:7">
      <c r="A1167" s="368" t="s">
        <v>2962</v>
      </c>
      <c r="B1167" s="368" t="s">
        <v>139</v>
      </c>
      <c r="C1167" s="368" t="s">
        <v>106</v>
      </c>
      <c r="D1167" s="368" t="s">
        <v>3175</v>
      </c>
      <c r="E1167" s="368">
        <v>1</v>
      </c>
      <c r="F1167" s="368" t="s">
        <v>3175</v>
      </c>
      <c r="G1167" s="368">
        <v>0</v>
      </c>
    </row>
    <row r="1168" spans="1:7">
      <c r="A1168" s="368" t="s">
        <v>2734</v>
      </c>
      <c r="B1168" s="368" t="s">
        <v>139</v>
      </c>
      <c r="C1168" s="368" t="s">
        <v>107</v>
      </c>
      <c r="D1168" s="368" t="s">
        <v>3175</v>
      </c>
      <c r="E1168" s="368">
        <v>4</v>
      </c>
      <c r="F1168" s="368" t="s">
        <v>3175</v>
      </c>
      <c r="G1168" s="368">
        <v>0</v>
      </c>
    </row>
    <row r="1169" spans="1:7">
      <c r="A1169" s="368" t="s">
        <v>2796</v>
      </c>
      <c r="B1169" s="368" t="s">
        <v>139</v>
      </c>
      <c r="C1169" s="368" t="s">
        <v>108</v>
      </c>
      <c r="D1169" s="368" t="s">
        <v>3175</v>
      </c>
      <c r="E1169" s="368">
        <v>1</v>
      </c>
      <c r="F1169" s="368" t="s">
        <v>3175</v>
      </c>
      <c r="G1169" s="368">
        <v>0</v>
      </c>
    </row>
    <row r="1170" spans="1:7">
      <c r="A1170" s="368" t="s">
        <v>2583</v>
      </c>
      <c r="B1170" s="368" t="s">
        <v>139</v>
      </c>
      <c r="C1170" s="368" t="s">
        <v>109</v>
      </c>
      <c r="D1170" s="368" t="s">
        <v>3175</v>
      </c>
      <c r="E1170" s="368">
        <v>7</v>
      </c>
      <c r="F1170" s="368" t="s">
        <v>3175</v>
      </c>
      <c r="G1170" s="368">
        <v>0</v>
      </c>
    </row>
    <row r="1171" spans="1:7">
      <c r="A1171" s="368" t="s">
        <v>2964</v>
      </c>
      <c r="B1171" s="368" t="s">
        <v>139</v>
      </c>
      <c r="C1171" s="368" t="s">
        <v>110</v>
      </c>
      <c r="D1171" s="368" t="s">
        <v>3175</v>
      </c>
      <c r="E1171" s="368">
        <v>1</v>
      </c>
      <c r="F1171" s="368" t="s">
        <v>3175</v>
      </c>
      <c r="G1171" s="368">
        <v>0</v>
      </c>
    </row>
    <row r="1172" spans="1:7">
      <c r="A1172" s="368" t="s">
        <v>2797</v>
      </c>
      <c r="B1172" s="368" t="s">
        <v>139</v>
      </c>
      <c r="C1172" s="368" t="s">
        <v>180</v>
      </c>
      <c r="D1172" s="368" t="s">
        <v>3175</v>
      </c>
      <c r="E1172" s="368">
        <v>2</v>
      </c>
      <c r="F1172" s="368" t="s">
        <v>3175</v>
      </c>
      <c r="G1172" s="368">
        <v>0</v>
      </c>
    </row>
    <row r="1173" spans="1:7">
      <c r="A1173" s="368" t="s">
        <v>2798</v>
      </c>
      <c r="B1173" s="368" t="s">
        <v>139</v>
      </c>
      <c r="C1173" s="368" t="s">
        <v>111</v>
      </c>
      <c r="D1173" s="368" t="s">
        <v>3175</v>
      </c>
      <c r="E1173" s="368">
        <v>3</v>
      </c>
      <c r="F1173" s="368" t="s">
        <v>3175</v>
      </c>
      <c r="G1173" s="368">
        <v>0</v>
      </c>
    </row>
    <row r="1174" spans="1:7">
      <c r="A1174" s="368" t="s">
        <v>3005</v>
      </c>
      <c r="B1174" s="368" t="s">
        <v>139</v>
      </c>
      <c r="C1174" s="368" t="s">
        <v>140</v>
      </c>
      <c r="D1174" s="368" t="s">
        <v>3175</v>
      </c>
      <c r="E1174" s="368">
        <v>1</v>
      </c>
      <c r="F1174" s="368" t="s">
        <v>3175</v>
      </c>
      <c r="G1174" s="368">
        <v>0</v>
      </c>
    </row>
    <row r="1175" spans="1:7">
      <c r="A1175" s="368" t="s">
        <v>2625</v>
      </c>
      <c r="B1175" s="368" t="s">
        <v>139</v>
      </c>
      <c r="C1175" s="368" t="s">
        <v>181</v>
      </c>
      <c r="D1175" s="368" t="s">
        <v>3175</v>
      </c>
      <c r="E1175" s="368">
        <v>29</v>
      </c>
      <c r="F1175" s="368" t="s">
        <v>3175</v>
      </c>
      <c r="G1175" s="368">
        <v>0</v>
      </c>
    </row>
    <row r="1176" spans="1:7">
      <c r="A1176" s="368" t="s">
        <v>2584</v>
      </c>
      <c r="B1176" s="368" t="s">
        <v>139</v>
      </c>
      <c r="C1176" s="368" t="s">
        <v>141</v>
      </c>
      <c r="D1176" s="368" t="s">
        <v>3175</v>
      </c>
      <c r="E1176" s="368">
        <v>3</v>
      </c>
      <c r="F1176" s="368" t="s">
        <v>3175</v>
      </c>
      <c r="G1176" s="368">
        <v>0</v>
      </c>
    </row>
    <row r="1177" spans="1:7">
      <c r="A1177" s="368" t="s">
        <v>2627</v>
      </c>
      <c r="B1177" s="368" t="s">
        <v>139</v>
      </c>
      <c r="C1177" s="368" t="s">
        <v>142</v>
      </c>
      <c r="D1177" s="368" t="s">
        <v>3175</v>
      </c>
      <c r="E1177" s="368">
        <v>1</v>
      </c>
      <c r="F1177" s="368" t="s">
        <v>3175</v>
      </c>
      <c r="G1177" s="368">
        <v>0</v>
      </c>
    </row>
    <row r="1178" spans="1:7">
      <c r="A1178" s="368" t="s">
        <v>2628</v>
      </c>
      <c r="B1178" s="368" t="s">
        <v>139</v>
      </c>
      <c r="C1178" s="368" t="s">
        <v>143</v>
      </c>
      <c r="D1178" s="368" t="s">
        <v>3175</v>
      </c>
      <c r="E1178" s="368">
        <v>4</v>
      </c>
      <c r="F1178" s="368" t="s">
        <v>3175</v>
      </c>
      <c r="G1178" s="368">
        <v>0</v>
      </c>
    </row>
    <row r="1179" spans="1:7">
      <c r="A1179" s="368" t="s">
        <v>2771</v>
      </c>
      <c r="B1179" s="368" t="s">
        <v>139</v>
      </c>
      <c r="C1179" s="368" t="s">
        <v>182</v>
      </c>
      <c r="D1179" s="368" t="s">
        <v>3175</v>
      </c>
      <c r="E1179" s="368">
        <v>6</v>
      </c>
      <c r="F1179" s="368" t="s">
        <v>3175</v>
      </c>
      <c r="G1179" s="368">
        <v>0</v>
      </c>
    </row>
    <row r="1180" spans="1:7">
      <c r="A1180" s="368" t="s">
        <v>2585</v>
      </c>
      <c r="B1180" s="368" t="s">
        <v>139</v>
      </c>
      <c r="C1180" s="368" t="s">
        <v>144</v>
      </c>
      <c r="D1180" s="368" t="s">
        <v>3175</v>
      </c>
      <c r="E1180" s="368">
        <v>6</v>
      </c>
      <c r="F1180" s="368" t="s">
        <v>3175</v>
      </c>
      <c r="G1180" s="368">
        <v>0</v>
      </c>
    </row>
    <row r="1181" spans="1:7">
      <c r="A1181" s="368" t="s">
        <v>2914</v>
      </c>
      <c r="B1181" s="368" t="s">
        <v>139</v>
      </c>
      <c r="C1181" s="368" t="s">
        <v>183</v>
      </c>
      <c r="D1181" s="368" t="s">
        <v>3175</v>
      </c>
      <c r="E1181" s="368">
        <v>11</v>
      </c>
      <c r="F1181" s="368" t="s">
        <v>3175</v>
      </c>
      <c r="G1181" s="368">
        <v>0</v>
      </c>
    </row>
    <row r="1182" spans="1:7">
      <c r="A1182" s="368" t="s">
        <v>2967</v>
      </c>
      <c r="B1182" s="368" t="s">
        <v>139</v>
      </c>
      <c r="C1182" s="368" t="s">
        <v>145</v>
      </c>
      <c r="D1182" s="368" t="s">
        <v>3175</v>
      </c>
      <c r="E1182" s="368">
        <v>4</v>
      </c>
      <c r="F1182" s="368" t="s">
        <v>3175</v>
      </c>
      <c r="G1182" s="368">
        <v>0</v>
      </c>
    </row>
    <row r="1183" spans="1:7">
      <c r="A1183" s="368" t="s">
        <v>2874</v>
      </c>
      <c r="B1183" s="368" t="s">
        <v>139</v>
      </c>
      <c r="C1183" s="368" t="s">
        <v>202</v>
      </c>
      <c r="D1183" s="368" t="s">
        <v>3175</v>
      </c>
      <c r="E1183" s="368">
        <v>5</v>
      </c>
      <c r="F1183" s="368" t="s">
        <v>3175</v>
      </c>
      <c r="G1183" s="368">
        <v>0</v>
      </c>
    </row>
    <row r="1184" spans="1:7">
      <c r="A1184" s="368" t="s">
        <v>2701</v>
      </c>
      <c r="B1184" s="368" t="s">
        <v>139</v>
      </c>
      <c r="C1184" s="368" t="s">
        <v>184</v>
      </c>
      <c r="D1184" s="368" t="s">
        <v>3175</v>
      </c>
      <c r="E1184" s="368">
        <v>33</v>
      </c>
      <c r="F1184" s="368" t="s">
        <v>3175</v>
      </c>
      <c r="G1184" s="368">
        <v>0</v>
      </c>
    </row>
    <row r="1185" spans="1:7">
      <c r="A1185" s="368" t="s">
        <v>2875</v>
      </c>
      <c r="B1185" s="368" t="s">
        <v>139</v>
      </c>
      <c r="C1185" s="368" t="s">
        <v>203</v>
      </c>
      <c r="D1185" s="368" t="s">
        <v>3175</v>
      </c>
      <c r="E1185" s="368">
        <v>3</v>
      </c>
      <c r="F1185" s="368" t="s">
        <v>3175</v>
      </c>
      <c r="G1185" s="368">
        <v>0</v>
      </c>
    </row>
    <row r="1186" spans="1:7">
      <c r="A1186" s="368" t="s">
        <v>2589</v>
      </c>
      <c r="B1186" s="368" t="s">
        <v>139</v>
      </c>
      <c r="C1186" s="368" t="s">
        <v>204</v>
      </c>
      <c r="D1186" s="368" t="s">
        <v>3175</v>
      </c>
      <c r="E1186" s="368">
        <v>2</v>
      </c>
      <c r="F1186" s="368" t="s">
        <v>3175</v>
      </c>
      <c r="G1186" s="368">
        <v>0</v>
      </c>
    </row>
    <row r="1187" spans="1:7">
      <c r="A1187" s="368" t="s">
        <v>2702</v>
      </c>
      <c r="B1187" s="368" t="s">
        <v>139</v>
      </c>
      <c r="C1187" s="368" t="s">
        <v>185</v>
      </c>
      <c r="D1187" s="368" t="s">
        <v>3175</v>
      </c>
      <c r="E1187" s="368">
        <v>5</v>
      </c>
      <c r="F1187" s="368" t="s">
        <v>3175</v>
      </c>
      <c r="G1187" s="368">
        <v>0</v>
      </c>
    </row>
    <row r="1188" spans="1:7">
      <c r="A1188" s="368" t="s">
        <v>2703</v>
      </c>
      <c r="B1188" s="368" t="s">
        <v>139</v>
      </c>
      <c r="C1188" s="368" t="s">
        <v>186</v>
      </c>
      <c r="D1188" s="368" t="s">
        <v>3175</v>
      </c>
      <c r="E1188" s="368">
        <v>2</v>
      </c>
      <c r="F1188" s="368" t="s">
        <v>3175</v>
      </c>
      <c r="G1188" s="368">
        <v>0</v>
      </c>
    </row>
    <row r="1189" spans="1:7">
      <c r="A1189" s="368" t="s">
        <v>2736</v>
      </c>
      <c r="B1189" s="368" t="s">
        <v>139</v>
      </c>
      <c r="C1189" s="368" t="s">
        <v>147</v>
      </c>
      <c r="D1189" s="368" t="s">
        <v>3175</v>
      </c>
      <c r="E1189" s="368">
        <v>8</v>
      </c>
      <c r="F1189" s="368" t="s">
        <v>3175</v>
      </c>
      <c r="G1189" s="368">
        <v>0</v>
      </c>
    </row>
    <row r="1190" spans="1:7">
      <c r="A1190" s="368" t="s">
        <v>3010</v>
      </c>
      <c r="B1190" s="368" t="s">
        <v>139</v>
      </c>
      <c r="C1190" s="368" t="s">
        <v>187</v>
      </c>
      <c r="D1190" s="368" t="s">
        <v>3175</v>
      </c>
      <c r="E1190" s="368">
        <v>5</v>
      </c>
      <c r="F1190" s="368" t="s">
        <v>3175</v>
      </c>
      <c r="G1190" s="368">
        <v>0</v>
      </c>
    </row>
    <row r="1191" spans="1:7">
      <c r="A1191" s="368" t="s">
        <v>2705</v>
      </c>
      <c r="B1191" s="368" t="s">
        <v>139</v>
      </c>
      <c r="C1191" s="368" t="s">
        <v>205</v>
      </c>
      <c r="D1191" s="368" t="s">
        <v>3175</v>
      </c>
      <c r="E1191" s="368">
        <v>12</v>
      </c>
      <c r="F1191" s="368" t="s">
        <v>3175</v>
      </c>
      <c r="G1191" s="368">
        <v>0</v>
      </c>
    </row>
    <row r="1192" spans="1:7">
      <c r="A1192" s="368" t="s">
        <v>2696</v>
      </c>
      <c r="B1192" s="368" t="s">
        <v>139</v>
      </c>
      <c r="C1192" s="368" t="s">
        <v>206</v>
      </c>
      <c r="D1192" s="368" t="s">
        <v>3175</v>
      </c>
      <c r="E1192" s="368">
        <v>3</v>
      </c>
      <c r="F1192" s="368" t="s">
        <v>3175</v>
      </c>
      <c r="G1192" s="368">
        <v>0</v>
      </c>
    </row>
    <row r="1193" spans="1:7">
      <c r="A1193" s="368" t="s">
        <v>3011</v>
      </c>
      <c r="B1193" s="368" t="s">
        <v>139</v>
      </c>
      <c r="C1193" s="368" t="s">
        <v>188</v>
      </c>
      <c r="D1193" s="368" t="s">
        <v>3175</v>
      </c>
      <c r="E1193" s="368">
        <v>8</v>
      </c>
      <c r="F1193" s="368" t="s">
        <v>3175</v>
      </c>
      <c r="G1193" s="368">
        <v>0</v>
      </c>
    </row>
    <row r="1194" spans="1:7">
      <c r="A1194" s="368" t="s">
        <v>2877</v>
      </c>
      <c r="B1194" s="368" t="s">
        <v>139</v>
      </c>
      <c r="C1194" s="368" t="s">
        <v>148</v>
      </c>
      <c r="D1194" s="368" t="s">
        <v>3175</v>
      </c>
      <c r="E1194" s="368">
        <v>7</v>
      </c>
      <c r="F1194" s="368" t="s">
        <v>3175</v>
      </c>
      <c r="G1194" s="368">
        <v>0</v>
      </c>
    </row>
    <row r="1195" spans="1:7">
      <c r="A1195" s="368" t="s">
        <v>2878</v>
      </c>
      <c r="B1195" s="368" t="s">
        <v>139</v>
      </c>
      <c r="C1195" s="368" t="s">
        <v>18</v>
      </c>
      <c r="D1195" s="368" t="s">
        <v>3175</v>
      </c>
      <c r="E1195" s="368">
        <v>1</v>
      </c>
      <c r="F1195" s="368" t="s">
        <v>3175</v>
      </c>
      <c r="G1195" s="368">
        <v>0</v>
      </c>
    </row>
    <row r="1196" spans="1:7">
      <c r="A1196" s="368" t="s">
        <v>2708</v>
      </c>
      <c r="B1196" s="368" t="s">
        <v>139</v>
      </c>
      <c r="C1196" s="368" t="s">
        <v>189</v>
      </c>
      <c r="D1196" s="368" t="s">
        <v>3175</v>
      </c>
      <c r="E1196" s="368">
        <v>32</v>
      </c>
      <c r="F1196" s="368" t="s">
        <v>3175</v>
      </c>
      <c r="G1196" s="368">
        <v>0</v>
      </c>
    </row>
    <row r="1197" spans="1:7">
      <c r="A1197" s="368" t="s">
        <v>2698</v>
      </c>
      <c r="B1197" s="368" t="s">
        <v>139</v>
      </c>
      <c r="C1197" s="368" t="s">
        <v>149</v>
      </c>
      <c r="D1197" s="368" t="s">
        <v>3175</v>
      </c>
      <c r="E1197" s="368">
        <v>3</v>
      </c>
      <c r="F1197" s="368" t="s">
        <v>3175</v>
      </c>
      <c r="G1197" s="368">
        <v>0</v>
      </c>
    </row>
    <row r="1198" spans="1:7">
      <c r="A1198" s="368" t="s">
        <v>2803</v>
      </c>
      <c r="B1198" s="368" t="s">
        <v>139</v>
      </c>
      <c r="C1198" s="368" t="s">
        <v>207</v>
      </c>
      <c r="D1198" s="368" t="s">
        <v>3175</v>
      </c>
      <c r="E1198" s="368">
        <v>10</v>
      </c>
      <c r="F1198" s="368" t="s">
        <v>3175</v>
      </c>
      <c r="G1198" s="368">
        <v>0</v>
      </c>
    </row>
    <row r="1199" spans="1:7">
      <c r="A1199" s="368" t="s">
        <v>2971</v>
      </c>
      <c r="B1199" s="368" t="s">
        <v>139</v>
      </c>
      <c r="C1199" s="368" t="s">
        <v>208</v>
      </c>
      <c r="D1199" s="368" t="s">
        <v>3175</v>
      </c>
      <c r="E1199" s="368">
        <v>2</v>
      </c>
      <c r="F1199" s="368" t="s">
        <v>3175</v>
      </c>
      <c r="G1199" s="368">
        <v>0</v>
      </c>
    </row>
    <row r="1200" spans="1:7">
      <c r="A1200" s="368" t="s">
        <v>2972</v>
      </c>
      <c r="B1200" s="368" t="s">
        <v>139</v>
      </c>
      <c r="C1200" s="368" t="s">
        <v>150</v>
      </c>
      <c r="D1200" s="368" t="s">
        <v>3175</v>
      </c>
      <c r="E1200" s="368">
        <v>1</v>
      </c>
      <c r="F1200" s="368" t="s">
        <v>3175</v>
      </c>
      <c r="G1200" s="368">
        <v>0</v>
      </c>
    </row>
    <row r="1201" spans="1:7">
      <c r="A1201" s="368" t="s">
        <v>2974</v>
      </c>
      <c r="B1201" s="368" t="s">
        <v>139</v>
      </c>
      <c r="C1201" s="368" t="s">
        <v>151</v>
      </c>
      <c r="D1201" s="368" t="s">
        <v>3175</v>
      </c>
      <c r="E1201" s="368">
        <v>4</v>
      </c>
      <c r="F1201" s="368" t="s">
        <v>3175</v>
      </c>
      <c r="G1201" s="368">
        <v>0</v>
      </c>
    </row>
    <row r="1202" spans="1:7">
      <c r="A1202" s="368" t="s">
        <v>2804</v>
      </c>
      <c r="B1202" s="368" t="s">
        <v>139</v>
      </c>
      <c r="C1202" s="368" t="s">
        <v>152</v>
      </c>
      <c r="D1202" s="368" t="s">
        <v>3175</v>
      </c>
      <c r="E1202" s="368">
        <v>7</v>
      </c>
      <c r="F1202" s="368" t="s">
        <v>3175</v>
      </c>
      <c r="G1202" s="368">
        <v>0</v>
      </c>
    </row>
    <row r="1203" spans="1:7">
      <c r="A1203" s="368" t="s">
        <v>2739</v>
      </c>
      <c r="B1203" s="368" t="s">
        <v>139</v>
      </c>
      <c r="C1203" s="368" t="s">
        <v>190</v>
      </c>
      <c r="D1203" s="368" t="s">
        <v>3175</v>
      </c>
      <c r="E1203" s="368">
        <v>5</v>
      </c>
      <c r="F1203" s="368" t="s">
        <v>3175</v>
      </c>
      <c r="G1203" s="368">
        <v>0</v>
      </c>
    </row>
    <row r="1204" spans="1:7">
      <c r="A1204" s="368" t="s">
        <v>2881</v>
      </c>
      <c r="B1204" s="368" t="s">
        <v>139</v>
      </c>
      <c r="C1204" s="368" t="s">
        <v>191</v>
      </c>
      <c r="D1204" s="368" t="s">
        <v>3175</v>
      </c>
      <c r="E1204" s="368">
        <v>12</v>
      </c>
      <c r="F1204" s="368" t="s">
        <v>3175</v>
      </c>
      <c r="G1204" s="368">
        <v>0</v>
      </c>
    </row>
    <row r="1205" spans="1:7">
      <c r="A1205" s="368" t="s">
        <v>2665</v>
      </c>
      <c r="B1205" s="368" t="s">
        <v>139</v>
      </c>
      <c r="C1205" s="368" t="s">
        <v>209</v>
      </c>
      <c r="D1205" s="368" t="s">
        <v>3175</v>
      </c>
      <c r="E1205" s="368">
        <v>13</v>
      </c>
      <c r="F1205" s="368" t="s">
        <v>3175</v>
      </c>
      <c r="G1205" s="368">
        <v>0</v>
      </c>
    </row>
    <row r="1206" spans="1:7">
      <c r="A1206" s="368" t="s">
        <v>2806</v>
      </c>
      <c r="B1206" s="368" t="s">
        <v>139</v>
      </c>
      <c r="C1206" s="368" t="s">
        <v>193</v>
      </c>
      <c r="D1206" s="368" t="s">
        <v>3175</v>
      </c>
      <c r="E1206" s="368">
        <v>8</v>
      </c>
      <c r="F1206" s="368" t="s">
        <v>3175</v>
      </c>
      <c r="G1206" s="368">
        <v>0</v>
      </c>
    </row>
    <row r="1207" spans="1:7">
      <c r="A1207" s="368" t="s">
        <v>6467</v>
      </c>
      <c r="B1207" s="368" t="s">
        <v>139</v>
      </c>
      <c r="C1207" s="368" t="s">
        <v>63</v>
      </c>
      <c r="D1207" s="368" t="s">
        <v>265</v>
      </c>
      <c r="E1207" s="368">
        <v>1486</v>
      </c>
      <c r="F1207" s="368">
        <v>791</v>
      </c>
      <c r="G1207" s="368">
        <v>53</v>
      </c>
    </row>
    <row r="1208" spans="1:7">
      <c r="A1208" s="368" t="s">
        <v>6468</v>
      </c>
      <c r="B1208" s="368" t="s">
        <v>139</v>
      </c>
      <c r="C1208" s="368" t="s">
        <v>93</v>
      </c>
      <c r="D1208" s="368" t="s">
        <v>265</v>
      </c>
      <c r="E1208" s="368">
        <v>4</v>
      </c>
      <c r="F1208" s="368" t="s">
        <v>3175</v>
      </c>
      <c r="G1208" s="368">
        <v>0</v>
      </c>
    </row>
    <row r="1209" spans="1:7">
      <c r="A1209" s="368" t="s">
        <v>6469</v>
      </c>
      <c r="B1209" s="368" t="s">
        <v>139</v>
      </c>
      <c r="C1209" s="368" t="s">
        <v>94</v>
      </c>
      <c r="D1209" s="368" t="s">
        <v>265</v>
      </c>
      <c r="E1209" s="368">
        <v>3</v>
      </c>
      <c r="F1209" s="368" t="s">
        <v>3175</v>
      </c>
      <c r="G1209" s="368">
        <v>0</v>
      </c>
    </row>
    <row r="1210" spans="1:7">
      <c r="A1210" s="368" t="s">
        <v>6470</v>
      </c>
      <c r="B1210" s="368" t="s">
        <v>139</v>
      </c>
      <c r="C1210" s="368" t="s">
        <v>224</v>
      </c>
      <c r="D1210" s="368" t="s">
        <v>265</v>
      </c>
      <c r="E1210" s="368">
        <v>11</v>
      </c>
      <c r="F1210" s="368">
        <v>10</v>
      </c>
      <c r="G1210" s="368">
        <v>91</v>
      </c>
    </row>
    <row r="1211" spans="1:7">
      <c r="A1211" s="368" t="s">
        <v>6471</v>
      </c>
      <c r="B1211" s="368" t="s">
        <v>139</v>
      </c>
      <c r="C1211" s="368" t="s">
        <v>194</v>
      </c>
      <c r="D1211" s="368" t="s">
        <v>265</v>
      </c>
      <c r="E1211" s="368">
        <v>5</v>
      </c>
      <c r="F1211" s="368" t="s">
        <v>3175</v>
      </c>
      <c r="G1211" s="368">
        <v>0</v>
      </c>
    </row>
    <row r="1212" spans="1:7">
      <c r="A1212" s="368" t="s">
        <v>6472</v>
      </c>
      <c r="B1212" s="368" t="s">
        <v>139</v>
      </c>
      <c r="C1212" s="368" t="s">
        <v>82</v>
      </c>
      <c r="D1212" s="368" t="s">
        <v>265</v>
      </c>
      <c r="E1212" s="368">
        <v>2</v>
      </c>
      <c r="F1212" s="368">
        <v>2</v>
      </c>
      <c r="G1212" s="368">
        <v>100</v>
      </c>
    </row>
    <row r="1213" spans="1:7">
      <c r="A1213" s="368" t="s">
        <v>6473</v>
      </c>
      <c r="B1213" s="368" t="s">
        <v>139</v>
      </c>
      <c r="C1213" s="368" t="s">
        <v>95</v>
      </c>
      <c r="D1213" s="368" t="s">
        <v>265</v>
      </c>
      <c r="E1213" s="368">
        <v>7</v>
      </c>
      <c r="F1213" s="368" t="s">
        <v>3175</v>
      </c>
      <c r="G1213" s="368">
        <v>0</v>
      </c>
    </row>
    <row r="1214" spans="1:7">
      <c r="A1214" s="368" t="s">
        <v>6474</v>
      </c>
      <c r="B1214" s="368" t="s">
        <v>139</v>
      </c>
      <c r="C1214" s="368" t="s">
        <v>210</v>
      </c>
      <c r="D1214" s="368" t="s">
        <v>265</v>
      </c>
      <c r="E1214" s="368">
        <v>14</v>
      </c>
      <c r="F1214" s="368">
        <v>10</v>
      </c>
      <c r="G1214" s="368">
        <v>71</v>
      </c>
    </row>
    <row r="1215" spans="1:7">
      <c r="A1215" s="368" t="s">
        <v>6475</v>
      </c>
      <c r="B1215" s="368" t="s">
        <v>139</v>
      </c>
      <c r="C1215" s="368" t="s">
        <v>20</v>
      </c>
      <c r="D1215" s="368" t="s">
        <v>265</v>
      </c>
      <c r="E1215" s="368">
        <v>7</v>
      </c>
      <c r="F1215" s="368">
        <v>7</v>
      </c>
      <c r="G1215" s="368">
        <v>100</v>
      </c>
    </row>
    <row r="1216" spans="1:7">
      <c r="A1216" s="368" t="s">
        <v>6476</v>
      </c>
      <c r="B1216" s="368" t="s">
        <v>139</v>
      </c>
      <c r="C1216" s="368" t="s">
        <v>21</v>
      </c>
      <c r="D1216" s="368" t="s">
        <v>265</v>
      </c>
      <c r="E1216" s="368">
        <v>2</v>
      </c>
      <c r="F1216" s="368">
        <v>2</v>
      </c>
      <c r="G1216" s="368">
        <v>100</v>
      </c>
    </row>
    <row r="1217" spans="1:7">
      <c r="A1217" s="368" t="s">
        <v>6477</v>
      </c>
      <c r="B1217" s="368" t="s">
        <v>139</v>
      </c>
      <c r="C1217" s="368" t="s">
        <v>22</v>
      </c>
      <c r="D1217" s="368" t="s">
        <v>265</v>
      </c>
      <c r="E1217" s="368">
        <v>5</v>
      </c>
      <c r="F1217" s="368">
        <v>5</v>
      </c>
      <c r="G1217" s="368">
        <v>100</v>
      </c>
    </row>
    <row r="1218" spans="1:7">
      <c r="A1218" s="368" t="s">
        <v>6478</v>
      </c>
      <c r="B1218" s="368" t="s">
        <v>139</v>
      </c>
      <c r="C1218" s="368" t="s">
        <v>195</v>
      </c>
      <c r="D1218" s="368" t="s">
        <v>265</v>
      </c>
      <c r="E1218" s="368">
        <v>15</v>
      </c>
      <c r="F1218" s="368" t="s">
        <v>3175</v>
      </c>
      <c r="G1218" s="368">
        <v>0</v>
      </c>
    </row>
    <row r="1219" spans="1:7">
      <c r="A1219" s="368" t="s">
        <v>6479</v>
      </c>
      <c r="B1219" s="368" t="s">
        <v>139</v>
      </c>
      <c r="C1219" s="368" t="s">
        <v>175</v>
      </c>
      <c r="D1219" s="368" t="s">
        <v>265</v>
      </c>
      <c r="E1219" s="368">
        <v>4</v>
      </c>
      <c r="F1219" s="368" t="s">
        <v>3175</v>
      </c>
      <c r="G1219" s="368">
        <v>0</v>
      </c>
    </row>
    <row r="1220" spans="1:7">
      <c r="A1220" s="368" t="s">
        <v>6480</v>
      </c>
      <c r="B1220" s="368" t="s">
        <v>139</v>
      </c>
      <c r="C1220" s="368" t="s">
        <v>225</v>
      </c>
      <c r="D1220" s="368" t="s">
        <v>265</v>
      </c>
      <c r="E1220" s="368">
        <v>20</v>
      </c>
      <c r="F1220" s="368">
        <v>16</v>
      </c>
      <c r="G1220" s="368">
        <v>80</v>
      </c>
    </row>
    <row r="1221" spans="1:7">
      <c r="A1221" s="368" t="s">
        <v>6481</v>
      </c>
      <c r="B1221" s="368" t="s">
        <v>139</v>
      </c>
      <c r="C1221" s="368" t="s">
        <v>96</v>
      </c>
      <c r="D1221" s="368" t="s">
        <v>265</v>
      </c>
      <c r="E1221" s="368">
        <v>3</v>
      </c>
      <c r="F1221" s="368" t="s">
        <v>3175</v>
      </c>
      <c r="G1221" s="368">
        <v>0</v>
      </c>
    </row>
    <row r="1222" spans="1:7">
      <c r="A1222" s="368" t="s">
        <v>6482</v>
      </c>
      <c r="B1222" s="368" t="s">
        <v>139</v>
      </c>
      <c r="C1222" s="368" t="s">
        <v>176</v>
      </c>
      <c r="D1222" s="368" t="s">
        <v>265</v>
      </c>
      <c r="E1222" s="368">
        <v>1</v>
      </c>
      <c r="F1222" s="368" t="s">
        <v>3175</v>
      </c>
      <c r="G1222" s="368">
        <v>0</v>
      </c>
    </row>
    <row r="1223" spans="1:7">
      <c r="A1223" s="368" t="s">
        <v>6483</v>
      </c>
      <c r="B1223" s="368" t="s">
        <v>139</v>
      </c>
      <c r="C1223" s="368" t="s">
        <v>196</v>
      </c>
      <c r="D1223" s="368" t="s">
        <v>265</v>
      </c>
      <c r="E1223" s="368">
        <v>16</v>
      </c>
      <c r="F1223" s="368" t="s">
        <v>3175</v>
      </c>
      <c r="G1223" s="368">
        <v>0</v>
      </c>
    </row>
    <row r="1224" spans="1:7">
      <c r="A1224" s="368" t="s">
        <v>6484</v>
      </c>
      <c r="B1224" s="368" t="s">
        <v>139</v>
      </c>
      <c r="C1224" s="368" t="s">
        <v>97</v>
      </c>
      <c r="D1224" s="368" t="s">
        <v>265</v>
      </c>
      <c r="E1224" s="368">
        <v>11</v>
      </c>
      <c r="F1224" s="368" t="s">
        <v>3175</v>
      </c>
      <c r="G1224" s="368">
        <v>0</v>
      </c>
    </row>
    <row r="1225" spans="1:7">
      <c r="A1225" s="368" t="s">
        <v>6485</v>
      </c>
      <c r="B1225" s="368" t="s">
        <v>139</v>
      </c>
      <c r="C1225" s="368" t="s">
        <v>177</v>
      </c>
      <c r="D1225" s="368" t="s">
        <v>265</v>
      </c>
      <c r="E1225" s="368">
        <v>25</v>
      </c>
      <c r="F1225" s="368" t="s">
        <v>3175</v>
      </c>
      <c r="G1225" s="368">
        <v>0</v>
      </c>
    </row>
    <row r="1226" spans="1:7">
      <c r="A1226" s="368" t="s">
        <v>6486</v>
      </c>
      <c r="B1226" s="368" t="s">
        <v>139</v>
      </c>
      <c r="C1226" s="368" t="s">
        <v>23</v>
      </c>
      <c r="D1226" s="368" t="s">
        <v>265</v>
      </c>
      <c r="E1226" s="368">
        <v>6</v>
      </c>
      <c r="F1226" s="368">
        <v>5</v>
      </c>
      <c r="G1226" s="368">
        <v>83</v>
      </c>
    </row>
    <row r="1227" spans="1:7">
      <c r="A1227" s="368" t="s">
        <v>6487</v>
      </c>
      <c r="B1227" s="368" t="s">
        <v>139</v>
      </c>
      <c r="C1227" s="368" t="s">
        <v>226</v>
      </c>
      <c r="D1227" s="368" t="s">
        <v>265</v>
      </c>
      <c r="E1227" s="368">
        <v>6</v>
      </c>
      <c r="F1227" s="368">
        <v>6</v>
      </c>
      <c r="G1227" s="368">
        <v>100</v>
      </c>
    </row>
    <row r="1228" spans="1:7">
      <c r="A1228" s="368" t="s">
        <v>6488</v>
      </c>
      <c r="B1228" s="368" t="s">
        <v>139</v>
      </c>
      <c r="C1228" s="368" t="s">
        <v>83</v>
      </c>
      <c r="D1228" s="368" t="s">
        <v>265</v>
      </c>
      <c r="E1228" s="368">
        <v>41</v>
      </c>
      <c r="F1228" s="368">
        <v>31</v>
      </c>
      <c r="G1228" s="368">
        <v>76</v>
      </c>
    </row>
    <row r="1229" spans="1:7">
      <c r="A1229" s="368" t="s">
        <v>6489</v>
      </c>
      <c r="B1229" s="368" t="s">
        <v>139</v>
      </c>
      <c r="C1229" s="368" t="s">
        <v>98</v>
      </c>
      <c r="D1229" s="368" t="s">
        <v>265</v>
      </c>
      <c r="E1229" s="368">
        <v>3</v>
      </c>
      <c r="F1229" s="368" t="s">
        <v>3175</v>
      </c>
      <c r="G1229" s="368">
        <v>0</v>
      </c>
    </row>
    <row r="1230" spans="1:7">
      <c r="A1230" s="368" t="s">
        <v>6490</v>
      </c>
      <c r="B1230" s="368" t="s">
        <v>139</v>
      </c>
      <c r="C1230" s="368" t="s">
        <v>84</v>
      </c>
      <c r="D1230" s="368" t="s">
        <v>265</v>
      </c>
      <c r="E1230" s="368">
        <v>12</v>
      </c>
      <c r="F1230" s="368">
        <v>10</v>
      </c>
      <c r="G1230" s="368">
        <v>83</v>
      </c>
    </row>
    <row r="1231" spans="1:7">
      <c r="A1231" s="368" t="s">
        <v>6491</v>
      </c>
      <c r="B1231" s="368" t="s">
        <v>139</v>
      </c>
      <c r="C1231" s="368" t="s">
        <v>24</v>
      </c>
      <c r="D1231" s="368" t="s">
        <v>265</v>
      </c>
      <c r="E1231" s="368">
        <v>12</v>
      </c>
      <c r="F1231" s="368">
        <v>12</v>
      </c>
      <c r="G1231" s="368">
        <v>100</v>
      </c>
    </row>
    <row r="1232" spans="1:7">
      <c r="A1232" s="368" t="s">
        <v>6492</v>
      </c>
      <c r="B1232" s="368" t="s">
        <v>139</v>
      </c>
      <c r="C1232" s="368" t="s">
        <v>25</v>
      </c>
      <c r="D1232" s="368" t="s">
        <v>265</v>
      </c>
      <c r="E1232" s="368">
        <v>10</v>
      </c>
      <c r="F1232" s="368">
        <v>9</v>
      </c>
      <c r="G1232" s="368">
        <v>90</v>
      </c>
    </row>
    <row r="1233" spans="1:7">
      <c r="A1233" s="368" t="s">
        <v>6493</v>
      </c>
      <c r="B1233" s="368" t="s">
        <v>139</v>
      </c>
      <c r="C1233" s="368" t="s">
        <v>197</v>
      </c>
      <c r="D1233" s="368" t="s">
        <v>265</v>
      </c>
      <c r="E1233" s="368">
        <v>6</v>
      </c>
      <c r="F1233" s="368" t="s">
        <v>3175</v>
      </c>
      <c r="G1233" s="368">
        <v>0</v>
      </c>
    </row>
    <row r="1234" spans="1:7">
      <c r="A1234" s="368" t="s">
        <v>6494</v>
      </c>
      <c r="B1234" s="368" t="s">
        <v>139</v>
      </c>
      <c r="C1234" s="368" t="s">
        <v>211</v>
      </c>
      <c r="D1234" s="368" t="s">
        <v>265</v>
      </c>
      <c r="E1234" s="368">
        <v>24</v>
      </c>
      <c r="F1234" s="368">
        <v>19</v>
      </c>
      <c r="G1234" s="368">
        <v>79</v>
      </c>
    </row>
    <row r="1235" spans="1:7">
      <c r="A1235" s="368" t="s">
        <v>6495</v>
      </c>
      <c r="B1235" s="368" t="s">
        <v>139</v>
      </c>
      <c r="C1235" s="368" t="s">
        <v>100</v>
      </c>
      <c r="D1235" s="368" t="s">
        <v>265</v>
      </c>
      <c r="E1235" s="368">
        <v>4</v>
      </c>
      <c r="F1235" s="368" t="s">
        <v>3175</v>
      </c>
      <c r="G1235" s="368">
        <v>0</v>
      </c>
    </row>
    <row r="1236" spans="1:7">
      <c r="A1236" s="368" t="s">
        <v>6496</v>
      </c>
      <c r="B1236" s="368" t="s">
        <v>139</v>
      </c>
      <c r="C1236" s="368" t="s">
        <v>26</v>
      </c>
      <c r="D1236" s="368" t="s">
        <v>265</v>
      </c>
      <c r="E1236" s="368">
        <v>11</v>
      </c>
      <c r="F1236" s="368">
        <v>10</v>
      </c>
      <c r="G1236" s="368">
        <v>91</v>
      </c>
    </row>
    <row r="1237" spans="1:7">
      <c r="A1237" s="368" t="s">
        <v>6497</v>
      </c>
      <c r="B1237" s="368" t="s">
        <v>139</v>
      </c>
      <c r="C1237" s="368" t="s">
        <v>154</v>
      </c>
      <c r="D1237" s="368" t="s">
        <v>265</v>
      </c>
      <c r="E1237" s="368">
        <v>3</v>
      </c>
      <c r="F1237" s="368">
        <v>3</v>
      </c>
      <c r="G1237" s="368">
        <v>100</v>
      </c>
    </row>
    <row r="1238" spans="1:7">
      <c r="A1238" s="368" t="s">
        <v>6498</v>
      </c>
      <c r="B1238" s="368" t="s">
        <v>139</v>
      </c>
      <c r="C1238" s="368" t="s">
        <v>73</v>
      </c>
      <c r="D1238" s="368" t="s">
        <v>265</v>
      </c>
      <c r="E1238" s="368">
        <v>2</v>
      </c>
      <c r="F1238" s="368">
        <v>2</v>
      </c>
      <c r="G1238" s="368">
        <v>100</v>
      </c>
    </row>
    <row r="1239" spans="1:7">
      <c r="A1239" s="368" t="s">
        <v>6499</v>
      </c>
      <c r="B1239" s="368" t="s">
        <v>139</v>
      </c>
      <c r="C1239" s="368" t="s">
        <v>74</v>
      </c>
      <c r="D1239" s="368" t="s">
        <v>265</v>
      </c>
      <c r="E1239" s="368">
        <v>24</v>
      </c>
      <c r="F1239" s="368">
        <v>19</v>
      </c>
      <c r="G1239" s="368">
        <v>79</v>
      </c>
    </row>
    <row r="1240" spans="1:7">
      <c r="A1240" s="368" t="s">
        <v>6500</v>
      </c>
      <c r="B1240" s="368" t="s">
        <v>139</v>
      </c>
      <c r="C1240" s="368" t="s">
        <v>198</v>
      </c>
      <c r="D1240" s="368" t="s">
        <v>265</v>
      </c>
      <c r="E1240" s="368">
        <v>36</v>
      </c>
      <c r="F1240" s="368" t="s">
        <v>3175</v>
      </c>
      <c r="G1240" s="368">
        <v>0</v>
      </c>
    </row>
    <row r="1241" spans="1:7">
      <c r="A1241" s="368" t="s">
        <v>6501</v>
      </c>
      <c r="B1241" s="368" t="s">
        <v>139</v>
      </c>
      <c r="C1241" s="368" t="s">
        <v>227</v>
      </c>
      <c r="D1241" s="368" t="s">
        <v>265</v>
      </c>
      <c r="E1241" s="368">
        <v>13</v>
      </c>
      <c r="F1241" s="368">
        <v>11</v>
      </c>
      <c r="G1241" s="368">
        <v>85</v>
      </c>
    </row>
    <row r="1242" spans="1:7">
      <c r="A1242" s="368" t="s">
        <v>6502</v>
      </c>
      <c r="B1242" s="368" t="s">
        <v>139</v>
      </c>
      <c r="C1242" s="368" t="s">
        <v>199</v>
      </c>
      <c r="D1242" s="368" t="s">
        <v>265</v>
      </c>
      <c r="E1242" s="368">
        <v>5</v>
      </c>
      <c r="F1242" s="368" t="s">
        <v>3175</v>
      </c>
      <c r="G1242" s="368">
        <v>0</v>
      </c>
    </row>
    <row r="1243" spans="1:7">
      <c r="A1243" s="368" t="s">
        <v>6503</v>
      </c>
      <c r="B1243" s="368" t="s">
        <v>139</v>
      </c>
      <c r="C1243" s="368" t="s">
        <v>212</v>
      </c>
      <c r="D1243" s="368" t="s">
        <v>265</v>
      </c>
      <c r="E1243" s="368">
        <v>2</v>
      </c>
      <c r="F1243" s="368">
        <v>2</v>
      </c>
      <c r="G1243" s="368">
        <v>100</v>
      </c>
    </row>
    <row r="1244" spans="1:7">
      <c r="A1244" s="368" t="s">
        <v>6504</v>
      </c>
      <c r="B1244" s="368" t="s">
        <v>139</v>
      </c>
      <c r="C1244" s="368" t="s">
        <v>155</v>
      </c>
      <c r="D1244" s="368" t="s">
        <v>265</v>
      </c>
      <c r="E1244" s="368">
        <v>7</v>
      </c>
      <c r="F1244" s="368">
        <v>6</v>
      </c>
      <c r="G1244" s="368">
        <v>86</v>
      </c>
    </row>
    <row r="1245" spans="1:7">
      <c r="A1245" s="368" t="s">
        <v>6505</v>
      </c>
      <c r="B1245" s="368" t="s">
        <v>139</v>
      </c>
      <c r="C1245" s="368" t="s">
        <v>101</v>
      </c>
      <c r="D1245" s="368" t="s">
        <v>265</v>
      </c>
      <c r="E1245" s="368">
        <v>1</v>
      </c>
      <c r="F1245" s="368" t="s">
        <v>3175</v>
      </c>
      <c r="G1245" s="368">
        <v>0</v>
      </c>
    </row>
    <row r="1246" spans="1:7">
      <c r="A1246" s="368" t="s">
        <v>6506</v>
      </c>
      <c r="B1246" s="368" t="s">
        <v>139</v>
      </c>
      <c r="C1246" s="368" t="s">
        <v>228</v>
      </c>
      <c r="D1246" s="368" t="s">
        <v>265</v>
      </c>
      <c r="E1246" s="368">
        <v>7</v>
      </c>
      <c r="F1246" s="368">
        <v>6</v>
      </c>
      <c r="G1246" s="368">
        <v>86</v>
      </c>
    </row>
    <row r="1247" spans="1:7">
      <c r="A1247" s="368" t="s">
        <v>6507</v>
      </c>
      <c r="B1247" s="368" t="s">
        <v>139</v>
      </c>
      <c r="C1247" s="368" t="s">
        <v>178</v>
      </c>
      <c r="D1247" s="368" t="s">
        <v>265</v>
      </c>
      <c r="E1247" s="368">
        <v>5</v>
      </c>
      <c r="F1247" s="368" t="s">
        <v>3175</v>
      </c>
      <c r="G1247" s="368">
        <v>0</v>
      </c>
    </row>
    <row r="1248" spans="1:7">
      <c r="A1248" s="368" t="s">
        <v>6508</v>
      </c>
      <c r="B1248" s="368" t="s">
        <v>139</v>
      </c>
      <c r="C1248" s="368" t="s">
        <v>102</v>
      </c>
      <c r="D1248" s="368" t="s">
        <v>265</v>
      </c>
      <c r="E1248" s="368">
        <v>1</v>
      </c>
      <c r="F1248" s="368" t="s">
        <v>3175</v>
      </c>
      <c r="G1248" s="368">
        <v>0</v>
      </c>
    </row>
    <row r="1249" spans="1:7">
      <c r="A1249" s="368" t="s">
        <v>6509</v>
      </c>
      <c r="B1249" s="368" t="s">
        <v>139</v>
      </c>
      <c r="C1249" s="368" t="s">
        <v>85</v>
      </c>
      <c r="D1249" s="368" t="s">
        <v>265</v>
      </c>
      <c r="E1249" s="368">
        <v>28</v>
      </c>
      <c r="F1249" s="368">
        <v>21</v>
      </c>
      <c r="G1249" s="368">
        <v>75</v>
      </c>
    </row>
    <row r="1250" spans="1:7">
      <c r="A1250" s="368" t="s">
        <v>6510</v>
      </c>
      <c r="B1250" s="368" t="s">
        <v>139</v>
      </c>
      <c r="C1250" s="368" t="s">
        <v>156</v>
      </c>
      <c r="D1250" s="368" t="s">
        <v>265</v>
      </c>
      <c r="E1250" s="368">
        <v>7</v>
      </c>
      <c r="F1250" s="368">
        <v>7</v>
      </c>
      <c r="G1250" s="368">
        <v>100</v>
      </c>
    </row>
    <row r="1251" spans="1:7">
      <c r="A1251" s="368" t="s">
        <v>6511</v>
      </c>
      <c r="B1251" s="368" t="s">
        <v>139</v>
      </c>
      <c r="C1251" s="368" t="s">
        <v>200</v>
      </c>
      <c r="D1251" s="368" t="s">
        <v>265</v>
      </c>
      <c r="E1251" s="368">
        <v>24</v>
      </c>
      <c r="F1251" s="368" t="s">
        <v>3175</v>
      </c>
      <c r="G1251" s="368">
        <v>0</v>
      </c>
    </row>
    <row r="1252" spans="1:7">
      <c r="A1252" s="368" t="s">
        <v>6512</v>
      </c>
      <c r="B1252" s="368" t="s">
        <v>139</v>
      </c>
      <c r="C1252" s="368" t="s">
        <v>103</v>
      </c>
      <c r="D1252" s="368" t="s">
        <v>265</v>
      </c>
      <c r="E1252" s="368">
        <v>4</v>
      </c>
      <c r="F1252" s="368" t="s">
        <v>3175</v>
      </c>
      <c r="G1252" s="368">
        <v>0</v>
      </c>
    </row>
    <row r="1253" spans="1:7">
      <c r="A1253" s="368" t="s">
        <v>6513</v>
      </c>
      <c r="B1253" s="368" t="s">
        <v>139</v>
      </c>
      <c r="C1253" s="368" t="s">
        <v>104</v>
      </c>
      <c r="D1253" s="368" t="s">
        <v>265</v>
      </c>
      <c r="E1253" s="368">
        <v>3</v>
      </c>
      <c r="F1253" s="368" t="s">
        <v>3175</v>
      </c>
      <c r="G1253" s="368">
        <v>0</v>
      </c>
    </row>
    <row r="1254" spans="1:7">
      <c r="A1254" s="368" t="s">
        <v>6514</v>
      </c>
      <c r="B1254" s="368" t="s">
        <v>139</v>
      </c>
      <c r="C1254" s="368" t="s">
        <v>27</v>
      </c>
      <c r="D1254" s="368" t="s">
        <v>265</v>
      </c>
      <c r="E1254" s="368">
        <v>7</v>
      </c>
      <c r="F1254" s="368">
        <v>7</v>
      </c>
      <c r="G1254" s="368">
        <v>100</v>
      </c>
    </row>
    <row r="1255" spans="1:7">
      <c r="A1255" s="368" t="s">
        <v>6515</v>
      </c>
      <c r="B1255" s="368" t="s">
        <v>139</v>
      </c>
      <c r="C1255" s="368" t="s">
        <v>179</v>
      </c>
      <c r="D1255" s="368" t="s">
        <v>265</v>
      </c>
      <c r="E1255" s="368">
        <v>50</v>
      </c>
      <c r="F1255" s="368" t="s">
        <v>3175</v>
      </c>
      <c r="G1255" s="368">
        <v>0</v>
      </c>
    </row>
    <row r="1256" spans="1:7">
      <c r="A1256" s="368" t="s">
        <v>6516</v>
      </c>
      <c r="B1256" s="368" t="s">
        <v>139</v>
      </c>
      <c r="C1256" s="368" t="s">
        <v>106</v>
      </c>
      <c r="D1256" s="368" t="s">
        <v>265</v>
      </c>
      <c r="E1256" s="368">
        <v>1</v>
      </c>
      <c r="F1256" s="368" t="s">
        <v>3175</v>
      </c>
      <c r="G1256" s="368">
        <v>0</v>
      </c>
    </row>
    <row r="1257" spans="1:7">
      <c r="A1257" s="368" t="s">
        <v>6517</v>
      </c>
      <c r="B1257" s="368" t="s">
        <v>139</v>
      </c>
      <c r="C1257" s="368" t="s">
        <v>107</v>
      </c>
      <c r="D1257" s="368" t="s">
        <v>265</v>
      </c>
      <c r="E1257" s="368">
        <v>4</v>
      </c>
      <c r="F1257" s="368" t="s">
        <v>3175</v>
      </c>
      <c r="G1257" s="368">
        <v>0</v>
      </c>
    </row>
    <row r="1258" spans="1:7">
      <c r="A1258" s="368" t="s">
        <v>6518</v>
      </c>
      <c r="B1258" s="368" t="s">
        <v>139</v>
      </c>
      <c r="C1258" s="368" t="s">
        <v>157</v>
      </c>
      <c r="D1258" s="368" t="s">
        <v>265</v>
      </c>
      <c r="E1258" s="368">
        <v>2</v>
      </c>
      <c r="F1258" s="368">
        <v>2</v>
      </c>
      <c r="G1258" s="368">
        <v>100</v>
      </c>
    </row>
    <row r="1259" spans="1:7">
      <c r="A1259" s="368" t="s">
        <v>6519</v>
      </c>
      <c r="B1259" s="368" t="s">
        <v>139</v>
      </c>
      <c r="C1259" s="368" t="s">
        <v>108</v>
      </c>
      <c r="D1259" s="368" t="s">
        <v>265</v>
      </c>
      <c r="E1259" s="368">
        <v>1</v>
      </c>
      <c r="F1259" s="368" t="s">
        <v>3175</v>
      </c>
      <c r="G1259" s="368">
        <v>0</v>
      </c>
    </row>
    <row r="1260" spans="1:7">
      <c r="A1260" s="368" t="s">
        <v>6520</v>
      </c>
      <c r="B1260" s="368" t="s">
        <v>139</v>
      </c>
      <c r="C1260" s="368" t="s">
        <v>213</v>
      </c>
      <c r="D1260" s="368" t="s">
        <v>265</v>
      </c>
      <c r="E1260" s="368">
        <v>8</v>
      </c>
      <c r="F1260" s="368">
        <v>5</v>
      </c>
      <c r="G1260" s="368">
        <v>63</v>
      </c>
    </row>
    <row r="1261" spans="1:7">
      <c r="A1261" s="368" t="s">
        <v>6521</v>
      </c>
      <c r="B1261" s="368" t="s">
        <v>139</v>
      </c>
      <c r="C1261" s="368" t="s">
        <v>86</v>
      </c>
      <c r="D1261" s="368" t="s">
        <v>265</v>
      </c>
      <c r="E1261" s="368">
        <v>21</v>
      </c>
      <c r="F1261" s="368">
        <v>16</v>
      </c>
      <c r="G1261" s="368">
        <v>76</v>
      </c>
    </row>
    <row r="1262" spans="1:7">
      <c r="A1262" s="368" t="s">
        <v>6522</v>
      </c>
      <c r="B1262" s="368" t="s">
        <v>139</v>
      </c>
      <c r="C1262" s="368" t="s">
        <v>109</v>
      </c>
      <c r="D1262" s="368" t="s">
        <v>265</v>
      </c>
      <c r="E1262" s="368">
        <v>7</v>
      </c>
      <c r="F1262" s="368" t="s">
        <v>3175</v>
      </c>
      <c r="G1262" s="368">
        <v>0</v>
      </c>
    </row>
    <row r="1263" spans="1:7">
      <c r="A1263" s="368" t="s">
        <v>6523</v>
      </c>
      <c r="B1263" s="368" t="s">
        <v>139</v>
      </c>
      <c r="C1263" s="368" t="s">
        <v>110</v>
      </c>
      <c r="D1263" s="368" t="s">
        <v>265</v>
      </c>
      <c r="E1263" s="368">
        <v>1</v>
      </c>
      <c r="F1263" s="368" t="s">
        <v>3175</v>
      </c>
      <c r="G1263" s="368">
        <v>0</v>
      </c>
    </row>
    <row r="1264" spans="1:7">
      <c r="A1264" s="368" t="s">
        <v>6524</v>
      </c>
      <c r="B1264" s="368" t="s">
        <v>139</v>
      </c>
      <c r="C1264" s="368" t="s">
        <v>180</v>
      </c>
      <c r="D1264" s="368" t="s">
        <v>265</v>
      </c>
      <c r="E1264" s="368">
        <v>2</v>
      </c>
      <c r="F1264" s="368" t="s">
        <v>3175</v>
      </c>
      <c r="G1264" s="368">
        <v>0</v>
      </c>
    </row>
    <row r="1265" spans="1:7">
      <c r="A1265" s="368" t="s">
        <v>6525</v>
      </c>
      <c r="B1265" s="368" t="s">
        <v>139</v>
      </c>
      <c r="C1265" s="368" t="s">
        <v>111</v>
      </c>
      <c r="D1265" s="368" t="s">
        <v>265</v>
      </c>
      <c r="E1265" s="368">
        <v>3</v>
      </c>
      <c r="F1265" s="368" t="s">
        <v>3175</v>
      </c>
      <c r="G1265" s="368">
        <v>0</v>
      </c>
    </row>
    <row r="1266" spans="1:7">
      <c r="A1266" s="368" t="s">
        <v>6526</v>
      </c>
      <c r="B1266" s="368" t="s">
        <v>139</v>
      </c>
      <c r="C1266" s="368" t="s">
        <v>140</v>
      </c>
      <c r="D1266" s="368" t="s">
        <v>265</v>
      </c>
      <c r="E1266" s="368">
        <v>1</v>
      </c>
      <c r="F1266" s="368" t="s">
        <v>3175</v>
      </c>
      <c r="G1266" s="368">
        <v>0</v>
      </c>
    </row>
    <row r="1267" spans="1:7">
      <c r="A1267" s="368" t="s">
        <v>6527</v>
      </c>
      <c r="B1267" s="368" t="s">
        <v>139</v>
      </c>
      <c r="C1267" s="368" t="s">
        <v>181</v>
      </c>
      <c r="D1267" s="368" t="s">
        <v>265</v>
      </c>
      <c r="E1267" s="368">
        <v>29</v>
      </c>
      <c r="F1267" s="368" t="s">
        <v>3175</v>
      </c>
      <c r="G1267" s="368">
        <v>0</v>
      </c>
    </row>
    <row r="1268" spans="1:7">
      <c r="A1268" s="368" t="s">
        <v>6528</v>
      </c>
      <c r="B1268" s="368" t="s">
        <v>139</v>
      </c>
      <c r="C1268" s="368" t="s">
        <v>229</v>
      </c>
      <c r="D1268" s="368" t="s">
        <v>265</v>
      </c>
      <c r="E1268" s="368">
        <v>13</v>
      </c>
      <c r="F1268" s="368">
        <v>13</v>
      </c>
      <c r="G1268" s="368">
        <v>100</v>
      </c>
    </row>
    <row r="1269" spans="1:7">
      <c r="A1269" s="368" t="s">
        <v>6529</v>
      </c>
      <c r="B1269" s="368" t="s">
        <v>139</v>
      </c>
      <c r="C1269" s="368" t="s">
        <v>141</v>
      </c>
      <c r="D1269" s="368" t="s">
        <v>265</v>
      </c>
      <c r="E1269" s="368">
        <v>3</v>
      </c>
      <c r="F1269" s="368" t="s">
        <v>3175</v>
      </c>
      <c r="G1269" s="368">
        <v>0</v>
      </c>
    </row>
    <row r="1270" spans="1:7">
      <c r="A1270" s="368" t="s">
        <v>6530</v>
      </c>
      <c r="B1270" s="368" t="s">
        <v>139</v>
      </c>
      <c r="C1270" s="368" t="s">
        <v>114</v>
      </c>
      <c r="D1270" s="368" t="s">
        <v>265</v>
      </c>
      <c r="E1270" s="368">
        <v>14</v>
      </c>
      <c r="F1270" s="368">
        <v>14</v>
      </c>
      <c r="G1270" s="368">
        <v>100</v>
      </c>
    </row>
    <row r="1271" spans="1:7">
      <c r="A1271" s="368" t="s">
        <v>6531</v>
      </c>
      <c r="B1271" s="368" t="s">
        <v>139</v>
      </c>
      <c r="C1271" s="368" t="s">
        <v>28</v>
      </c>
      <c r="D1271" s="368" t="s">
        <v>265</v>
      </c>
      <c r="E1271" s="368">
        <v>6</v>
      </c>
      <c r="F1271" s="368">
        <v>4</v>
      </c>
      <c r="G1271" s="368">
        <v>67</v>
      </c>
    </row>
    <row r="1272" spans="1:7">
      <c r="A1272" s="368" t="s">
        <v>6532</v>
      </c>
      <c r="B1272" s="368" t="s">
        <v>139</v>
      </c>
      <c r="C1272" s="368" t="s">
        <v>142</v>
      </c>
      <c r="D1272" s="368" t="s">
        <v>265</v>
      </c>
      <c r="E1272" s="368">
        <v>1</v>
      </c>
      <c r="F1272" s="368" t="s">
        <v>3175</v>
      </c>
      <c r="G1272" s="368">
        <v>0</v>
      </c>
    </row>
    <row r="1273" spans="1:7">
      <c r="A1273" s="368" t="s">
        <v>6533</v>
      </c>
      <c r="B1273" s="368" t="s">
        <v>139</v>
      </c>
      <c r="C1273" s="368" t="s">
        <v>29</v>
      </c>
      <c r="D1273" s="368" t="s">
        <v>265</v>
      </c>
      <c r="E1273" s="368">
        <v>53</v>
      </c>
      <c r="F1273" s="368">
        <v>45</v>
      </c>
      <c r="G1273" s="368">
        <v>85</v>
      </c>
    </row>
    <row r="1274" spans="1:7">
      <c r="A1274" s="368" t="s">
        <v>6534</v>
      </c>
      <c r="B1274" s="368" t="s">
        <v>139</v>
      </c>
      <c r="C1274" s="368" t="s">
        <v>115</v>
      </c>
      <c r="D1274" s="368" t="s">
        <v>265</v>
      </c>
      <c r="E1274" s="368">
        <v>52</v>
      </c>
      <c r="F1274" s="368">
        <v>45</v>
      </c>
      <c r="G1274" s="368">
        <v>87</v>
      </c>
    </row>
    <row r="1275" spans="1:7">
      <c r="A1275" s="368" t="s">
        <v>6535</v>
      </c>
      <c r="B1275" s="368" t="s">
        <v>139</v>
      </c>
      <c r="C1275" s="368" t="s">
        <v>75</v>
      </c>
      <c r="D1275" s="368" t="s">
        <v>265</v>
      </c>
      <c r="E1275" s="368">
        <v>5</v>
      </c>
      <c r="F1275" s="368">
        <v>3</v>
      </c>
      <c r="G1275" s="368">
        <v>60</v>
      </c>
    </row>
    <row r="1276" spans="1:7">
      <c r="A1276" s="368" t="s">
        <v>6536</v>
      </c>
      <c r="B1276" s="368" t="s">
        <v>139</v>
      </c>
      <c r="C1276" s="368" t="s">
        <v>76</v>
      </c>
      <c r="D1276" s="368" t="s">
        <v>265</v>
      </c>
      <c r="E1276" s="368">
        <v>25</v>
      </c>
      <c r="F1276" s="368">
        <v>24</v>
      </c>
      <c r="G1276" s="368">
        <v>96</v>
      </c>
    </row>
    <row r="1277" spans="1:7">
      <c r="A1277" s="368" t="s">
        <v>6537</v>
      </c>
      <c r="B1277" s="368" t="s">
        <v>139</v>
      </c>
      <c r="C1277" s="368" t="s">
        <v>143</v>
      </c>
      <c r="D1277" s="368" t="s">
        <v>265</v>
      </c>
      <c r="E1277" s="368">
        <v>4</v>
      </c>
      <c r="F1277" s="368" t="s">
        <v>3175</v>
      </c>
      <c r="G1277" s="368">
        <v>0</v>
      </c>
    </row>
    <row r="1278" spans="1:7">
      <c r="A1278" s="368" t="s">
        <v>6538</v>
      </c>
      <c r="B1278" s="368" t="s">
        <v>139</v>
      </c>
      <c r="C1278" s="368" t="s">
        <v>77</v>
      </c>
      <c r="D1278" s="368" t="s">
        <v>265</v>
      </c>
      <c r="E1278" s="368">
        <v>22</v>
      </c>
      <c r="F1278" s="368">
        <v>20</v>
      </c>
      <c r="G1278" s="368">
        <v>91</v>
      </c>
    </row>
    <row r="1279" spans="1:7">
      <c r="A1279" s="368" t="s">
        <v>6539</v>
      </c>
      <c r="B1279" s="368" t="s">
        <v>139</v>
      </c>
      <c r="C1279" s="368" t="s">
        <v>30</v>
      </c>
      <c r="D1279" s="368" t="s">
        <v>265</v>
      </c>
      <c r="E1279" s="368">
        <v>15</v>
      </c>
      <c r="F1279" s="368">
        <v>13</v>
      </c>
      <c r="G1279" s="368">
        <v>87</v>
      </c>
    </row>
    <row r="1280" spans="1:7">
      <c r="A1280" s="368" t="s">
        <v>6540</v>
      </c>
      <c r="B1280" s="368" t="s">
        <v>139</v>
      </c>
      <c r="C1280" s="368" t="s">
        <v>173</v>
      </c>
      <c r="D1280" s="368" t="s">
        <v>265</v>
      </c>
      <c r="E1280" s="368">
        <v>5</v>
      </c>
      <c r="F1280" s="368">
        <v>1</v>
      </c>
      <c r="G1280" s="368">
        <v>20</v>
      </c>
    </row>
    <row r="1281" spans="1:7">
      <c r="A1281" s="368" t="s">
        <v>6541</v>
      </c>
      <c r="B1281" s="368" t="s">
        <v>139</v>
      </c>
      <c r="C1281" s="368" t="s">
        <v>87</v>
      </c>
      <c r="D1281" s="368" t="s">
        <v>265</v>
      </c>
      <c r="E1281" s="368">
        <v>5</v>
      </c>
      <c r="F1281" s="368">
        <v>5</v>
      </c>
      <c r="G1281" s="368">
        <v>100</v>
      </c>
    </row>
    <row r="1282" spans="1:7">
      <c r="A1282" s="368" t="s">
        <v>6542</v>
      </c>
      <c r="B1282" s="368" t="s">
        <v>139</v>
      </c>
      <c r="C1282" s="368" t="s">
        <v>31</v>
      </c>
      <c r="D1282" s="368" t="s">
        <v>265</v>
      </c>
      <c r="E1282" s="368">
        <v>11</v>
      </c>
      <c r="F1282" s="368">
        <v>9</v>
      </c>
      <c r="G1282" s="368">
        <v>82</v>
      </c>
    </row>
    <row r="1283" spans="1:7">
      <c r="A1283" s="368" t="s">
        <v>6543</v>
      </c>
      <c r="B1283" s="368" t="s">
        <v>139</v>
      </c>
      <c r="C1283" s="368" t="s">
        <v>182</v>
      </c>
      <c r="D1283" s="368" t="s">
        <v>265</v>
      </c>
      <c r="E1283" s="368">
        <v>6</v>
      </c>
      <c r="F1283" s="368" t="s">
        <v>3175</v>
      </c>
      <c r="G1283" s="368">
        <v>0</v>
      </c>
    </row>
    <row r="1284" spans="1:7">
      <c r="A1284" s="368" t="s">
        <v>6544</v>
      </c>
      <c r="B1284" s="368" t="s">
        <v>139</v>
      </c>
      <c r="C1284" s="368" t="s">
        <v>144</v>
      </c>
      <c r="D1284" s="368" t="s">
        <v>265</v>
      </c>
      <c r="E1284" s="368">
        <v>6</v>
      </c>
      <c r="F1284" s="368" t="s">
        <v>3175</v>
      </c>
      <c r="G1284" s="368">
        <v>0</v>
      </c>
    </row>
    <row r="1285" spans="1:7">
      <c r="A1285" s="368" t="s">
        <v>6545</v>
      </c>
      <c r="B1285" s="368" t="s">
        <v>139</v>
      </c>
      <c r="C1285" s="368" t="s">
        <v>158</v>
      </c>
      <c r="D1285" s="368" t="s">
        <v>265</v>
      </c>
      <c r="E1285" s="368">
        <v>2</v>
      </c>
      <c r="F1285" s="368">
        <v>1</v>
      </c>
      <c r="G1285" s="368">
        <v>50</v>
      </c>
    </row>
    <row r="1286" spans="1:7">
      <c r="A1286" s="368" t="s">
        <v>6546</v>
      </c>
      <c r="B1286" s="368" t="s">
        <v>139</v>
      </c>
      <c r="C1286" s="368" t="s">
        <v>183</v>
      </c>
      <c r="D1286" s="368" t="s">
        <v>265</v>
      </c>
      <c r="E1286" s="368">
        <v>11</v>
      </c>
      <c r="F1286" s="368" t="s">
        <v>3175</v>
      </c>
      <c r="G1286" s="368">
        <v>0</v>
      </c>
    </row>
    <row r="1287" spans="1:7">
      <c r="A1287" s="368" t="s">
        <v>6547</v>
      </c>
      <c r="B1287" s="368" t="s">
        <v>139</v>
      </c>
      <c r="C1287" s="368" t="s">
        <v>159</v>
      </c>
      <c r="D1287" s="368" t="s">
        <v>265</v>
      </c>
      <c r="E1287" s="368">
        <v>5</v>
      </c>
      <c r="F1287" s="368">
        <v>4</v>
      </c>
      <c r="G1287" s="368">
        <v>80</v>
      </c>
    </row>
    <row r="1288" spans="1:7">
      <c r="A1288" s="368" t="s">
        <v>6548</v>
      </c>
      <c r="B1288" s="368" t="s">
        <v>139</v>
      </c>
      <c r="C1288" s="368" t="s">
        <v>145</v>
      </c>
      <c r="D1288" s="368" t="s">
        <v>265</v>
      </c>
      <c r="E1288" s="368">
        <v>4</v>
      </c>
      <c r="F1288" s="368" t="s">
        <v>3175</v>
      </c>
      <c r="G1288" s="368">
        <v>0</v>
      </c>
    </row>
    <row r="1289" spans="1:7">
      <c r="A1289" s="368" t="s">
        <v>6549</v>
      </c>
      <c r="B1289" s="368" t="s">
        <v>139</v>
      </c>
      <c r="C1289" s="368" t="s">
        <v>88</v>
      </c>
      <c r="D1289" s="368" t="s">
        <v>265</v>
      </c>
      <c r="E1289" s="368">
        <v>14</v>
      </c>
      <c r="F1289" s="368">
        <v>10</v>
      </c>
      <c r="G1289" s="368">
        <v>71</v>
      </c>
    </row>
    <row r="1290" spans="1:7">
      <c r="A1290" s="368" t="s">
        <v>6550</v>
      </c>
      <c r="B1290" s="368" t="s">
        <v>139</v>
      </c>
      <c r="C1290" s="368" t="s">
        <v>56</v>
      </c>
      <c r="D1290" s="368" t="s">
        <v>265</v>
      </c>
      <c r="E1290" s="368">
        <v>3</v>
      </c>
      <c r="F1290" s="368">
        <v>3</v>
      </c>
      <c r="G1290" s="368">
        <v>100</v>
      </c>
    </row>
    <row r="1291" spans="1:7">
      <c r="A1291" s="368" t="s">
        <v>6551</v>
      </c>
      <c r="B1291" s="368" t="s">
        <v>139</v>
      </c>
      <c r="C1291" s="368" t="s">
        <v>57</v>
      </c>
      <c r="D1291" s="368" t="s">
        <v>265</v>
      </c>
      <c r="E1291" s="368">
        <v>5</v>
      </c>
      <c r="F1291" s="368">
        <v>5</v>
      </c>
      <c r="G1291" s="368">
        <v>100</v>
      </c>
    </row>
    <row r="1292" spans="1:7">
      <c r="A1292" s="368" t="s">
        <v>6552</v>
      </c>
      <c r="B1292" s="368" t="s">
        <v>139</v>
      </c>
      <c r="C1292" s="368" t="s">
        <v>202</v>
      </c>
      <c r="D1292" s="368" t="s">
        <v>265</v>
      </c>
      <c r="E1292" s="368">
        <v>5</v>
      </c>
      <c r="F1292" s="368" t="s">
        <v>3175</v>
      </c>
      <c r="G1292" s="368">
        <v>0</v>
      </c>
    </row>
    <row r="1293" spans="1:7">
      <c r="A1293" s="368" t="s">
        <v>6553</v>
      </c>
      <c r="B1293" s="368" t="s">
        <v>139</v>
      </c>
      <c r="C1293" s="368" t="s">
        <v>160</v>
      </c>
      <c r="D1293" s="368" t="s">
        <v>265</v>
      </c>
      <c r="E1293" s="368">
        <v>3</v>
      </c>
      <c r="F1293" s="368">
        <v>2</v>
      </c>
      <c r="G1293" s="368">
        <v>67</v>
      </c>
    </row>
    <row r="1294" spans="1:7">
      <c r="A1294" s="368" t="s">
        <v>6554</v>
      </c>
      <c r="B1294" s="368" t="s">
        <v>139</v>
      </c>
      <c r="C1294" s="368" t="s">
        <v>58</v>
      </c>
      <c r="D1294" s="368" t="s">
        <v>265</v>
      </c>
      <c r="E1294" s="368">
        <v>23</v>
      </c>
      <c r="F1294" s="368">
        <v>19</v>
      </c>
      <c r="G1294" s="368">
        <v>83</v>
      </c>
    </row>
    <row r="1295" spans="1:7">
      <c r="A1295" s="368" t="s">
        <v>6555</v>
      </c>
      <c r="B1295" s="368" t="s">
        <v>139</v>
      </c>
      <c r="C1295" s="368" t="s">
        <v>78</v>
      </c>
      <c r="D1295" s="368" t="s">
        <v>265</v>
      </c>
      <c r="E1295" s="368">
        <v>33</v>
      </c>
      <c r="F1295" s="368">
        <v>25</v>
      </c>
      <c r="G1295" s="368">
        <v>76</v>
      </c>
    </row>
    <row r="1296" spans="1:7">
      <c r="A1296" s="368" t="s">
        <v>6556</v>
      </c>
      <c r="B1296" s="368" t="s">
        <v>139</v>
      </c>
      <c r="C1296" s="368" t="s">
        <v>161</v>
      </c>
      <c r="D1296" s="368" t="s">
        <v>265</v>
      </c>
      <c r="E1296" s="368">
        <v>6</v>
      </c>
      <c r="F1296" s="368">
        <v>4</v>
      </c>
      <c r="G1296" s="368">
        <v>67</v>
      </c>
    </row>
    <row r="1297" spans="1:7">
      <c r="A1297" s="368" t="s">
        <v>6557</v>
      </c>
      <c r="B1297" s="368" t="s">
        <v>139</v>
      </c>
      <c r="C1297" s="368" t="s">
        <v>79</v>
      </c>
      <c r="D1297" s="368" t="s">
        <v>265</v>
      </c>
      <c r="E1297" s="368">
        <v>6</v>
      </c>
      <c r="F1297" s="368">
        <v>6</v>
      </c>
      <c r="G1297" s="368">
        <v>100</v>
      </c>
    </row>
    <row r="1298" spans="1:7">
      <c r="A1298" s="368" t="s">
        <v>6558</v>
      </c>
      <c r="B1298" s="368" t="s">
        <v>139</v>
      </c>
      <c r="C1298" s="368" t="s">
        <v>80</v>
      </c>
      <c r="D1298" s="368" t="s">
        <v>265</v>
      </c>
      <c r="E1298" s="368">
        <v>25</v>
      </c>
      <c r="F1298" s="368">
        <v>25</v>
      </c>
      <c r="G1298" s="368">
        <v>100</v>
      </c>
    </row>
    <row r="1299" spans="1:7">
      <c r="A1299" s="368" t="s">
        <v>6559</v>
      </c>
      <c r="B1299" s="368" t="s">
        <v>139</v>
      </c>
      <c r="C1299" s="368" t="s">
        <v>32</v>
      </c>
      <c r="D1299" s="368" t="s">
        <v>265</v>
      </c>
      <c r="E1299" s="368">
        <v>9</v>
      </c>
      <c r="F1299" s="368">
        <v>7</v>
      </c>
      <c r="G1299" s="368">
        <v>78</v>
      </c>
    </row>
    <row r="1300" spans="1:7">
      <c r="A1300" s="368" t="s">
        <v>6560</v>
      </c>
      <c r="B1300" s="368" t="s">
        <v>139</v>
      </c>
      <c r="C1300" s="368" t="s">
        <v>184</v>
      </c>
      <c r="D1300" s="368" t="s">
        <v>265</v>
      </c>
      <c r="E1300" s="368">
        <v>33</v>
      </c>
      <c r="F1300" s="368" t="s">
        <v>3175</v>
      </c>
      <c r="G1300" s="368">
        <v>0</v>
      </c>
    </row>
    <row r="1301" spans="1:7">
      <c r="A1301" s="368" t="s">
        <v>6561</v>
      </c>
      <c r="B1301" s="368" t="s">
        <v>139</v>
      </c>
      <c r="C1301" s="368" t="s">
        <v>89</v>
      </c>
      <c r="D1301" s="368" t="s">
        <v>265</v>
      </c>
      <c r="E1301" s="368">
        <v>7</v>
      </c>
      <c r="F1301" s="368">
        <v>5</v>
      </c>
      <c r="G1301" s="368">
        <v>71</v>
      </c>
    </row>
    <row r="1302" spans="1:7">
      <c r="A1302" s="368" t="s">
        <v>6562</v>
      </c>
      <c r="B1302" s="368" t="s">
        <v>139</v>
      </c>
      <c r="C1302" s="368" t="s">
        <v>203</v>
      </c>
      <c r="D1302" s="368" t="s">
        <v>265</v>
      </c>
      <c r="E1302" s="368">
        <v>3</v>
      </c>
      <c r="F1302" s="368" t="s">
        <v>3175</v>
      </c>
      <c r="G1302" s="368">
        <v>0</v>
      </c>
    </row>
    <row r="1303" spans="1:7">
      <c r="A1303" s="368" t="s">
        <v>6563</v>
      </c>
      <c r="B1303" s="368" t="s">
        <v>139</v>
      </c>
      <c r="C1303" s="368" t="s">
        <v>204</v>
      </c>
      <c r="D1303" s="368" t="s">
        <v>265</v>
      </c>
      <c r="E1303" s="368">
        <v>2</v>
      </c>
      <c r="F1303" s="368" t="s">
        <v>3175</v>
      </c>
      <c r="G1303" s="368">
        <v>0</v>
      </c>
    </row>
    <row r="1304" spans="1:7">
      <c r="A1304" s="368" t="s">
        <v>6564</v>
      </c>
      <c r="B1304" s="368" t="s">
        <v>139</v>
      </c>
      <c r="C1304" s="368" t="s">
        <v>185</v>
      </c>
      <c r="D1304" s="368" t="s">
        <v>265</v>
      </c>
      <c r="E1304" s="368">
        <v>5</v>
      </c>
      <c r="F1304" s="368" t="s">
        <v>3175</v>
      </c>
      <c r="G1304" s="368">
        <v>0</v>
      </c>
    </row>
    <row r="1305" spans="1:7">
      <c r="A1305" s="368" t="s">
        <v>6565</v>
      </c>
      <c r="B1305" s="368" t="s">
        <v>139</v>
      </c>
      <c r="C1305" s="368" t="s">
        <v>186</v>
      </c>
      <c r="D1305" s="368" t="s">
        <v>265</v>
      </c>
      <c r="E1305" s="368">
        <v>2</v>
      </c>
      <c r="F1305" s="368" t="s">
        <v>3175</v>
      </c>
      <c r="G1305" s="368">
        <v>0</v>
      </c>
    </row>
    <row r="1306" spans="1:7">
      <c r="A1306" s="368" t="s">
        <v>6566</v>
      </c>
      <c r="B1306" s="368" t="s">
        <v>139</v>
      </c>
      <c r="C1306" s="368" t="s">
        <v>162</v>
      </c>
      <c r="D1306" s="368" t="s">
        <v>265</v>
      </c>
      <c r="E1306" s="368">
        <v>6</v>
      </c>
      <c r="F1306" s="368">
        <v>2</v>
      </c>
      <c r="G1306" s="368">
        <v>33</v>
      </c>
    </row>
    <row r="1307" spans="1:7">
      <c r="A1307" s="368" t="s">
        <v>6567</v>
      </c>
      <c r="B1307" s="368" t="s">
        <v>139</v>
      </c>
      <c r="C1307" s="368" t="s">
        <v>147</v>
      </c>
      <c r="D1307" s="368" t="s">
        <v>265</v>
      </c>
      <c r="E1307" s="368">
        <v>8</v>
      </c>
      <c r="F1307" s="368" t="s">
        <v>3175</v>
      </c>
      <c r="G1307" s="368">
        <v>0</v>
      </c>
    </row>
    <row r="1308" spans="1:7">
      <c r="A1308" s="368" t="s">
        <v>6568</v>
      </c>
      <c r="B1308" s="368" t="s">
        <v>139</v>
      </c>
      <c r="C1308" s="368" t="s">
        <v>33</v>
      </c>
      <c r="D1308" s="368" t="s">
        <v>265</v>
      </c>
      <c r="E1308" s="368">
        <v>15</v>
      </c>
      <c r="F1308" s="368">
        <v>15</v>
      </c>
      <c r="G1308" s="368">
        <v>100</v>
      </c>
    </row>
    <row r="1309" spans="1:7">
      <c r="A1309" s="368" t="s">
        <v>6569</v>
      </c>
      <c r="B1309" s="368" t="s">
        <v>139</v>
      </c>
      <c r="C1309" s="368" t="s">
        <v>59</v>
      </c>
      <c r="D1309" s="368" t="s">
        <v>265</v>
      </c>
      <c r="E1309" s="368">
        <v>10</v>
      </c>
      <c r="F1309" s="368">
        <v>8</v>
      </c>
      <c r="G1309" s="368">
        <v>80</v>
      </c>
    </row>
    <row r="1310" spans="1:7">
      <c r="A1310" s="368" t="s">
        <v>6570</v>
      </c>
      <c r="B1310" s="368" t="s">
        <v>139</v>
      </c>
      <c r="C1310" s="368" t="s">
        <v>34</v>
      </c>
      <c r="D1310" s="368" t="s">
        <v>265</v>
      </c>
      <c r="E1310" s="368">
        <v>12</v>
      </c>
      <c r="F1310" s="368">
        <v>7</v>
      </c>
      <c r="G1310" s="368">
        <v>58</v>
      </c>
    </row>
    <row r="1311" spans="1:7">
      <c r="A1311" s="368" t="s">
        <v>6571</v>
      </c>
      <c r="B1311" s="368" t="s">
        <v>139</v>
      </c>
      <c r="C1311" s="368" t="s">
        <v>214</v>
      </c>
      <c r="D1311" s="368" t="s">
        <v>265</v>
      </c>
      <c r="E1311" s="368">
        <v>2</v>
      </c>
      <c r="F1311" s="368">
        <v>1</v>
      </c>
      <c r="G1311" s="368">
        <v>50</v>
      </c>
    </row>
    <row r="1312" spans="1:7">
      <c r="A1312" s="368" t="s">
        <v>6572</v>
      </c>
      <c r="B1312" s="368" t="s">
        <v>139</v>
      </c>
      <c r="C1312" s="368" t="s">
        <v>35</v>
      </c>
      <c r="D1312" s="368" t="s">
        <v>265</v>
      </c>
      <c r="E1312" s="368">
        <v>3</v>
      </c>
      <c r="F1312" s="368">
        <v>3</v>
      </c>
      <c r="G1312" s="368">
        <v>100</v>
      </c>
    </row>
    <row r="1313" spans="1:7">
      <c r="A1313" s="368" t="s">
        <v>6573</v>
      </c>
      <c r="B1313" s="368" t="s">
        <v>139</v>
      </c>
      <c r="C1313" s="368" t="s">
        <v>60</v>
      </c>
      <c r="D1313" s="368" t="s">
        <v>265</v>
      </c>
      <c r="E1313" s="368">
        <v>19</v>
      </c>
      <c r="F1313" s="368">
        <v>18</v>
      </c>
      <c r="G1313" s="368">
        <v>95</v>
      </c>
    </row>
    <row r="1314" spans="1:7">
      <c r="A1314" s="368" t="s">
        <v>6574</v>
      </c>
      <c r="B1314" s="368" t="s">
        <v>139</v>
      </c>
      <c r="C1314" s="368" t="s">
        <v>215</v>
      </c>
      <c r="D1314" s="368" t="s">
        <v>265</v>
      </c>
      <c r="E1314" s="368">
        <v>7</v>
      </c>
      <c r="F1314" s="368">
        <v>7</v>
      </c>
      <c r="G1314" s="368">
        <v>100</v>
      </c>
    </row>
    <row r="1315" spans="1:7">
      <c r="A1315" s="368" t="s">
        <v>6575</v>
      </c>
      <c r="B1315" s="368" t="s">
        <v>139</v>
      </c>
      <c r="C1315" s="368" t="s">
        <v>187</v>
      </c>
      <c r="D1315" s="368" t="s">
        <v>265</v>
      </c>
      <c r="E1315" s="368">
        <v>5</v>
      </c>
      <c r="F1315" s="368" t="s">
        <v>3175</v>
      </c>
      <c r="G1315" s="368">
        <v>0</v>
      </c>
    </row>
    <row r="1316" spans="1:7">
      <c r="A1316" s="368" t="s">
        <v>6576</v>
      </c>
      <c r="B1316" s="368" t="s">
        <v>139</v>
      </c>
      <c r="C1316" s="368" t="s">
        <v>216</v>
      </c>
      <c r="D1316" s="368" t="s">
        <v>265</v>
      </c>
      <c r="E1316" s="368">
        <v>6</v>
      </c>
      <c r="F1316" s="368">
        <v>6</v>
      </c>
      <c r="G1316" s="368">
        <v>100</v>
      </c>
    </row>
    <row r="1317" spans="1:7">
      <c r="A1317" s="368" t="s">
        <v>6577</v>
      </c>
      <c r="B1317" s="368" t="s">
        <v>139</v>
      </c>
      <c r="C1317" s="368" t="s">
        <v>205</v>
      </c>
      <c r="D1317" s="368" t="s">
        <v>265</v>
      </c>
      <c r="E1317" s="368">
        <v>12</v>
      </c>
      <c r="F1317" s="368" t="s">
        <v>3175</v>
      </c>
      <c r="G1317" s="368">
        <v>0</v>
      </c>
    </row>
    <row r="1318" spans="1:7">
      <c r="A1318" s="368" t="s">
        <v>6578</v>
      </c>
      <c r="B1318" s="368" t="s">
        <v>139</v>
      </c>
      <c r="C1318" s="368" t="s">
        <v>206</v>
      </c>
      <c r="D1318" s="368" t="s">
        <v>265</v>
      </c>
      <c r="E1318" s="368">
        <v>3</v>
      </c>
      <c r="F1318" s="368" t="s">
        <v>3175</v>
      </c>
      <c r="G1318" s="368">
        <v>0</v>
      </c>
    </row>
    <row r="1319" spans="1:7">
      <c r="A1319" s="368" t="s">
        <v>6579</v>
      </c>
      <c r="B1319" s="368" t="s">
        <v>139</v>
      </c>
      <c r="C1319" s="368" t="s">
        <v>163</v>
      </c>
      <c r="D1319" s="368" t="s">
        <v>265</v>
      </c>
      <c r="E1319" s="368">
        <v>6</v>
      </c>
      <c r="F1319" s="368">
        <v>5</v>
      </c>
      <c r="G1319" s="368">
        <v>83</v>
      </c>
    </row>
    <row r="1320" spans="1:7">
      <c r="A1320" s="368" t="s">
        <v>6580</v>
      </c>
      <c r="B1320" s="368" t="s">
        <v>139</v>
      </c>
      <c r="C1320" s="368" t="s">
        <v>188</v>
      </c>
      <c r="D1320" s="368" t="s">
        <v>265</v>
      </c>
      <c r="E1320" s="368">
        <v>8</v>
      </c>
      <c r="F1320" s="368" t="s">
        <v>3175</v>
      </c>
      <c r="G1320" s="368">
        <v>0</v>
      </c>
    </row>
    <row r="1321" spans="1:7">
      <c r="A1321" s="368" t="s">
        <v>6581</v>
      </c>
      <c r="B1321" s="368" t="s">
        <v>139</v>
      </c>
      <c r="C1321" s="368" t="s">
        <v>90</v>
      </c>
      <c r="D1321" s="368" t="s">
        <v>265</v>
      </c>
      <c r="E1321" s="368">
        <v>7</v>
      </c>
      <c r="F1321" s="368">
        <v>3</v>
      </c>
      <c r="G1321" s="368">
        <v>43</v>
      </c>
    </row>
    <row r="1322" spans="1:7">
      <c r="A1322" s="368" t="s">
        <v>6582</v>
      </c>
      <c r="B1322" s="368" t="s">
        <v>139</v>
      </c>
      <c r="C1322" s="368" t="s">
        <v>148</v>
      </c>
      <c r="D1322" s="368" t="s">
        <v>265</v>
      </c>
      <c r="E1322" s="368">
        <v>7</v>
      </c>
      <c r="F1322" s="368" t="s">
        <v>3175</v>
      </c>
      <c r="G1322" s="368">
        <v>0</v>
      </c>
    </row>
    <row r="1323" spans="1:7">
      <c r="A1323" s="368" t="s">
        <v>6583</v>
      </c>
      <c r="B1323" s="368" t="s">
        <v>139</v>
      </c>
      <c r="C1323" s="368" t="s">
        <v>36</v>
      </c>
      <c r="D1323" s="368" t="s">
        <v>265</v>
      </c>
      <c r="E1323" s="368">
        <v>2</v>
      </c>
      <c r="F1323" s="368">
        <v>2</v>
      </c>
      <c r="G1323" s="368">
        <v>100</v>
      </c>
    </row>
    <row r="1324" spans="1:7">
      <c r="A1324" s="368" t="s">
        <v>6584</v>
      </c>
      <c r="B1324" s="368" t="s">
        <v>139</v>
      </c>
      <c r="C1324" s="368" t="s">
        <v>217</v>
      </c>
      <c r="D1324" s="368" t="s">
        <v>265</v>
      </c>
      <c r="E1324" s="368">
        <v>22</v>
      </c>
      <c r="F1324" s="368">
        <v>15</v>
      </c>
      <c r="G1324" s="368">
        <v>68</v>
      </c>
    </row>
    <row r="1325" spans="1:7">
      <c r="A1325" s="368" t="s">
        <v>6585</v>
      </c>
      <c r="B1325" s="368" t="s">
        <v>139</v>
      </c>
      <c r="C1325" s="368" t="s">
        <v>37</v>
      </c>
      <c r="D1325" s="368" t="s">
        <v>265</v>
      </c>
      <c r="E1325" s="368">
        <v>17</v>
      </c>
      <c r="F1325" s="368">
        <v>11</v>
      </c>
      <c r="G1325" s="368">
        <v>65</v>
      </c>
    </row>
    <row r="1326" spans="1:7">
      <c r="A1326" s="368" t="s">
        <v>6586</v>
      </c>
      <c r="B1326" s="368" t="s">
        <v>139</v>
      </c>
      <c r="C1326" s="368" t="s">
        <v>18</v>
      </c>
      <c r="D1326" s="368" t="s">
        <v>265</v>
      </c>
      <c r="E1326" s="368">
        <v>1</v>
      </c>
      <c r="F1326" s="368" t="s">
        <v>3175</v>
      </c>
      <c r="G1326" s="368">
        <v>0</v>
      </c>
    </row>
    <row r="1327" spans="1:7">
      <c r="A1327" s="368" t="s">
        <v>6587</v>
      </c>
      <c r="B1327" s="368" t="s">
        <v>139</v>
      </c>
      <c r="C1327" s="368" t="s">
        <v>218</v>
      </c>
      <c r="D1327" s="368" t="s">
        <v>265</v>
      </c>
      <c r="E1327" s="368">
        <v>3</v>
      </c>
      <c r="F1327" s="368">
        <v>3</v>
      </c>
      <c r="G1327" s="368">
        <v>100</v>
      </c>
    </row>
    <row r="1328" spans="1:7">
      <c r="A1328" s="368" t="s">
        <v>6588</v>
      </c>
      <c r="B1328" s="368" t="s">
        <v>139</v>
      </c>
      <c r="C1328" s="368" t="s">
        <v>91</v>
      </c>
      <c r="D1328" s="368" t="s">
        <v>265</v>
      </c>
      <c r="E1328" s="368">
        <v>16</v>
      </c>
      <c r="F1328" s="368">
        <v>7</v>
      </c>
      <c r="G1328" s="368">
        <v>44</v>
      </c>
    </row>
    <row r="1329" spans="1:7">
      <c r="A1329" s="368" t="s">
        <v>6589</v>
      </c>
      <c r="B1329" s="368" t="s">
        <v>139</v>
      </c>
      <c r="C1329" s="368" t="s">
        <v>19</v>
      </c>
      <c r="D1329" s="368" t="s">
        <v>265</v>
      </c>
      <c r="E1329" s="368">
        <v>8</v>
      </c>
      <c r="F1329" s="368">
        <v>7</v>
      </c>
      <c r="G1329" s="368">
        <v>88</v>
      </c>
    </row>
    <row r="1330" spans="1:7">
      <c r="A1330" s="368" t="s">
        <v>6590</v>
      </c>
      <c r="B1330" s="368" t="s">
        <v>139</v>
      </c>
      <c r="C1330" s="368" t="s">
        <v>189</v>
      </c>
      <c r="D1330" s="368" t="s">
        <v>265</v>
      </c>
      <c r="E1330" s="368">
        <v>32</v>
      </c>
      <c r="F1330" s="368" t="s">
        <v>3175</v>
      </c>
      <c r="G1330" s="368">
        <v>0</v>
      </c>
    </row>
    <row r="1331" spans="1:7">
      <c r="A1331" s="368" t="s">
        <v>6591</v>
      </c>
      <c r="B1331" s="368" t="s">
        <v>139</v>
      </c>
      <c r="C1331" s="368" t="s">
        <v>149</v>
      </c>
      <c r="D1331" s="368" t="s">
        <v>265</v>
      </c>
      <c r="E1331" s="368">
        <v>3</v>
      </c>
      <c r="F1331" s="368" t="s">
        <v>3175</v>
      </c>
      <c r="G1331" s="368">
        <v>0</v>
      </c>
    </row>
    <row r="1332" spans="1:7">
      <c r="A1332" s="368" t="s">
        <v>6592</v>
      </c>
      <c r="B1332" s="368" t="s">
        <v>139</v>
      </c>
      <c r="C1332" s="368" t="s">
        <v>207</v>
      </c>
      <c r="D1332" s="368" t="s">
        <v>265</v>
      </c>
      <c r="E1332" s="368">
        <v>10</v>
      </c>
      <c r="F1332" s="368" t="s">
        <v>3175</v>
      </c>
      <c r="G1332" s="368">
        <v>0</v>
      </c>
    </row>
    <row r="1333" spans="1:7">
      <c r="A1333" s="368" t="s">
        <v>6593</v>
      </c>
      <c r="B1333" s="368" t="s">
        <v>139</v>
      </c>
      <c r="C1333" s="368" t="s">
        <v>38</v>
      </c>
      <c r="D1333" s="368" t="s">
        <v>265</v>
      </c>
      <c r="E1333" s="368">
        <v>18</v>
      </c>
      <c r="F1333" s="368">
        <v>11</v>
      </c>
      <c r="G1333" s="368">
        <v>61</v>
      </c>
    </row>
    <row r="1334" spans="1:7">
      <c r="A1334" s="368" t="s">
        <v>6594</v>
      </c>
      <c r="B1334" s="368" t="s">
        <v>139</v>
      </c>
      <c r="C1334" s="368" t="s">
        <v>219</v>
      </c>
      <c r="D1334" s="368" t="s">
        <v>265</v>
      </c>
      <c r="E1334" s="368">
        <v>7</v>
      </c>
      <c r="F1334" s="368">
        <v>6</v>
      </c>
      <c r="G1334" s="368">
        <v>86</v>
      </c>
    </row>
    <row r="1335" spans="1:7">
      <c r="A1335" s="368" t="s">
        <v>6595</v>
      </c>
      <c r="B1335" s="368" t="s">
        <v>139</v>
      </c>
      <c r="C1335" s="368" t="s">
        <v>92</v>
      </c>
      <c r="D1335" s="368" t="s">
        <v>265</v>
      </c>
      <c r="E1335" s="368">
        <v>5</v>
      </c>
      <c r="F1335" s="368">
        <v>5</v>
      </c>
      <c r="G1335" s="368">
        <v>100</v>
      </c>
    </row>
    <row r="1336" spans="1:7">
      <c r="A1336" s="368" t="s">
        <v>6596</v>
      </c>
      <c r="B1336" s="368" t="s">
        <v>139</v>
      </c>
      <c r="C1336" s="368" t="s">
        <v>208</v>
      </c>
      <c r="D1336" s="368" t="s">
        <v>265</v>
      </c>
      <c r="E1336" s="368">
        <v>2</v>
      </c>
      <c r="F1336" s="368" t="s">
        <v>3175</v>
      </c>
      <c r="G1336" s="368">
        <v>0</v>
      </c>
    </row>
    <row r="1337" spans="1:7">
      <c r="A1337" s="368" t="s">
        <v>6597</v>
      </c>
      <c r="B1337" s="368" t="s">
        <v>139</v>
      </c>
      <c r="C1337" s="368" t="s">
        <v>150</v>
      </c>
      <c r="D1337" s="368" t="s">
        <v>265</v>
      </c>
      <c r="E1337" s="368">
        <v>1</v>
      </c>
      <c r="F1337" s="368" t="s">
        <v>3175</v>
      </c>
      <c r="G1337" s="368">
        <v>0</v>
      </c>
    </row>
    <row r="1338" spans="1:7">
      <c r="A1338" s="368" t="s">
        <v>6598</v>
      </c>
      <c r="B1338" s="368" t="s">
        <v>139</v>
      </c>
      <c r="C1338" s="368" t="s">
        <v>39</v>
      </c>
      <c r="D1338" s="368" t="s">
        <v>265</v>
      </c>
      <c r="E1338" s="368">
        <v>11</v>
      </c>
      <c r="F1338" s="368">
        <v>5</v>
      </c>
      <c r="G1338" s="368">
        <v>45</v>
      </c>
    </row>
    <row r="1339" spans="1:7">
      <c r="A1339" s="368" t="s">
        <v>6599</v>
      </c>
      <c r="B1339" s="368" t="s">
        <v>139</v>
      </c>
      <c r="C1339" s="368" t="s">
        <v>61</v>
      </c>
      <c r="D1339" s="368" t="s">
        <v>265</v>
      </c>
      <c r="E1339" s="368">
        <v>9</v>
      </c>
      <c r="F1339" s="368">
        <v>6</v>
      </c>
      <c r="G1339" s="368">
        <v>67</v>
      </c>
    </row>
    <row r="1340" spans="1:7">
      <c r="A1340" s="368" t="s">
        <v>6600</v>
      </c>
      <c r="B1340" s="368" t="s">
        <v>139</v>
      </c>
      <c r="C1340" s="368" t="s">
        <v>220</v>
      </c>
      <c r="D1340" s="368" t="s">
        <v>265</v>
      </c>
      <c r="E1340" s="368">
        <v>5</v>
      </c>
      <c r="F1340" s="368">
        <v>4</v>
      </c>
      <c r="G1340" s="368">
        <v>80</v>
      </c>
    </row>
    <row r="1341" spans="1:7">
      <c r="A1341" s="368" t="s">
        <v>6601</v>
      </c>
      <c r="B1341" s="368" t="s">
        <v>139</v>
      </c>
      <c r="C1341" s="368" t="s">
        <v>151</v>
      </c>
      <c r="D1341" s="368" t="s">
        <v>265</v>
      </c>
      <c r="E1341" s="368">
        <v>4</v>
      </c>
      <c r="F1341" s="368" t="s">
        <v>3175</v>
      </c>
      <c r="G1341" s="368">
        <v>0</v>
      </c>
    </row>
    <row r="1342" spans="1:7">
      <c r="A1342" s="368" t="s">
        <v>6602</v>
      </c>
      <c r="B1342" s="368" t="s">
        <v>139</v>
      </c>
      <c r="C1342" s="368" t="s">
        <v>152</v>
      </c>
      <c r="D1342" s="368" t="s">
        <v>265</v>
      </c>
      <c r="E1342" s="368">
        <v>7</v>
      </c>
      <c r="F1342" s="368" t="s">
        <v>3175</v>
      </c>
      <c r="G1342" s="368">
        <v>0</v>
      </c>
    </row>
    <row r="1343" spans="1:7">
      <c r="A1343" s="368" t="s">
        <v>6603</v>
      </c>
      <c r="B1343" s="368" t="s">
        <v>139</v>
      </c>
      <c r="C1343" s="368" t="s">
        <v>40</v>
      </c>
      <c r="D1343" s="368" t="s">
        <v>265</v>
      </c>
      <c r="E1343" s="368">
        <v>6</v>
      </c>
      <c r="F1343" s="368">
        <v>4</v>
      </c>
      <c r="G1343" s="368">
        <v>67</v>
      </c>
    </row>
    <row r="1344" spans="1:7">
      <c r="A1344" s="368" t="s">
        <v>6604</v>
      </c>
      <c r="B1344" s="368" t="s">
        <v>139</v>
      </c>
      <c r="C1344" s="368" t="s">
        <v>221</v>
      </c>
      <c r="D1344" s="368" t="s">
        <v>265</v>
      </c>
      <c r="E1344" s="368">
        <v>16</v>
      </c>
      <c r="F1344" s="368">
        <v>10</v>
      </c>
      <c r="G1344" s="368">
        <v>63</v>
      </c>
    </row>
    <row r="1345" spans="1:7">
      <c r="A1345" s="368" t="s">
        <v>6605</v>
      </c>
      <c r="B1345" s="368" t="s">
        <v>139</v>
      </c>
      <c r="C1345" s="368" t="s">
        <v>190</v>
      </c>
      <c r="D1345" s="368" t="s">
        <v>265</v>
      </c>
      <c r="E1345" s="368">
        <v>5</v>
      </c>
      <c r="F1345" s="368" t="s">
        <v>3175</v>
      </c>
      <c r="G1345" s="368">
        <v>0</v>
      </c>
    </row>
    <row r="1346" spans="1:7">
      <c r="A1346" s="368" t="s">
        <v>6606</v>
      </c>
      <c r="B1346" s="368" t="s">
        <v>139</v>
      </c>
      <c r="C1346" s="368" t="s">
        <v>191</v>
      </c>
      <c r="D1346" s="368" t="s">
        <v>265</v>
      </c>
      <c r="E1346" s="368">
        <v>12</v>
      </c>
      <c r="F1346" s="368" t="s">
        <v>3175</v>
      </c>
      <c r="G1346" s="368">
        <v>0</v>
      </c>
    </row>
    <row r="1347" spans="1:7">
      <c r="A1347" s="368" t="s">
        <v>6607</v>
      </c>
      <c r="B1347" s="368" t="s">
        <v>139</v>
      </c>
      <c r="C1347" s="368" t="s">
        <v>41</v>
      </c>
      <c r="D1347" s="368" t="s">
        <v>265</v>
      </c>
      <c r="E1347" s="368">
        <v>8</v>
      </c>
      <c r="F1347" s="368">
        <v>6</v>
      </c>
      <c r="G1347" s="368">
        <v>75</v>
      </c>
    </row>
    <row r="1348" spans="1:7">
      <c r="A1348" s="368" t="s">
        <v>6608</v>
      </c>
      <c r="B1348" s="368" t="s">
        <v>139</v>
      </c>
      <c r="C1348" s="368" t="s">
        <v>209</v>
      </c>
      <c r="D1348" s="368" t="s">
        <v>265</v>
      </c>
      <c r="E1348" s="368">
        <v>13</v>
      </c>
      <c r="F1348" s="368" t="s">
        <v>3175</v>
      </c>
      <c r="G1348" s="368">
        <v>0</v>
      </c>
    </row>
    <row r="1349" spans="1:7">
      <c r="A1349" s="368" t="s">
        <v>6609</v>
      </c>
      <c r="B1349" s="368" t="s">
        <v>139</v>
      </c>
      <c r="C1349" s="368" t="s">
        <v>174</v>
      </c>
      <c r="D1349" s="368" t="s">
        <v>265</v>
      </c>
      <c r="E1349" s="368">
        <v>13</v>
      </c>
      <c r="F1349" s="368">
        <v>12</v>
      </c>
      <c r="G1349" s="368">
        <v>92</v>
      </c>
    </row>
    <row r="1350" spans="1:7">
      <c r="A1350" s="368" t="s">
        <v>6610</v>
      </c>
      <c r="B1350" s="368" t="s">
        <v>139</v>
      </c>
      <c r="C1350" s="368" t="s">
        <v>193</v>
      </c>
      <c r="D1350" s="368" t="s">
        <v>265</v>
      </c>
      <c r="E1350" s="368">
        <v>8</v>
      </c>
      <c r="F1350" s="368" t="s">
        <v>3175</v>
      </c>
      <c r="G1350" s="368">
        <v>0</v>
      </c>
    </row>
    <row r="1351" spans="1:7">
      <c r="A1351" s="368" t="s">
        <v>6611</v>
      </c>
      <c r="B1351" s="368" t="s">
        <v>139</v>
      </c>
      <c r="C1351" s="368" t="s">
        <v>222</v>
      </c>
      <c r="D1351" s="368" t="s">
        <v>265</v>
      </c>
      <c r="E1351" s="368">
        <v>9</v>
      </c>
      <c r="F1351" s="368">
        <v>7</v>
      </c>
      <c r="G1351" s="368">
        <v>78</v>
      </c>
    </row>
    <row r="1352" spans="1:7">
      <c r="A1352" s="368" t="s">
        <v>6612</v>
      </c>
      <c r="B1352" s="368" t="s">
        <v>139</v>
      </c>
      <c r="C1352" s="368" t="s">
        <v>223</v>
      </c>
      <c r="D1352" s="368" t="s">
        <v>265</v>
      </c>
      <c r="E1352" s="368">
        <v>16</v>
      </c>
      <c r="F1352" s="368">
        <v>14</v>
      </c>
      <c r="G1352" s="368">
        <v>88</v>
      </c>
    </row>
    <row r="1353" spans="1:7">
      <c r="A1353" s="368" t="s">
        <v>6613</v>
      </c>
      <c r="B1353" s="368" t="s">
        <v>139</v>
      </c>
      <c r="C1353" s="368" t="s">
        <v>62</v>
      </c>
      <c r="D1353" s="368" t="s">
        <v>265</v>
      </c>
      <c r="E1353" s="368">
        <v>10</v>
      </c>
      <c r="F1353" s="368">
        <v>8</v>
      </c>
      <c r="G1353" s="368">
        <v>80</v>
      </c>
    </row>
    <row r="1354" spans="1:7">
      <c r="A1354" s="368" t="s">
        <v>4291</v>
      </c>
      <c r="B1354" s="368" t="s">
        <v>139</v>
      </c>
      <c r="C1354" s="368" t="s">
        <v>63</v>
      </c>
      <c r="D1354" s="368" t="s">
        <v>3192</v>
      </c>
      <c r="E1354" s="368">
        <v>1486</v>
      </c>
      <c r="F1354" s="368">
        <v>117</v>
      </c>
      <c r="G1354" s="368">
        <v>8</v>
      </c>
    </row>
    <row r="1355" spans="1:7">
      <c r="A1355" s="368" t="s">
        <v>5629</v>
      </c>
      <c r="B1355" s="368" t="s">
        <v>139</v>
      </c>
      <c r="C1355" s="368" t="s">
        <v>210</v>
      </c>
      <c r="D1355" s="368" t="s">
        <v>3192</v>
      </c>
      <c r="E1355" s="368">
        <v>14</v>
      </c>
      <c r="F1355" s="368">
        <v>1</v>
      </c>
      <c r="G1355" s="368">
        <v>7</v>
      </c>
    </row>
    <row r="1356" spans="1:7">
      <c r="A1356" s="368" t="s">
        <v>6614</v>
      </c>
      <c r="B1356" s="368" t="s">
        <v>139</v>
      </c>
      <c r="C1356" s="368" t="s">
        <v>20</v>
      </c>
      <c r="D1356" s="368" t="s">
        <v>3192</v>
      </c>
      <c r="E1356" s="368">
        <v>7</v>
      </c>
      <c r="F1356" s="368">
        <v>2</v>
      </c>
      <c r="G1356" s="368">
        <v>29</v>
      </c>
    </row>
    <row r="1357" spans="1:7">
      <c r="A1357" s="368" t="s">
        <v>6615</v>
      </c>
      <c r="B1357" s="368" t="s">
        <v>139</v>
      </c>
      <c r="C1357" s="368" t="s">
        <v>22</v>
      </c>
      <c r="D1357" s="368" t="s">
        <v>3192</v>
      </c>
      <c r="E1357" s="368">
        <v>5</v>
      </c>
      <c r="F1357" s="368">
        <v>1</v>
      </c>
      <c r="G1357" s="368">
        <v>20</v>
      </c>
    </row>
    <row r="1358" spans="1:7">
      <c r="A1358" s="368" t="s">
        <v>4687</v>
      </c>
      <c r="B1358" s="368" t="s">
        <v>139</v>
      </c>
      <c r="C1358" s="368" t="s">
        <v>225</v>
      </c>
      <c r="D1358" s="368" t="s">
        <v>3192</v>
      </c>
      <c r="E1358" s="368">
        <v>20</v>
      </c>
      <c r="F1358" s="368">
        <v>3</v>
      </c>
      <c r="G1358" s="368">
        <v>15</v>
      </c>
    </row>
    <row r="1359" spans="1:7">
      <c r="A1359" s="368" t="s">
        <v>5634</v>
      </c>
      <c r="B1359" s="368" t="s">
        <v>139</v>
      </c>
      <c r="C1359" s="368" t="s">
        <v>83</v>
      </c>
      <c r="D1359" s="368" t="s">
        <v>3192</v>
      </c>
      <c r="E1359" s="368">
        <v>41</v>
      </c>
      <c r="F1359" s="368">
        <v>7</v>
      </c>
      <c r="G1359" s="368">
        <v>17</v>
      </c>
    </row>
    <row r="1360" spans="1:7">
      <c r="A1360" s="368" t="s">
        <v>6616</v>
      </c>
      <c r="B1360" s="368" t="s">
        <v>139</v>
      </c>
      <c r="C1360" s="368" t="s">
        <v>84</v>
      </c>
      <c r="D1360" s="368" t="s">
        <v>3192</v>
      </c>
      <c r="E1360" s="368">
        <v>12</v>
      </c>
      <c r="F1360" s="368">
        <v>2</v>
      </c>
      <c r="G1360" s="368">
        <v>17</v>
      </c>
    </row>
    <row r="1361" spans="1:7">
      <c r="A1361" s="368" t="s">
        <v>4819</v>
      </c>
      <c r="B1361" s="368" t="s">
        <v>139</v>
      </c>
      <c r="C1361" s="368" t="s">
        <v>25</v>
      </c>
      <c r="D1361" s="368" t="s">
        <v>3192</v>
      </c>
      <c r="E1361" s="368">
        <v>10</v>
      </c>
      <c r="F1361" s="368">
        <v>1</v>
      </c>
      <c r="G1361" s="368">
        <v>10</v>
      </c>
    </row>
    <row r="1362" spans="1:7">
      <c r="A1362" s="368" t="s">
        <v>4820</v>
      </c>
      <c r="B1362" s="368" t="s">
        <v>139</v>
      </c>
      <c r="C1362" s="368" t="s">
        <v>211</v>
      </c>
      <c r="D1362" s="368" t="s">
        <v>3192</v>
      </c>
      <c r="E1362" s="368">
        <v>24</v>
      </c>
      <c r="F1362" s="368">
        <v>3</v>
      </c>
      <c r="G1362" s="368">
        <v>13</v>
      </c>
    </row>
    <row r="1363" spans="1:7">
      <c r="A1363" s="368" t="s">
        <v>5565</v>
      </c>
      <c r="B1363" s="368" t="s">
        <v>139</v>
      </c>
      <c r="C1363" s="368" t="s">
        <v>74</v>
      </c>
      <c r="D1363" s="368" t="s">
        <v>3192</v>
      </c>
      <c r="E1363" s="368">
        <v>24</v>
      </c>
      <c r="F1363" s="368">
        <v>2</v>
      </c>
      <c r="G1363" s="368">
        <v>8</v>
      </c>
    </row>
    <row r="1364" spans="1:7">
      <c r="A1364" s="368" t="s">
        <v>4949</v>
      </c>
      <c r="B1364" s="368" t="s">
        <v>139</v>
      </c>
      <c r="C1364" s="368" t="s">
        <v>227</v>
      </c>
      <c r="D1364" s="368" t="s">
        <v>3192</v>
      </c>
      <c r="E1364" s="368">
        <v>13</v>
      </c>
      <c r="F1364" s="368">
        <v>4</v>
      </c>
      <c r="G1364" s="368">
        <v>31</v>
      </c>
    </row>
    <row r="1365" spans="1:7">
      <c r="A1365" s="368" t="s">
        <v>6617</v>
      </c>
      <c r="B1365" s="368" t="s">
        <v>139</v>
      </c>
      <c r="C1365" s="368" t="s">
        <v>155</v>
      </c>
      <c r="D1365" s="368" t="s">
        <v>3192</v>
      </c>
      <c r="E1365" s="368">
        <v>7</v>
      </c>
      <c r="F1365" s="368">
        <v>2</v>
      </c>
      <c r="G1365" s="368">
        <v>29</v>
      </c>
    </row>
    <row r="1366" spans="1:7">
      <c r="A1366" s="368" t="s">
        <v>6618</v>
      </c>
      <c r="B1366" s="368" t="s">
        <v>139</v>
      </c>
      <c r="C1366" s="368" t="s">
        <v>228</v>
      </c>
      <c r="D1366" s="368" t="s">
        <v>3192</v>
      </c>
      <c r="E1366" s="368">
        <v>7</v>
      </c>
      <c r="F1366" s="368">
        <v>2</v>
      </c>
      <c r="G1366" s="368">
        <v>29</v>
      </c>
    </row>
    <row r="1367" spans="1:7">
      <c r="A1367" s="368" t="s">
        <v>5642</v>
      </c>
      <c r="B1367" s="368" t="s">
        <v>139</v>
      </c>
      <c r="C1367" s="368" t="s">
        <v>85</v>
      </c>
      <c r="D1367" s="368" t="s">
        <v>3192</v>
      </c>
      <c r="E1367" s="368">
        <v>28</v>
      </c>
      <c r="F1367" s="368">
        <v>1</v>
      </c>
      <c r="G1367" s="368">
        <v>4</v>
      </c>
    </row>
    <row r="1368" spans="1:7">
      <c r="A1368" s="368" t="s">
        <v>4955</v>
      </c>
      <c r="B1368" s="368" t="s">
        <v>139</v>
      </c>
      <c r="C1368" s="368" t="s">
        <v>156</v>
      </c>
      <c r="D1368" s="368" t="s">
        <v>3192</v>
      </c>
      <c r="E1368" s="368">
        <v>7</v>
      </c>
      <c r="F1368" s="368">
        <v>1</v>
      </c>
      <c r="G1368" s="368">
        <v>14</v>
      </c>
    </row>
    <row r="1369" spans="1:7">
      <c r="A1369" s="368" t="s">
        <v>6619</v>
      </c>
      <c r="B1369" s="368" t="s">
        <v>139</v>
      </c>
      <c r="C1369" s="368" t="s">
        <v>86</v>
      </c>
      <c r="D1369" s="368" t="s">
        <v>3192</v>
      </c>
      <c r="E1369" s="368">
        <v>21</v>
      </c>
      <c r="F1369" s="368">
        <v>1</v>
      </c>
      <c r="G1369" s="368">
        <v>5</v>
      </c>
    </row>
    <row r="1370" spans="1:7">
      <c r="A1370" s="368" t="s">
        <v>5283</v>
      </c>
      <c r="B1370" s="368" t="s">
        <v>139</v>
      </c>
      <c r="C1370" s="368" t="s">
        <v>229</v>
      </c>
      <c r="D1370" s="368" t="s">
        <v>3192</v>
      </c>
      <c r="E1370" s="368">
        <v>13</v>
      </c>
      <c r="F1370" s="368">
        <v>2</v>
      </c>
      <c r="G1370" s="368">
        <v>15</v>
      </c>
    </row>
    <row r="1371" spans="1:7">
      <c r="A1371" s="368" t="s">
        <v>6620</v>
      </c>
      <c r="B1371" s="368" t="s">
        <v>139</v>
      </c>
      <c r="C1371" s="368" t="s">
        <v>29</v>
      </c>
      <c r="D1371" s="368" t="s">
        <v>3192</v>
      </c>
      <c r="E1371" s="368">
        <v>53</v>
      </c>
      <c r="F1371" s="368">
        <v>9</v>
      </c>
      <c r="G1371" s="368">
        <v>17</v>
      </c>
    </row>
    <row r="1372" spans="1:7">
      <c r="A1372" s="368" t="s">
        <v>5584</v>
      </c>
      <c r="B1372" s="368" t="s">
        <v>139</v>
      </c>
      <c r="C1372" s="368" t="s">
        <v>115</v>
      </c>
      <c r="D1372" s="368" t="s">
        <v>3192</v>
      </c>
      <c r="E1372" s="368">
        <v>52</v>
      </c>
      <c r="F1372" s="368">
        <v>9</v>
      </c>
      <c r="G1372" s="368">
        <v>17</v>
      </c>
    </row>
    <row r="1373" spans="1:7">
      <c r="A1373" s="368" t="s">
        <v>6621</v>
      </c>
      <c r="B1373" s="368" t="s">
        <v>139</v>
      </c>
      <c r="C1373" s="368" t="s">
        <v>76</v>
      </c>
      <c r="D1373" s="368" t="s">
        <v>3192</v>
      </c>
      <c r="E1373" s="368">
        <v>25</v>
      </c>
      <c r="F1373" s="368">
        <v>4</v>
      </c>
      <c r="G1373" s="368">
        <v>16</v>
      </c>
    </row>
    <row r="1374" spans="1:7">
      <c r="A1374" s="368" t="s">
        <v>5162</v>
      </c>
      <c r="B1374" s="368" t="s">
        <v>139</v>
      </c>
      <c r="C1374" s="368" t="s">
        <v>77</v>
      </c>
      <c r="D1374" s="368" t="s">
        <v>3192</v>
      </c>
      <c r="E1374" s="368">
        <v>22</v>
      </c>
      <c r="F1374" s="368">
        <v>4</v>
      </c>
      <c r="G1374" s="368">
        <v>18</v>
      </c>
    </row>
    <row r="1375" spans="1:7">
      <c r="A1375" s="368" t="s">
        <v>4472</v>
      </c>
      <c r="B1375" s="368" t="s">
        <v>139</v>
      </c>
      <c r="C1375" s="368" t="s">
        <v>30</v>
      </c>
      <c r="D1375" s="368" t="s">
        <v>3192</v>
      </c>
      <c r="E1375" s="368">
        <v>15</v>
      </c>
      <c r="F1375" s="368">
        <v>2</v>
      </c>
      <c r="G1375" s="368">
        <v>13</v>
      </c>
    </row>
    <row r="1376" spans="1:7">
      <c r="A1376" s="368" t="s">
        <v>5677</v>
      </c>
      <c r="B1376" s="368" t="s">
        <v>139</v>
      </c>
      <c r="C1376" s="368" t="s">
        <v>31</v>
      </c>
      <c r="D1376" s="368" t="s">
        <v>3192</v>
      </c>
      <c r="E1376" s="368">
        <v>11</v>
      </c>
      <c r="F1376" s="368">
        <v>2</v>
      </c>
      <c r="G1376" s="368">
        <v>18</v>
      </c>
    </row>
    <row r="1377" spans="1:7">
      <c r="A1377" s="368" t="s">
        <v>6622</v>
      </c>
      <c r="B1377" s="368" t="s">
        <v>139</v>
      </c>
      <c r="C1377" s="368" t="s">
        <v>159</v>
      </c>
      <c r="D1377" s="368" t="s">
        <v>3192</v>
      </c>
      <c r="E1377" s="368">
        <v>5</v>
      </c>
      <c r="F1377" s="368">
        <v>2</v>
      </c>
      <c r="G1377" s="368">
        <v>40</v>
      </c>
    </row>
    <row r="1378" spans="1:7">
      <c r="A1378" s="368" t="s">
        <v>5681</v>
      </c>
      <c r="B1378" s="368" t="s">
        <v>139</v>
      </c>
      <c r="C1378" s="368" t="s">
        <v>88</v>
      </c>
      <c r="D1378" s="368" t="s">
        <v>3192</v>
      </c>
      <c r="E1378" s="368">
        <v>14</v>
      </c>
      <c r="F1378" s="368">
        <v>2</v>
      </c>
      <c r="G1378" s="368">
        <v>14</v>
      </c>
    </row>
    <row r="1379" spans="1:7">
      <c r="A1379" s="368" t="s">
        <v>6623</v>
      </c>
      <c r="B1379" s="368" t="s">
        <v>139</v>
      </c>
      <c r="C1379" s="368" t="s">
        <v>57</v>
      </c>
      <c r="D1379" s="368" t="s">
        <v>3192</v>
      </c>
      <c r="E1379" s="368">
        <v>5</v>
      </c>
      <c r="F1379" s="368">
        <v>2</v>
      </c>
      <c r="G1379" s="368">
        <v>40</v>
      </c>
    </row>
    <row r="1380" spans="1:7">
      <c r="A1380" s="368" t="s">
        <v>6624</v>
      </c>
      <c r="B1380" s="368" t="s">
        <v>139</v>
      </c>
      <c r="C1380" s="368" t="s">
        <v>58</v>
      </c>
      <c r="D1380" s="368" t="s">
        <v>3192</v>
      </c>
      <c r="E1380" s="368">
        <v>23</v>
      </c>
      <c r="F1380" s="368">
        <v>2</v>
      </c>
      <c r="G1380" s="368">
        <v>9</v>
      </c>
    </row>
    <row r="1381" spans="1:7">
      <c r="A1381" s="368" t="s">
        <v>5228</v>
      </c>
      <c r="B1381" s="368" t="s">
        <v>139</v>
      </c>
      <c r="C1381" s="368" t="s">
        <v>78</v>
      </c>
      <c r="D1381" s="368" t="s">
        <v>3192</v>
      </c>
      <c r="E1381" s="368">
        <v>33</v>
      </c>
      <c r="F1381" s="368">
        <v>8</v>
      </c>
      <c r="G1381" s="368">
        <v>24</v>
      </c>
    </row>
    <row r="1382" spans="1:7">
      <c r="A1382" s="368" t="s">
        <v>5230</v>
      </c>
      <c r="B1382" s="368" t="s">
        <v>139</v>
      </c>
      <c r="C1382" s="368" t="s">
        <v>161</v>
      </c>
      <c r="D1382" s="368" t="s">
        <v>3192</v>
      </c>
      <c r="E1382" s="368">
        <v>6</v>
      </c>
      <c r="F1382" s="368">
        <v>1</v>
      </c>
      <c r="G1382" s="368">
        <v>17</v>
      </c>
    </row>
    <row r="1383" spans="1:7">
      <c r="A1383" s="368" t="s">
        <v>6625</v>
      </c>
      <c r="B1383" s="368" t="s">
        <v>139</v>
      </c>
      <c r="C1383" s="368" t="s">
        <v>80</v>
      </c>
      <c r="D1383" s="368" t="s">
        <v>3192</v>
      </c>
      <c r="E1383" s="368">
        <v>25</v>
      </c>
      <c r="F1383" s="368">
        <v>2</v>
      </c>
      <c r="G1383" s="368">
        <v>8</v>
      </c>
    </row>
    <row r="1384" spans="1:7">
      <c r="A1384" s="368" t="s">
        <v>5437</v>
      </c>
      <c r="B1384" s="368" t="s">
        <v>139</v>
      </c>
      <c r="C1384" s="368" t="s">
        <v>32</v>
      </c>
      <c r="D1384" s="368" t="s">
        <v>3192</v>
      </c>
      <c r="E1384" s="368">
        <v>9</v>
      </c>
      <c r="F1384" s="368">
        <v>2</v>
      </c>
      <c r="G1384" s="368">
        <v>22</v>
      </c>
    </row>
    <row r="1385" spans="1:7">
      <c r="A1385" s="368" t="s">
        <v>5551</v>
      </c>
      <c r="B1385" s="368" t="s">
        <v>139</v>
      </c>
      <c r="C1385" s="368" t="s">
        <v>33</v>
      </c>
      <c r="D1385" s="368" t="s">
        <v>3192</v>
      </c>
      <c r="E1385" s="368">
        <v>15</v>
      </c>
      <c r="F1385" s="368">
        <v>2</v>
      </c>
      <c r="G1385" s="368">
        <v>13</v>
      </c>
    </row>
    <row r="1386" spans="1:7">
      <c r="A1386" s="368" t="s">
        <v>6626</v>
      </c>
      <c r="B1386" s="368" t="s">
        <v>139</v>
      </c>
      <c r="C1386" s="368" t="s">
        <v>59</v>
      </c>
      <c r="D1386" s="368" t="s">
        <v>3192</v>
      </c>
      <c r="E1386" s="368">
        <v>10</v>
      </c>
      <c r="F1386" s="368">
        <v>3</v>
      </c>
      <c r="G1386" s="368">
        <v>30</v>
      </c>
    </row>
    <row r="1387" spans="1:7">
      <c r="A1387" s="368" t="s">
        <v>5175</v>
      </c>
      <c r="B1387" s="368" t="s">
        <v>139</v>
      </c>
      <c r="C1387" s="368" t="s">
        <v>35</v>
      </c>
      <c r="D1387" s="368" t="s">
        <v>3192</v>
      </c>
      <c r="E1387" s="368">
        <v>3</v>
      </c>
      <c r="F1387" s="368">
        <v>1</v>
      </c>
      <c r="G1387" s="368">
        <v>33</v>
      </c>
    </row>
    <row r="1388" spans="1:7">
      <c r="A1388" s="368" t="s">
        <v>5487</v>
      </c>
      <c r="B1388" s="368" t="s">
        <v>139</v>
      </c>
      <c r="C1388" s="368" t="s">
        <v>60</v>
      </c>
      <c r="D1388" s="368" t="s">
        <v>3192</v>
      </c>
      <c r="E1388" s="368">
        <v>19</v>
      </c>
      <c r="F1388" s="368">
        <v>3</v>
      </c>
      <c r="G1388" s="368">
        <v>16</v>
      </c>
    </row>
    <row r="1389" spans="1:7">
      <c r="A1389" s="368" t="s">
        <v>6627</v>
      </c>
      <c r="B1389" s="368" t="s">
        <v>139</v>
      </c>
      <c r="C1389" s="368" t="s">
        <v>215</v>
      </c>
      <c r="D1389" s="368" t="s">
        <v>3192</v>
      </c>
      <c r="E1389" s="368">
        <v>7</v>
      </c>
      <c r="F1389" s="368">
        <v>1</v>
      </c>
      <c r="G1389" s="368">
        <v>14</v>
      </c>
    </row>
    <row r="1390" spans="1:7">
      <c r="A1390" s="368" t="s">
        <v>6628</v>
      </c>
      <c r="B1390" s="368" t="s">
        <v>139</v>
      </c>
      <c r="C1390" s="368" t="s">
        <v>163</v>
      </c>
      <c r="D1390" s="368" t="s">
        <v>3192</v>
      </c>
      <c r="E1390" s="368">
        <v>6</v>
      </c>
      <c r="F1390" s="368">
        <v>1</v>
      </c>
      <c r="G1390" s="368">
        <v>17</v>
      </c>
    </row>
    <row r="1391" spans="1:7">
      <c r="A1391" s="368" t="s">
        <v>4753</v>
      </c>
      <c r="B1391" s="368" t="s">
        <v>139</v>
      </c>
      <c r="C1391" s="368" t="s">
        <v>217</v>
      </c>
      <c r="D1391" s="368" t="s">
        <v>3192</v>
      </c>
      <c r="E1391" s="368">
        <v>22</v>
      </c>
      <c r="F1391" s="368">
        <v>5</v>
      </c>
      <c r="G1391" s="368">
        <v>23</v>
      </c>
    </row>
    <row r="1392" spans="1:7">
      <c r="A1392" s="368" t="s">
        <v>6629</v>
      </c>
      <c r="B1392" s="368" t="s">
        <v>139</v>
      </c>
      <c r="C1392" s="368" t="s">
        <v>37</v>
      </c>
      <c r="D1392" s="368" t="s">
        <v>3192</v>
      </c>
      <c r="E1392" s="368">
        <v>17</v>
      </c>
      <c r="F1392" s="368">
        <v>2</v>
      </c>
      <c r="G1392" s="368">
        <v>12</v>
      </c>
    </row>
    <row r="1393" spans="1:7">
      <c r="A1393" s="368" t="s">
        <v>5178</v>
      </c>
      <c r="B1393" s="368" t="s">
        <v>139</v>
      </c>
      <c r="C1393" s="368" t="s">
        <v>38</v>
      </c>
      <c r="D1393" s="368" t="s">
        <v>3192</v>
      </c>
      <c r="E1393" s="368">
        <v>18</v>
      </c>
      <c r="F1393" s="368">
        <v>1</v>
      </c>
      <c r="G1393" s="368">
        <v>6</v>
      </c>
    </row>
    <row r="1394" spans="1:7">
      <c r="A1394" s="368" t="s">
        <v>5247</v>
      </c>
      <c r="B1394" s="368" t="s">
        <v>139</v>
      </c>
      <c r="C1394" s="368" t="s">
        <v>39</v>
      </c>
      <c r="D1394" s="368" t="s">
        <v>3192</v>
      </c>
      <c r="E1394" s="368">
        <v>11</v>
      </c>
      <c r="F1394" s="368">
        <v>1</v>
      </c>
      <c r="G1394" s="368">
        <v>9</v>
      </c>
    </row>
    <row r="1395" spans="1:7">
      <c r="A1395" s="368" t="s">
        <v>5558</v>
      </c>
      <c r="B1395" s="368" t="s">
        <v>139</v>
      </c>
      <c r="C1395" s="368" t="s">
        <v>61</v>
      </c>
      <c r="D1395" s="368" t="s">
        <v>3192</v>
      </c>
      <c r="E1395" s="368">
        <v>9</v>
      </c>
      <c r="F1395" s="368">
        <v>2</v>
      </c>
      <c r="G1395" s="368">
        <v>22</v>
      </c>
    </row>
    <row r="1396" spans="1:7">
      <c r="A1396" s="368" t="s">
        <v>6630</v>
      </c>
      <c r="B1396" s="368" t="s">
        <v>139</v>
      </c>
      <c r="C1396" s="368" t="s">
        <v>220</v>
      </c>
      <c r="D1396" s="368" t="s">
        <v>3192</v>
      </c>
      <c r="E1396" s="368">
        <v>5</v>
      </c>
      <c r="F1396" s="368">
        <v>1</v>
      </c>
      <c r="G1396" s="368">
        <v>20</v>
      </c>
    </row>
    <row r="1397" spans="1:7">
      <c r="A1397" s="368" t="s">
        <v>6631</v>
      </c>
      <c r="B1397" s="368" t="s">
        <v>139</v>
      </c>
      <c r="C1397" s="368" t="s">
        <v>40</v>
      </c>
      <c r="D1397" s="368" t="s">
        <v>3192</v>
      </c>
      <c r="E1397" s="368">
        <v>6</v>
      </c>
      <c r="F1397" s="368">
        <v>1</v>
      </c>
      <c r="G1397" s="368">
        <v>17</v>
      </c>
    </row>
    <row r="1398" spans="1:7">
      <c r="A1398" s="368" t="s">
        <v>5364</v>
      </c>
      <c r="B1398" s="368" t="s">
        <v>139</v>
      </c>
      <c r="C1398" s="368" t="s">
        <v>41</v>
      </c>
      <c r="D1398" s="368" t="s">
        <v>3192</v>
      </c>
      <c r="E1398" s="368">
        <v>8</v>
      </c>
      <c r="F1398" s="368">
        <v>1</v>
      </c>
      <c r="G1398" s="368">
        <v>13</v>
      </c>
    </row>
    <row r="1399" spans="1:7">
      <c r="A1399" s="368" t="s">
        <v>5563</v>
      </c>
      <c r="B1399" s="368" t="s">
        <v>139</v>
      </c>
      <c r="C1399" s="368" t="s">
        <v>222</v>
      </c>
      <c r="D1399" s="368" t="s">
        <v>3192</v>
      </c>
      <c r="E1399" s="368">
        <v>9</v>
      </c>
      <c r="F1399" s="368">
        <v>1</v>
      </c>
      <c r="G1399" s="368">
        <v>11</v>
      </c>
    </row>
    <row r="1400" spans="1:7">
      <c r="A1400" s="368" t="s">
        <v>5606</v>
      </c>
      <c r="B1400" s="368" t="s">
        <v>139</v>
      </c>
      <c r="C1400" s="368" t="s">
        <v>223</v>
      </c>
      <c r="D1400" s="368" t="s">
        <v>3192</v>
      </c>
      <c r="E1400" s="368">
        <v>16</v>
      </c>
      <c r="F1400" s="368">
        <v>3</v>
      </c>
      <c r="G1400" s="368">
        <v>19</v>
      </c>
    </row>
    <row r="1401" spans="1:7">
      <c r="A1401" s="368" t="s">
        <v>5607</v>
      </c>
      <c r="B1401" s="368" t="s">
        <v>139</v>
      </c>
      <c r="C1401" s="368" t="s">
        <v>62</v>
      </c>
      <c r="D1401" s="368" t="s">
        <v>3192</v>
      </c>
      <c r="E1401" s="368">
        <v>10</v>
      </c>
      <c r="F1401" s="368">
        <v>2</v>
      </c>
      <c r="G1401" s="368">
        <v>20</v>
      </c>
    </row>
    <row r="1402" spans="1:7">
      <c r="A1402" s="368" t="s">
        <v>5385</v>
      </c>
      <c r="B1402" s="368" t="s">
        <v>139</v>
      </c>
      <c r="C1402" s="368" t="s">
        <v>63</v>
      </c>
      <c r="D1402" s="368" t="s">
        <v>3220</v>
      </c>
      <c r="E1402" s="368">
        <v>1486</v>
      </c>
      <c r="F1402" s="368">
        <v>555</v>
      </c>
      <c r="G1402" s="368">
        <v>37</v>
      </c>
    </row>
    <row r="1403" spans="1:7">
      <c r="A1403" s="368" t="s">
        <v>5627</v>
      </c>
      <c r="B1403" s="368" t="s">
        <v>139</v>
      </c>
      <c r="C1403" s="368" t="s">
        <v>224</v>
      </c>
      <c r="D1403" s="368" t="s">
        <v>3220</v>
      </c>
      <c r="E1403" s="368">
        <v>11</v>
      </c>
      <c r="F1403" s="368">
        <v>10</v>
      </c>
      <c r="G1403" s="368">
        <v>91</v>
      </c>
    </row>
    <row r="1404" spans="1:7">
      <c r="A1404" s="368" t="s">
        <v>6632</v>
      </c>
      <c r="B1404" s="368" t="s">
        <v>139</v>
      </c>
      <c r="C1404" s="368" t="s">
        <v>82</v>
      </c>
      <c r="D1404" s="368" t="s">
        <v>3220</v>
      </c>
      <c r="E1404" s="368">
        <v>2</v>
      </c>
      <c r="F1404" s="368">
        <v>2</v>
      </c>
      <c r="G1404" s="368">
        <v>100</v>
      </c>
    </row>
    <row r="1405" spans="1:7">
      <c r="A1405" s="368" t="s">
        <v>5389</v>
      </c>
      <c r="B1405" s="368" t="s">
        <v>139</v>
      </c>
      <c r="C1405" s="368" t="s">
        <v>210</v>
      </c>
      <c r="D1405" s="368" t="s">
        <v>3220</v>
      </c>
      <c r="E1405" s="368">
        <v>14</v>
      </c>
      <c r="F1405" s="368">
        <v>7</v>
      </c>
      <c r="G1405" s="368">
        <v>50</v>
      </c>
    </row>
    <row r="1406" spans="1:7">
      <c r="A1406" s="368" t="s">
        <v>6633</v>
      </c>
      <c r="B1406" s="368" t="s">
        <v>139</v>
      </c>
      <c r="C1406" s="368" t="s">
        <v>20</v>
      </c>
      <c r="D1406" s="368" t="s">
        <v>3220</v>
      </c>
      <c r="E1406" s="368">
        <v>7</v>
      </c>
      <c r="F1406" s="368">
        <v>5</v>
      </c>
      <c r="G1406" s="368">
        <v>71</v>
      </c>
    </row>
    <row r="1407" spans="1:7">
      <c r="A1407" s="368" t="s">
        <v>6634</v>
      </c>
      <c r="B1407" s="368" t="s">
        <v>139</v>
      </c>
      <c r="C1407" s="368" t="s">
        <v>21</v>
      </c>
      <c r="D1407" s="368" t="s">
        <v>3220</v>
      </c>
      <c r="E1407" s="368">
        <v>2</v>
      </c>
      <c r="F1407" s="368">
        <v>2</v>
      </c>
      <c r="G1407" s="368">
        <v>100</v>
      </c>
    </row>
    <row r="1408" spans="1:7">
      <c r="A1408" s="368" t="s">
        <v>6635</v>
      </c>
      <c r="B1408" s="368" t="s">
        <v>139</v>
      </c>
      <c r="C1408" s="368" t="s">
        <v>22</v>
      </c>
      <c r="D1408" s="368" t="s">
        <v>3220</v>
      </c>
      <c r="E1408" s="368">
        <v>5</v>
      </c>
      <c r="F1408" s="368">
        <v>2</v>
      </c>
      <c r="G1408" s="368">
        <v>40</v>
      </c>
    </row>
    <row r="1409" spans="1:7">
      <c r="A1409" s="368" t="s">
        <v>5630</v>
      </c>
      <c r="B1409" s="368" t="s">
        <v>139</v>
      </c>
      <c r="C1409" s="368" t="s">
        <v>225</v>
      </c>
      <c r="D1409" s="368" t="s">
        <v>3220</v>
      </c>
      <c r="E1409" s="368">
        <v>20</v>
      </c>
      <c r="F1409" s="368">
        <v>12</v>
      </c>
      <c r="G1409" s="368">
        <v>60</v>
      </c>
    </row>
    <row r="1410" spans="1:7">
      <c r="A1410" s="368" t="s">
        <v>5267</v>
      </c>
      <c r="B1410" s="368" t="s">
        <v>139</v>
      </c>
      <c r="C1410" s="368" t="s">
        <v>23</v>
      </c>
      <c r="D1410" s="368" t="s">
        <v>3220</v>
      </c>
      <c r="E1410" s="368">
        <v>6</v>
      </c>
      <c r="F1410" s="368">
        <v>3</v>
      </c>
      <c r="G1410" s="368">
        <v>50</v>
      </c>
    </row>
    <row r="1411" spans="1:7">
      <c r="A1411" s="368" t="s">
        <v>6636</v>
      </c>
      <c r="B1411" s="368" t="s">
        <v>139</v>
      </c>
      <c r="C1411" s="368" t="s">
        <v>226</v>
      </c>
      <c r="D1411" s="368" t="s">
        <v>3220</v>
      </c>
      <c r="E1411" s="368">
        <v>6</v>
      </c>
      <c r="F1411" s="368">
        <v>4</v>
      </c>
      <c r="G1411" s="368">
        <v>67</v>
      </c>
    </row>
    <row r="1412" spans="1:7">
      <c r="A1412" s="368" t="s">
        <v>5326</v>
      </c>
      <c r="B1412" s="368" t="s">
        <v>139</v>
      </c>
      <c r="C1412" s="368" t="s">
        <v>83</v>
      </c>
      <c r="D1412" s="368" t="s">
        <v>3220</v>
      </c>
      <c r="E1412" s="368">
        <v>41</v>
      </c>
      <c r="F1412" s="368">
        <v>20</v>
      </c>
      <c r="G1412" s="368">
        <v>49</v>
      </c>
    </row>
    <row r="1413" spans="1:7">
      <c r="A1413" s="368" t="s">
        <v>5025</v>
      </c>
      <c r="B1413" s="368" t="s">
        <v>139</v>
      </c>
      <c r="C1413" s="368" t="s">
        <v>84</v>
      </c>
      <c r="D1413" s="368" t="s">
        <v>3220</v>
      </c>
      <c r="E1413" s="368">
        <v>12</v>
      </c>
      <c r="F1413" s="368">
        <v>7</v>
      </c>
      <c r="G1413" s="368">
        <v>58</v>
      </c>
    </row>
    <row r="1414" spans="1:7">
      <c r="A1414" s="368" t="s">
        <v>4818</v>
      </c>
      <c r="B1414" s="368" t="s">
        <v>139</v>
      </c>
      <c r="C1414" s="368" t="s">
        <v>24</v>
      </c>
      <c r="D1414" s="368" t="s">
        <v>3220</v>
      </c>
      <c r="E1414" s="368">
        <v>12</v>
      </c>
      <c r="F1414" s="368">
        <v>8</v>
      </c>
      <c r="G1414" s="368">
        <v>67</v>
      </c>
    </row>
    <row r="1415" spans="1:7">
      <c r="A1415" s="368" t="s">
        <v>4986</v>
      </c>
      <c r="B1415" s="368" t="s">
        <v>139</v>
      </c>
      <c r="C1415" s="368" t="s">
        <v>25</v>
      </c>
      <c r="D1415" s="368" t="s">
        <v>3220</v>
      </c>
      <c r="E1415" s="368">
        <v>10</v>
      </c>
      <c r="F1415" s="368">
        <v>5</v>
      </c>
      <c r="G1415" s="368">
        <v>50</v>
      </c>
    </row>
    <row r="1416" spans="1:7">
      <c r="A1416" s="368" t="s">
        <v>5533</v>
      </c>
      <c r="B1416" s="368" t="s">
        <v>139</v>
      </c>
      <c r="C1416" s="368" t="s">
        <v>211</v>
      </c>
      <c r="D1416" s="368" t="s">
        <v>3220</v>
      </c>
      <c r="E1416" s="368">
        <v>24</v>
      </c>
      <c r="F1416" s="368">
        <v>15</v>
      </c>
      <c r="G1416" s="368">
        <v>63</v>
      </c>
    </row>
    <row r="1417" spans="1:7">
      <c r="A1417" s="368" t="s">
        <v>6637</v>
      </c>
      <c r="B1417" s="368" t="s">
        <v>139</v>
      </c>
      <c r="C1417" s="368" t="s">
        <v>26</v>
      </c>
      <c r="D1417" s="368" t="s">
        <v>3220</v>
      </c>
      <c r="E1417" s="368">
        <v>11</v>
      </c>
      <c r="F1417" s="368">
        <v>9</v>
      </c>
      <c r="G1417" s="368">
        <v>82</v>
      </c>
    </row>
    <row r="1418" spans="1:7">
      <c r="A1418" s="368" t="s">
        <v>6638</v>
      </c>
      <c r="B1418" s="368" t="s">
        <v>139</v>
      </c>
      <c r="C1418" s="368" t="s">
        <v>154</v>
      </c>
      <c r="D1418" s="368" t="s">
        <v>3220</v>
      </c>
      <c r="E1418" s="368">
        <v>3</v>
      </c>
      <c r="F1418" s="368">
        <v>2</v>
      </c>
      <c r="G1418" s="368">
        <v>67</v>
      </c>
    </row>
    <row r="1419" spans="1:7">
      <c r="A1419" s="368" t="s">
        <v>6639</v>
      </c>
      <c r="B1419" s="368" t="s">
        <v>139</v>
      </c>
      <c r="C1419" s="368" t="s">
        <v>73</v>
      </c>
      <c r="D1419" s="368" t="s">
        <v>3220</v>
      </c>
      <c r="E1419" s="368">
        <v>2</v>
      </c>
      <c r="F1419" s="368">
        <v>1</v>
      </c>
      <c r="G1419" s="368">
        <v>50</v>
      </c>
    </row>
    <row r="1420" spans="1:7">
      <c r="A1420" s="368" t="s">
        <v>5465</v>
      </c>
      <c r="B1420" s="368" t="s">
        <v>139</v>
      </c>
      <c r="C1420" s="368" t="s">
        <v>74</v>
      </c>
      <c r="D1420" s="368" t="s">
        <v>3220</v>
      </c>
      <c r="E1420" s="368">
        <v>24</v>
      </c>
      <c r="F1420" s="368">
        <v>14</v>
      </c>
      <c r="G1420" s="368">
        <v>58</v>
      </c>
    </row>
    <row r="1421" spans="1:7">
      <c r="A1421" s="368" t="s">
        <v>4950</v>
      </c>
      <c r="B1421" s="368" t="s">
        <v>139</v>
      </c>
      <c r="C1421" s="368" t="s">
        <v>227</v>
      </c>
      <c r="D1421" s="368" t="s">
        <v>3220</v>
      </c>
      <c r="E1421" s="368">
        <v>13</v>
      </c>
      <c r="F1421" s="368">
        <v>5</v>
      </c>
      <c r="G1421" s="368">
        <v>38</v>
      </c>
    </row>
    <row r="1422" spans="1:7">
      <c r="A1422" s="368" t="s">
        <v>6640</v>
      </c>
      <c r="B1422" s="368" t="s">
        <v>139</v>
      </c>
      <c r="C1422" s="368" t="s">
        <v>212</v>
      </c>
      <c r="D1422" s="368" t="s">
        <v>3220</v>
      </c>
      <c r="E1422" s="368">
        <v>2</v>
      </c>
      <c r="F1422" s="368">
        <v>1</v>
      </c>
      <c r="G1422" s="368">
        <v>50</v>
      </c>
    </row>
    <row r="1423" spans="1:7">
      <c r="A1423" s="368" t="s">
        <v>4992</v>
      </c>
      <c r="B1423" s="368" t="s">
        <v>139</v>
      </c>
      <c r="C1423" s="368" t="s">
        <v>155</v>
      </c>
      <c r="D1423" s="368" t="s">
        <v>3220</v>
      </c>
      <c r="E1423" s="368">
        <v>7</v>
      </c>
      <c r="F1423" s="368">
        <v>4</v>
      </c>
      <c r="G1423" s="368">
        <v>57</v>
      </c>
    </row>
    <row r="1424" spans="1:7">
      <c r="A1424" s="368" t="s">
        <v>6641</v>
      </c>
      <c r="B1424" s="368" t="s">
        <v>139</v>
      </c>
      <c r="C1424" s="368" t="s">
        <v>228</v>
      </c>
      <c r="D1424" s="368" t="s">
        <v>3220</v>
      </c>
      <c r="E1424" s="368">
        <v>7</v>
      </c>
      <c r="F1424" s="368">
        <v>4</v>
      </c>
      <c r="G1424" s="368">
        <v>57</v>
      </c>
    </row>
    <row r="1425" spans="1:7">
      <c r="A1425" s="368" t="s">
        <v>4702</v>
      </c>
      <c r="B1425" s="368" t="s">
        <v>139</v>
      </c>
      <c r="C1425" s="368" t="s">
        <v>85</v>
      </c>
      <c r="D1425" s="368" t="s">
        <v>3220</v>
      </c>
      <c r="E1425" s="368">
        <v>28</v>
      </c>
      <c r="F1425" s="368">
        <v>16</v>
      </c>
      <c r="G1425" s="368">
        <v>57</v>
      </c>
    </row>
    <row r="1426" spans="1:7">
      <c r="A1426" s="368" t="s">
        <v>5089</v>
      </c>
      <c r="B1426" s="368" t="s">
        <v>139</v>
      </c>
      <c r="C1426" s="368" t="s">
        <v>156</v>
      </c>
      <c r="D1426" s="368" t="s">
        <v>3220</v>
      </c>
      <c r="E1426" s="368">
        <v>7</v>
      </c>
      <c r="F1426" s="368">
        <v>6</v>
      </c>
      <c r="G1426" s="368">
        <v>86</v>
      </c>
    </row>
    <row r="1427" spans="1:7">
      <c r="A1427" s="368" t="s">
        <v>6642</v>
      </c>
      <c r="B1427" s="368" t="s">
        <v>139</v>
      </c>
      <c r="C1427" s="368" t="s">
        <v>27</v>
      </c>
      <c r="D1427" s="368" t="s">
        <v>3220</v>
      </c>
      <c r="E1427" s="368">
        <v>7</v>
      </c>
      <c r="F1427" s="368">
        <v>7</v>
      </c>
      <c r="G1427" s="368">
        <v>100</v>
      </c>
    </row>
    <row r="1428" spans="1:7">
      <c r="A1428" s="368" t="s">
        <v>6643</v>
      </c>
      <c r="B1428" s="368" t="s">
        <v>139</v>
      </c>
      <c r="C1428" s="368" t="s">
        <v>157</v>
      </c>
      <c r="D1428" s="368" t="s">
        <v>3220</v>
      </c>
      <c r="E1428" s="368">
        <v>2</v>
      </c>
      <c r="F1428" s="368">
        <v>2</v>
      </c>
      <c r="G1428" s="368">
        <v>100</v>
      </c>
    </row>
    <row r="1429" spans="1:7">
      <c r="A1429" s="368" t="s">
        <v>5277</v>
      </c>
      <c r="B1429" s="368" t="s">
        <v>139</v>
      </c>
      <c r="C1429" s="368" t="s">
        <v>213</v>
      </c>
      <c r="D1429" s="368" t="s">
        <v>3220</v>
      </c>
      <c r="E1429" s="368">
        <v>8</v>
      </c>
      <c r="F1429" s="368">
        <v>3</v>
      </c>
      <c r="G1429" s="368">
        <v>38</v>
      </c>
    </row>
    <row r="1430" spans="1:7">
      <c r="A1430" s="368" t="s">
        <v>4958</v>
      </c>
      <c r="B1430" s="368" t="s">
        <v>139</v>
      </c>
      <c r="C1430" s="368" t="s">
        <v>86</v>
      </c>
      <c r="D1430" s="368" t="s">
        <v>3220</v>
      </c>
      <c r="E1430" s="368">
        <v>21</v>
      </c>
      <c r="F1430" s="368">
        <v>13</v>
      </c>
      <c r="G1430" s="368">
        <v>62</v>
      </c>
    </row>
    <row r="1431" spans="1:7">
      <c r="A1431" s="368" t="s">
        <v>6644</v>
      </c>
      <c r="B1431" s="368" t="s">
        <v>139</v>
      </c>
      <c r="C1431" s="368" t="s">
        <v>229</v>
      </c>
      <c r="D1431" s="368" t="s">
        <v>3220</v>
      </c>
      <c r="E1431" s="368">
        <v>13</v>
      </c>
      <c r="F1431" s="368">
        <v>9</v>
      </c>
      <c r="G1431" s="368">
        <v>69</v>
      </c>
    </row>
    <row r="1432" spans="1:7">
      <c r="A1432" s="368" t="s">
        <v>6645</v>
      </c>
      <c r="B1432" s="368" t="s">
        <v>139</v>
      </c>
      <c r="C1432" s="368" t="s">
        <v>114</v>
      </c>
      <c r="D1432" s="368" t="s">
        <v>3220</v>
      </c>
      <c r="E1432" s="368">
        <v>14</v>
      </c>
      <c r="F1432" s="368">
        <v>13</v>
      </c>
      <c r="G1432" s="368">
        <v>93</v>
      </c>
    </row>
    <row r="1433" spans="1:7">
      <c r="A1433" s="368" t="s">
        <v>5543</v>
      </c>
      <c r="B1433" s="368" t="s">
        <v>139</v>
      </c>
      <c r="C1433" s="368" t="s">
        <v>28</v>
      </c>
      <c r="D1433" s="368" t="s">
        <v>3220</v>
      </c>
      <c r="E1433" s="368">
        <v>6</v>
      </c>
      <c r="F1433" s="368">
        <v>3</v>
      </c>
      <c r="G1433" s="368">
        <v>50</v>
      </c>
    </row>
    <row r="1434" spans="1:7">
      <c r="A1434" s="368" t="s">
        <v>5669</v>
      </c>
      <c r="B1434" s="368" t="s">
        <v>139</v>
      </c>
      <c r="C1434" s="368" t="s">
        <v>29</v>
      </c>
      <c r="D1434" s="368" t="s">
        <v>3220</v>
      </c>
      <c r="E1434" s="368">
        <v>53</v>
      </c>
      <c r="F1434" s="368">
        <v>33</v>
      </c>
      <c r="G1434" s="368">
        <v>62</v>
      </c>
    </row>
    <row r="1435" spans="1:7">
      <c r="A1435" s="368" t="s">
        <v>5585</v>
      </c>
      <c r="B1435" s="368" t="s">
        <v>139</v>
      </c>
      <c r="C1435" s="368" t="s">
        <v>115</v>
      </c>
      <c r="D1435" s="368" t="s">
        <v>3220</v>
      </c>
      <c r="E1435" s="368">
        <v>52</v>
      </c>
      <c r="F1435" s="368">
        <v>29</v>
      </c>
      <c r="G1435" s="368">
        <v>56</v>
      </c>
    </row>
    <row r="1436" spans="1:7">
      <c r="A1436" s="368" t="s">
        <v>5159</v>
      </c>
      <c r="B1436" s="368" t="s">
        <v>139</v>
      </c>
      <c r="C1436" s="368" t="s">
        <v>75</v>
      </c>
      <c r="D1436" s="368" t="s">
        <v>3220</v>
      </c>
      <c r="E1436" s="368">
        <v>5</v>
      </c>
      <c r="F1436" s="368">
        <v>1</v>
      </c>
      <c r="G1436" s="368">
        <v>20</v>
      </c>
    </row>
    <row r="1437" spans="1:7">
      <c r="A1437" s="368" t="s">
        <v>5672</v>
      </c>
      <c r="B1437" s="368" t="s">
        <v>139</v>
      </c>
      <c r="C1437" s="368" t="s">
        <v>76</v>
      </c>
      <c r="D1437" s="368" t="s">
        <v>3220</v>
      </c>
      <c r="E1437" s="368">
        <v>25</v>
      </c>
      <c r="F1437" s="368">
        <v>11</v>
      </c>
      <c r="G1437" s="368">
        <v>44</v>
      </c>
    </row>
    <row r="1438" spans="1:7">
      <c r="A1438" s="368" t="s">
        <v>5815</v>
      </c>
      <c r="B1438" s="368" t="s">
        <v>139</v>
      </c>
      <c r="C1438" s="368" t="s">
        <v>77</v>
      </c>
      <c r="D1438" s="368" t="s">
        <v>3220</v>
      </c>
      <c r="E1438" s="368">
        <v>22</v>
      </c>
      <c r="F1438" s="368">
        <v>13</v>
      </c>
      <c r="G1438" s="368">
        <v>59</v>
      </c>
    </row>
    <row r="1439" spans="1:7">
      <c r="A1439" s="368" t="s">
        <v>5101</v>
      </c>
      <c r="B1439" s="368" t="s">
        <v>139</v>
      </c>
      <c r="C1439" s="368" t="s">
        <v>30</v>
      </c>
      <c r="D1439" s="368" t="s">
        <v>3220</v>
      </c>
      <c r="E1439" s="368">
        <v>15</v>
      </c>
      <c r="F1439" s="368">
        <v>7</v>
      </c>
      <c r="G1439" s="368">
        <v>47</v>
      </c>
    </row>
    <row r="1440" spans="1:7">
      <c r="A1440" s="368" t="s">
        <v>6646</v>
      </c>
      <c r="B1440" s="368" t="s">
        <v>139</v>
      </c>
      <c r="C1440" s="368" t="s">
        <v>173</v>
      </c>
      <c r="D1440" s="368" t="s">
        <v>3220</v>
      </c>
      <c r="E1440" s="368">
        <v>5</v>
      </c>
      <c r="F1440" s="368">
        <v>1</v>
      </c>
      <c r="G1440" s="368">
        <v>20</v>
      </c>
    </row>
    <row r="1441" spans="1:7">
      <c r="A1441" s="368" t="s">
        <v>6647</v>
      </c>
      <c r="B1441" s="368" t="s">
        <v>139</v>
      </c>
      <c r="C1441" s="368" t="s">
        <v>87</v>
      </c>
      <c r="D1441" s="368" t="s">
        <v>3220</v>
      </c>
      <c r="E1441" s="368">
        <v>5</v>
      </c>
      <c r="F1441" s="368">
        <v>4</v>
      </c>
      <c r="G1441" s="368">
        <v>80</v>
      </c>
    </row>
    <row r="1442" spans="1:7">
      <c r="A1442" s="368" t="s">
        <v>6648</v>
      </c>
      <c r="B1442" s="368" t="s">
        <v>139</v>
      </c>
      <c r="C1442" s="368" t="s">
        <v>31</v>
      </c>
      <c r="D1442" s="368" t="s">
        <v>3220</v>
      </c>
      <c r="E1442" s="368">
        <v>11</v>
      </c>
      <c r="F1442" s="368">
        <v>5</v>
      </c>
      <c r="G1442" s="368">
        <v>45</v>
      </c>
    </row>
    <row r="1443" spans="1:7">
      <c r="A1443" s="368" t="s">
        <v>6649</v>
      </c>
      <c r="B1443" s="368" t="s">
        <v>139</v>
      </c>
      <c r="C1443" s="368" t="s">
        <v>158</v>
      </c>
      <c r="D1443" s="368" t="s">
        <v>3220</v>
      </c>
      <c r="E1443" s="368">
        <v>2</v>
      </c>
      <c r="F1443" s="368">
        <v>1</v>
      </c>
      <c r="G1443" s="368">
        <v>50</v>
      </c>
    </row>
    <row r="1444" spans="1:7">
      <c r="A1444" s="368" t="s">
        <v>6650</v>
      </c>
      <c r="B1444" s="368" t="s">
        <v>139</v>
      </c>
      <c r="C1444" s="368" t="s">
        <v>159</v>
      </c>
      <c r="D1444" s="368" t="s">
        <v>3220</v>
      </c>
      <c r="E1444" s="368">
        <v>5</v>
      </c>
      <c r="F1444" s="368">
        <v>2</v>
      </c>
      <c r="G1444" s="368">
        <v>40</v>
      </c>
    </row>
    <row r="1445" spans="1:7">
      <c r="A1445" s="368" t="s">
        <v>5819</v>
      </c>
      <c r="B1445" s="368" t="s">
        <v>139</v>
      </c>
      <c r="C1445" s="368" t="s">
        <v>88</v>
      </c>
      <c r="D1445" s="368" t="s">
        <v>3220</v>
      </c>
      <c r="E1445" s="368">
        <v>14</v>
      </c>
      <c r="F1445" s="368">
        <v>9</v>
      </c>
      <c r="G1445" s="368">
        <v>64</v>
      </c>
    </row>
    <row r="1446" spans="1:7">
      <c r="A1446" s="368" t="s">
        <v>6651</v>
      </c>
      <c r="B1446" s="368" t="s">
        <v>139</v>
      </c>
      <c r="C1446" s="368" t="s">
        <v>56</v>
      </c>
      <c r="D1446" s="368" t="s">
        <v>3220</v>
      </c>
      <c r="E1446" s="368">
        <v>3</v>
      </c>
      <c r="F1446" s="368">
        <v>3</v>
      </c>
      <c r="G1446" s="368">
        <v>100</v>
      </c>
    </row>
    <row r="1447" spans="1:7">
      <c r="A1447" s="368" t="s">
        <v>6652</v>
      </c>
      <c r="B1447" s="368" t="s">
        <v>139</v>
      </c>
      <c r="C1447" s="368" t="s">
        <v>57</v>
      </c>
      <c r="D1447" s="368" t="s">
        <v>3220</v>
      </c>
      <c r="E1447" s="368">
        <v>5</v>
      </c>
      <c r="F1447" s="368">
        <v>4</v>
      </c>
      <c r="G1447" s="368">
        <v>80</v>
      </c>
    </row>
    <row r="1448" spans="1:7">
      <c r="A1448" s="368" t="s">
        <v>6653</v>
      </c>
      <c r="B1448" s="368" t="s">
        <v>139</v>
      </c>
      <c r="C1448" s="368" t="s">
        <v>160</v>
      </c>
      <c r="D1448" s="368" t="s">
        <v>3220</v>
      </c>
      <c r="E1448" s="368">
        <v>3</v>
      </c>
      <c r="F1448" s="368">
        <v>2</v>
      </c>
      <c r="G1448" s="368">
        <v>67</v>
      </c>
    </row>
    <row r="1449" spans="1:7">
      <c r="A1449" s="368" t="s">
        <v>5822</v>
      </c>
      <c r="B1449" s="368" t="s">
        <v>139</v>
      </c>
      <c r="C1449" s="368" t="s">
        <v>58</v>
      </c>
      <c r="D1449" s="368" t="s">
        <v>3220</v>
      </c>
      <c r="E1449" s="368">
        <v>23</v>
      </c>
      <c r="F1449" s="368">
        <v>17</v>
      </c>
      <c r="G1449" s="368">
        <v>74</v>
      </c>
    </row>
    <row r="1450" spans="1:7">
      <c r="A1450" s="368" t="s">
        <v>6654</v>
      </c>
      <c r="B1450" s="368" t="s">
        <v>139</v>
      </c>
      <c r="C1450" s="368" t="s">
        <v>78</v>
      </c>
      <c r="D1450" s="368" t="s">
        <v>3220</v>
      </c>
      <c r="E1450" s="368">
        <v>33</v>
      </c>
      <c r="F1450" s="368">
        <v>13</v>
      </c>
      <c r="G1450" s="368">
        <v>39</v>
      </c>
    </row>
    <row r="1451" spans="1:7">
      <c r="A1451" s="368" t="s">
        <v>6655</v>
      </c>
      <c r="B1451" s="368" t="s">
        <v>139</v>
      </c>
      <c r="C1451" s="368" t="s">
        <v>161</v>
      </c>
      <c r="D1451" s="368" t="s">
        <v>3220</v>
      </c>
      <c r="E1451" s="368">
        <v>6</v>
      </c>
      <c r="F1451" s="368">
        <v>3</v>
      </c>
      <c r="G1451" s="368">
        <v>50</v>
      </c>
    </row>
    <row r="1452" spans="1:7">
      <c r="A1452" s="368" t="s">
        <v>6656</v>
      </c>
      <c r="B1452" s="368" t="s">
        <v>139</v>
      </c>
      <c r="C1452" s="368" t="s">
        <v>79</v>
      </c>
      <c r="D1452" s="368" t="s">
        <v>3220</v>
      </c>
      <c r="E1452" s="368">
        <v>6</v>
      </c>
      <c r="F1452" s="368">
        <v>4</v>
      </c>
      <c r="G1452" s="368">
        <v>67</v>
      </c>
    </row>
    <row r="1453" spans="1:7">
      <c r="A1453" s="368" t="s">
        <v>5824</v>
      </c>
      <c r="B1453" s="368" t="s">
        <v>139</v>
      </c>
      <c r="C1453" s="368" t="s">
        <v>80</v>
      </c>
      <c r="D1453" s="368" t="s">
        <v>3220</v>
      </c>
      <c r="E1453" s="368">
        <v>25</v>
      </c>
      <c r="F1453" s="368">
        <v>20</v>
      </c>
      <c r="G1453" s="368">
        <v>80</v>
      </c>
    </row>
    <row r="1454" spans="1:7">
      <c r="A1454" s="368" t="s">
        <v>5169</v>
      </c>
      <c r="B1454" s="368" t="s">
        <v>139</v>
      </c>
      <c r="C1454" s="368" t="s">
        <v>32</v>
      </c>
      <c r="D1454" s="368" t="s">
        <v>3220</v>
      </c>
      <c r="E1454" s="368">
        <v>9</v>
      </c>
      <c r="F1454" s="368">
        <v>2</v>
      </c>
      <c r="G1454" s="368">
        <v>22</v>
      </c>
    </row>
    <row r="1455" spans="1:7">
      <c r="A1455" s="368" t="s">
        <v>6657</v>
      </c>
      <c r="B1455" s="368" t="s">
        <v>139</v>
      </c>
      <c r="C1455" s="368" t="s">
        <v>89</v>
      </c>
      <c r="D1455" s="368" t="s">
        <v>3220</v>
      </c>
      <c r="E1455" s="368">
        <v>7</v>
      </c>
      <c r="F1455" s="368">
        <v>4</v>
      </c>
      <c r="G1455" s="368">
        <v>57</v>
      </c>
    </row>
    <row r="1456" spans="1:7">
      <c r="A1456" s="368" t="s">
        <v>5440</v>
      </c>
      <c r="B1456" s="368" t="s">
        <v>139</v>
      </c>
      <c r="C1456" s="368" t="s">
        <v>162</v>
      </c>
      <c r="D1456" s="368" t="s">
        <v>3220</v>
      </c>
      <c r="E1456" s="368">
        <v>6</v>
      </c>
      <c r="F1456" s="368">
        <v>2</v>
      </c>
      <c r="G1456" s="368">
        <v>33</v>
      </c>
    </row>
    <row r="1457" spans="1:7">
      <c r="A1457" s="368" t="s">
        <v>4744</v>
      </c>
      <c r="B1457" s="368" t="s">
        <v>139</v>
      </c>
      <c r="C1457" s="368" t="s">
        <v>33</v>
      </c>
      <c r="D1457" s="368" t="s">
        <v>3220</v>
      </c>
      <c r="E1457" s="368">
        <v>15</v>
      </c>
      <c r="F1457" s="368">
        <v>7</v>
      </c>
      <c r="G1457" s="368">
        <v>47</v>
      </c>
    </row>
    <row r="1458" spans="1:7">
      <c r="A1458" s="368" t="s">
        <v>5003</v>
      </c>
      <c r="B1458" s="368" t="s">
        <v>139</v>
      </c>
      <c r="C1458" s="368" t="s">
        <v>59</v>
      </c>
      <c r="D1458" s="368" t="s">
        <v>3220</v>
      </c>
      <c r="E1458" s="368">
        <v>10</v>
      </c>
      <c r="F1458" s="368">
        <v>5</v>
      </c>
      <c r="G1458" s="368">
        <v>50</v>
      </c>
    </row>
    <row r="1459" spans="1:7">
      <c r="A1459" s="368" t="s">
        <v>4745</v>
      </c>
      <c r="B1459" s="368" t="s">
        <v>139</v>
      </c>
      <c r="C1459" s="368" t="s">
        <v>34</v>
      </c>
      <c r="D1459" s="368" t="s">
        <v>3220</v>
      </c>
      <c r="E1459" s="368">
        <v>12</v>
      </c>
      <c r="F1459" s="368">
        <v>7</v>
      </c>
      <c r="G1459" s="368">
        <v>58</v>
      </c>
    </row>
    <row r="1460" spans="1:7">
      <c r="A1460" s="368" t="s">
        <v>5174</v>
      </c>
      <c r="B1460" s="368" t="s">
        <v>139</v>
      </c>
      <c r="C1460" s="368" t="s">
        <v>214</v>
      </c>
      <c r="D1460" s="368" t="s">
        <v>3220</v>
      </c>
      <c r="E1460" s="368">
        <v>2</v>
      </c>
      <c r="F1460" s="368">
        <v>1</v>
      </c>
      <c r="G1460" s="368">
        <v>50</v>
      </c>
    </row>
    <row r="1461" spans="1:7">
      <c r="A1461" s="368" t="s">
        <v>6658</v>
      </c>
      <c r="B1461" s="368" t="s">
        <v>139</v>
      </c>
      <c r="C1461" s="368" t="s">
        <v>35</v>
      </c>
      <c r="D1461" s="368" t="s">
        <v>3220</v>
      </c>
      <c r="E1461" s="368">
        <v>3</v>
      </c>
      <c r="F1461" s="368">
        <v>2</v>
      </c>
      <c r="G1461" s="368">
        <v>67</v>
      </c>
    </row>
    <row r="1462" spans="1:7">
      <c r="A1462" s="368" t="s">
        <v>5488</v>
      </c>
      <c r="B1462" s="368" t="s">
        <v>139</v>
      </c>
      <c r="C1462" s="368" t="s">
        <v>60</v>
      </c>
      <c r="D1462" s="368" t="s">
        <v>3220</v>
      </c>
      <c r="E1462" s="368">
        <v>19</v>
      </c>
      <c r="F1462" s="368">
        <v>13</v>
      </c>
      <c r="G1462" s="368">
        <v>68</v>
      </c>
    </row>
    <row r="1463" spans="1:7">
      <c r="A1463" s="368" t="s">
        <v>6659</v>
      </c>
      <c r="B1463" s="368" t="s">
        <v>139</v>
      </c>
      <c r="C1463" s="368" t="s">
        <v>215</v>
      </c>
      <c r="D1463" s="368" t="s">
        <v>3220</v>
      </c>
      <c r="E1463" s="368">
        <v>7</v>
      </c>
      <c r="F1463" s="368">
        <v>6</v>
      </c>
      <c r="G1463" s="368">
        <v>86</v>
      </c>
    </row>
    <row r="1464" spans="1:7">
      <c r="A1464" s="368" t="s">
        <v>5831</v>
      </c>
      <c r="B1464" s="368" t="s">
        <v>139</v>
      </c>
      <c r="C1464" s="368" t="s">
        <v>216</v>
      </c>
      <c r="D1464" s="368" t="s">
        <v>3220</v>
      </c>
      <c r="E1464" s="368">
        <v>6</v>
      </c>
      <c r="F1464" s="368">
        <v>1</v>
      </c>
      <c r="G1464" s="368">
        <v>17</v>
      </c>
    </row>
    <row r="1465" spans="1:7">
      <c r="A1465" s="368" t="s">
        <v>6660</v>
      </c>
      <c r="B1465" s="368" t="s">
        <v>139</v>
      </c>
      <c r="C1465" s="368" t="s">
        <v>163</v>
      </c>
      <c r="D1465" s="368" t="s">
        <v>3220</v>
      </c>
      <c r="E1465" s="368">
        <v>6</v>
      </c>
      <c r="F1465" s="368">
        <v>4</v>
      </c>
      <c r="G1465" s="368">
        <v>67</v>
      </c>
    </row>
    <row r="1466" spans="1:7">
      <c r="A1466" s="368" t="s">
        <v>6661</v>
      </c>
      <c r="B1466" s="368" t="s">
        <v>139</v>
      </c>
      <c r="C1466" s="368" t="s">
        <v>36</v>
      </c>
      <c r="D1466" s="368" t="s">
        <v>3220</v>
      </c>
      <c r="E1466" s="368">
        <v>2</v>
      </c>
      <c r="F1466" s="368">
        <v>1</v>
      </c>
      <c r="G1466" s="368">
        <v>50</v>
      </c>
    </row>
    <row r="1467" spans="1:7">
      <c r="A1467" s="368" t="s">
        <v>4754</v>
      </c>
      <c r="B1467" s="368" t="s">
        <v>139</v>
      </c>
      <c r="C1467" s="368" t="s">
        <v>217</v>
      </c>
      <c r="D1467" s="368" t="s">
        <v>3220</v>
      </c>
      <c r="E1467" s="368">
        <v>22</v>
      </c>
      <c r="F1467" s="368">
        <v>11</v>
      </c>
      <c r="G1467" s="368">
        <v>50</v>
      </c>
    </row>
    <row r="1468" spans="1:7">
      <c r="A1468" s="368" t="s">
        <v>6662</v>
      </c>
      <c r="B1468" s="368" t="s">
        <v>139</v>
      </c>
      <c r="C1468" s="368" t="s">
        <v>37</v>
      </c>
      <c r="D1468" s="368" t="s">
        <v>3220</v>
      </c>
      <c r="E1468" s="368">
        <v>17</v>
      </c>
      <c r="F1468" s="368">
        <v>7</v>
      </c>
      <c r="G1468" s="368">
        <v>41</v>
      </c>
    </row>
    <row r="1469" spans="1:7">
      <c r="A1469" s="368" t="s">
        <v>6663</v>
      </c>
      <c r="B1469" s="368" t="s">
        <v>139</v>
      </c>
      <c r="C1469" s="368" t="s">
        <v>218</v>
      </c>
      <c r="D1469" s="368" t="s">
        <v>3220</v>
      </c>
      <c r="E1469" s="368">
        <v>3</v>
      </c>
      <c r="F1469" s="368">
        <v>3</v>
      </c>
      <c r="G1469" s="368">
        <v>100</v>
      </c>
    </row>
    <row r="1470" spans="1:7">
      <c r="A1470" s="368" t="s">
        <v>5835</v>
      </c>
      <c r="B1470" s="368" t="s">
        <v>139</v>
      </c>
      <c r="C1470" s="368" t="s">
        <v>91</v>
      </c>
      <c r="D1470" s="368" t="s">
        <v>3220</v>
      </c>
      <c r="E1470" s="368">
        <v>16</v>
      </c>
      <c r="F1470" s="368">
        <v>6</v>
      </c>
      <c r="G1470" s="368">
        <v>38</v>
      </c>
    </row>
    <row r="1471" spans="1:7">
      <c r="A1471" s="368" t="s">
        <v>6664</v>
      </c>
      <c r="B1471" s="368" t="s">
        <v>139</v>
      </c>
      <c r="C1471" s="368" t="s">
        <v>19</v>
      </c>
      <c r="D1471" s="368" t="s">
        <v>3220</v>
      </c>
      <c r="E1471" s="368">
        <v>8</v>
      </c>
      <c r="F1471" s="368">
        <v>7</v>
      </c>
      <c r="G1471" s="368">
        <v>88</v>
      </c>
    </row>
    <row r="1472" spans="1:7">
      <c r="A1472" s="368" t="s">
        <v>5054</v>
      </c>
      <c r="B1472" s="368" t="s">
        <v>139</v>
      </c>
      <c r="C1472" s="368" t="s">
        <v>38</v>
      </c>
      <c r="D1472" s="368" t="s">
        <v>3220</v>
      </c>
      <c r="E1472" s="368">
        <v>18</v>
      </c>
      <c r="F1472" s="368">
        <v>9</v>
      </c>
      <c r="G1472" s="368">
        <v>50</v>
      </c>
    </row>
    <row r="1473" spans="1:7">
      <c r="A1473" s="368" t="s">
        <v>6665</v>
      </c>
      <c r="B1473" s="368" t="s">
        <v>139</v>
      </c>
      <c r="C1473" s="368" t="s">
        <v>219</v>
      </c>
      <c r="D1473" s="368" t="s">
        <v>3220</v>
      </c>
      <c r="E1473" s="368">
        <v>7</v>
      </c>
      <c r="F1473" s="368">
        <v>5</v>
      </c>
      <c r="G1473" s="368">
        <v>71</v>
      </c>
    </row>
    <row r="1474" spans="1:7">
      <c r="A1474" s="368" t="s">
        <v>6666</v>
      </c>
      <c r="B1474" s="368" t="s">
        <v>139</v>
      </c>
      <c r="C1474" s="368" t="s">
        <v>92</v>
      </c>
      <c r="D1474" s="368" t="s">
        <v>3220</v>
      </c>
      <c r="E1474" s="368">
        <v>5</v>
      </c>
      <c r="F1474" s="368">
        <v>3</v>
      </c>
      <c r="G1474" s="368">
        <v>60</v>
      </c>
    </row>
    <row r="1475" spans="1:7">
      <c r="A1475" s="368" t="s">
        <v>5057</v>
      </c>
      <c r="B1475" s="368" t="s">
        <v>139</v>
      </c>
      <c r="C1475" s="368" t="s">
        <v>39</v>
      </c>
      <c r="D1475" s="368" t="s">
        <v>3220</v>
      </c>
      <c r="E1475" s="368">
        <v>11</v>
      </c>
      <c r="F1475" s="368">
        <v>5</v>
      </c>
      <c r="G1475" s="368">
        <v>45</v>
      </c>
    </row>
    <row r="1476" spans="1:7">
      <c r="A1476" s="368" t="s">
        <v>5248</v>
      </c>
      <c r="B1476" s="368" t="s">
        <v>139</v>
      </c>
      <c r="C1476" s="368" t="s">
        <v>61</v>
      </c>
      <c r="D1476" s="368" t="s">
        <v>3220</v>
      </c>
      <c r="E1476" s="368">
        <v>9</v>
      </c>
      <c r="F1476" s="368">
        <v>2</v>
      </c>
      <c r="G1476" s="368">
        <v>22</v>
      </c>
    </row>
    <row r="1477" spans="1:7">
      <c r="A1477" s="368" t="s">
        <v>6667</v>
      </c>
      <c r="B1477" s="368" t="s">
        <v>139</v>
      </c>
      <c r="C1477" s="368" t="s">
        <v>220</v>
      </c>
      <c r="D1477" s="368" t="s">
        <v>3220</v>
      </c>
      <c r="E1477" s="368">
        <v>5</v>
      </c>
      <c r="F1477" s="368">
        <v>2</v>
      </c>
      <c r="G1477" s="368">
        <v>40</v>
      </c>
    </row>
    <row r="1478" spans="1:7">
      <c r="A1478" s="368" t="s">
        <v>5181</v>
      </c>
      <c r="B1478" s="368" t="s">
        <v>139</v>
      </c>
      <c r="C1478" s="368" t="s">
        <v>40</v>
      </c>
      <c r="D1478" s="368" t="s">
        <v>3220</v>
      </c>
      <c r="E1478" s="368">
        <v>6</v>
      </c>
      <c r="F1478" s="368">
        <v>3</v>
      </c>
      <c r="G1478" s="368">
        <v>50</v>
      </c>
    </row>
    <row r="1479" spans="1:7">
      <c r="A1479" s="368" t="s">
        <v>5503</v>
      </c>
      <c r="B1479" s="368" t="s">
        <v>139</v>
      </c>
      <c r="C1479" s="368" t="s">
        <v>221</v>
      </c>
      <c r="D1479" s="368" t="s">
        <v>3220</v>
      </c>
      <c r="E1479" s="368">
        <v>16</v>
      </c>
      <c r="F1479" s="368">
        <v>7</v>
      </c>
      <c r="G1479" s="368">
        <v>44</v>
      </c>
    </row>
    <row r="1480" spans="1:7">
      <c r="A1480" s="368" t="s">
        <v>5560</v>
      </c>
      <c r="B1480" s="368" t="s">
        <v>139</v>
      </c>
      <c r="C1480" s="368" t="s">
        <v>41</v>
      </c>
      <c r="D1480" s="368" t="s">
        <v>3220</v>
      </c>
      <c r="E1480" s="368">
        <v>8</v>
      </c>
      <c r="F1480" s="368">
        <v>4</v>
      </c>
      <c r="G1480" s="368">
        <v>50</v>
      </c>
    </row>
    <row r="1481" spans="1:7">
      <c r="A1481" s="368" t="s">
        <v>5561</v>
      </c>
      <c r="B1481" s="368" t="s">
        <v>139</v>
      </c>
      <c r="C1481" s="368" t="s">
        <v>174</v>
      </c>
      <c r="D1481" s="368" t="s">
        <v>3220</v>
      </c>
      <c r="E1481" s="368">
        <v>13</v>
      </c>
      <c r="F1481" s="368">
        <v>10</v>
      </c>
      <c r="G1481" s="368">
        <v>77</v>
      </c>
    </row>
    <row r="1482" spans="1:7">
      <c r="A1482" s="368" t="s">
        <v>5605</v>
      </c>
      <c r="B1482" s="368" t="s">
        <v>139</v>
      </c>
      <c r="C1482" s="368" t="s">
        <v>222</v>
      </c>
      <c r="D1482" s="368" t="s">
        <v>3220</v>
      </c>
      <c r="E1482" s="368">
        <v>9</v>
      </c>
      <c r="F1482" s="368">
        <v>4</v>
      </c>
      <c r="G1482" s="368">
        <v>44</v>
      </c>
    </row>
    <row r="1483" spans="1:7">
      <c r="A1483" s="368" t="s">
        <v>5365</v>
      </c>
      <c r="B1483" s="368" t="s">
        <v>139</v>
      </c>
      <c r="C1483" s="368" t="s">
        <v>223</v>
      </c>
      <c r="D1483" s="368" t="s">
        <v>3220</v>
      </c>
      <c r="E1483" s="368">
        <v>16</v>
      </c>
      <c r="F1483" s="368">
        <v>10</v>
      </c>
      <c r="G1483" s="368">
        <v>63</v>
      </c>
    </row>
    <row r="1484" spans="1:7">
      <c r="A1484" s="368" t="s">
        <v>6668</v>
      </c>
      <c r="B1484" s="368" t="s">
        <v>139</v>
      </c>
      <c r="C1484" s="368" t="s">
        <v>62</v>
      </c>
      <c r="D1484" s="368" t="s">
        <v>3220</v>
      </c>
      <c r="E1484" s="368">
        <v>10</v>
      </c>
      <c r="F1484" s="368">
        <v>6</v>
      </c>
      <c r="G1484" s="368">
        <v>60</v>
      </c>
    </row>
    <row r="1485" spans="1:7">
      <c r="A1485" s="368" t="s">
        <v>4807</v>
      </c>
      <c r="B1485" s="368" t="s">
        <v>139</v>
      </c>
      <c r="C1485" s="368" t="s">
        <v>63</v>
      </c>
      <c r="D1485" s="368" t="s">
        <v>3210</v>
      </c>
      <c r="E1485" s="368">
        <v>1486</v>
      </c>
      <c r="F1485" s="368">
        <v>92</v>
      </c>
      <c r="G1485" s="368">
        <v>6</v>
      </c>
    </row>
    <row r="1486" spans="1:7">
      <c r="A1486" s="368" t="s">
        <v>6669</v>
      </c>
      <c r="B1486" s="368" t="s">
        <v>139</v>
      </c>
      <c r="C1486" s="368" t="s">
        <v>82</v>
      </c>
      <c r="D1486" s="368" t="s">
        <v>3210</v>
      </c>
      <c r="E1486" s="368">
        <v>2</v>
      </c>
      <c r="F1486" s="368">
        <v>1</v>
      </c>
      <c r="G1486" s="368">
        <v>50</v>
      </c>
    </row>
    <row r="1487" spans="1:7">
      <c r="A1487" s="368" t="s">
        <v>6670</v>
      </c>
      <c r="B1487" s="368" t="s">
        <v>139</v>
      </c>
      <c r="C1487" s="368" t="s">
        <v>20</v>
      </c>
      <c r="D1487" s="368" t="s">
        <v>3210</v>
      </c>
      <c r="E1487" s="368">
        <v>7</v>
      </c>
      <c r="F1487" s="368">
        <v>1</v>
      </c>
      <c r="G1487" s="368">
        <v>14</v>
      </c>
    </row>
    <row r="1488" spans="1:7">
      <c r="A1488" s="368" t="s">
        <v>5797</v>
      </c>
      <c r="B1488" s="368" t="s">
        <v>139</v>
      </c>
      <c r="C1488" s="368" t="s">
        <v>23</v>
      </c>
      <c r="D1488" s="368" t="s">
        <v>3210</v>
      </c>
      <c r="E1488" s="368">
        <v>6</v>
      </c>
      <c r="F1488" s="368">
        <v>2</v>
      </c>
      <c r="G1488" s="368">
        <v>33</v>
      </c>
    </row>
    <row r="1489" spans="1:7">
      <c r="A1489" s="368" t="s">
        <v>5394</v>
      </c>
      <c r="B1489" s="368" t="s">
        <v>139</v>
      </c>
      <c r="C1489" s="368" t="s">
        <v>226</v>
      </c>
      <c r="D1489" s="368" t="s">
        <v>3210</v>
      </c>
      <c r="E1489" s="368">
        <v>6</v>
      </c>
      <c r="F1489" s="368">
        <v>1</v>
      </c>
      <c r="G1489" s="368">
        <v>17</v>
      </c>
    </row>
    <row r="1490" spans="1:7">
      <c r="A1490" s="368" t="s">
        <v>4985</v>
      </c>
      <c r="B1490" s="368" t="s">
        <v>139</v>
      </c>
      <c r="C1490" s="368" t="s">
        <v>83</v>
      </c>
      <c r="D1490" s="368" t="s">
        <v>3210</v>
      </c>
      <c r="E1490" s="368">
        <v>41</v>
      </c>
      <c r="F1490" s="368">
        <v>7</v>
      </c>
      <c r="G1490" s="368">
        <v>17</v>
      </c>
    </row>
    <row r="1491" spans="1:7">
      <c r="A1491" s="368" t="s">
        <v>6671</v>
      </c>
      <c r="B1491" s="368" t="s">
        <v>139</v>
      </c>
      <c r="C1491" s="368" t="s">
        <v>84</v>
      </c>
      <c r="D1491" s="368" t="s">
        <v>3210</v>
      </c>
      <c r="E1491" s="368">
        <v>12</v>
      </c>
      <c r="F1491" s="368">
        <v>5</v>
      </c>
      <c r="G1491" s="368">
        <v>42</v>
      </c>
    </row>
    <row r="1492" spans="1:7">
      <c r="A1492" s="368" t="s">
        <v>6672</v>
      </c>
      <c r="B1492" s="368" t="s">
        <v>139</v>
      </c>
      <c r="C1492" s="368" t="s">
        <v>24</v>
      </c>
      <c r="D1492" s="368" t="s">
        <v>3210</v>
      </c>
      <c r="E1492" s="368">
        <v>12</v>
      </c>
      <c r="F1492" s="368">
        <v>2</v>
      </c>
      <c r="G1492" s="368">
        <v>17</v>
      </c>
    </row>
    <row r="1493" spans="1:7">
      <c r="A1493" s="368" t="s">
        <v>5463</v>
      </c>
      <c r="B1493" s="368" t="s">
        <v>139</v>
      </c>
      <c r="C1493" s="368" t="s">
        <v>25</v>
      </c>
      <c r="D1493" s="368" t="s">
        <v>3210</v>
      </c>
      <c r="E1493" s="368">
        <v>10</v>
      </c>
      <c r="F1493" s="368">
        <v>3</v>
      </c>
      <c r="G1493" s="368">
        <v>30</v>
      </c>
    </row>
    <row r="1494" spans="1:7">
      <c r="A1494" s="368" t="s">
        <v>5534</v>
      </c>
      <c r="B1494" s="368" t="s">
        <v>139</v>
      </c>
      <c r="C1494" s="368" t="s">
        <v>74</v>
      </c>
      <c r="D1494" s="368" t="s">
        <v>3210</v>
      </c>
      <c r="E1494" s="368">
        <v>24</v>
      </c>
      <c r="F1494" s="368">
        <v>1</v>
      </c>
      <c r="G1494" s="368">
        <v>4</v>
      </c>
    </row>
    <row r="1495" spans="1:7">
      <c r="A1495" s="368" t="s">
        <v>4448</v>
      </c>
      <c r="B1495" s="368" t="s">
        <v>139</v>
      </c>
      <c r="C1495" s="368" t="s">
        <v>227</v>
      </c>
      <c r="D1495" s="368" t="s">
        <v>3210</v>
      </c>
      <c r="E1495" s="368">
        <v>13</v>
      </c>
      <c r="F1495" s="368">
        <v>1</v>
      </c>
      <c r="G1495" s="368">
        <v>8</v>
      </c>
    </row>
    <row r="1496" spans="1:7">
      <c r="A1496" s="368" t="s">
        <v>4703</v>
      </c>
      <c r="B1496" s="368" t="s">
        <v>139</v>
      </c>
      <c r="C1496" s="368" t="s">
        <v>85</v>
      </c>
      <c r="D1496" s="368" t="s">
        <v>3210</v>
      </c>
      <c r="E1496" s="368">
        <v>28</v>
      </c>
      <c r="F1496" s="368">
        <v>2</v>
      </c>
      <c r="G1496" s="368">
        <v>7</v>
      </c>
    </row>
    <row r="1497" spans="1:7">
      <c r="A1497" s="368" t="s">
        <v>4707</v>
      </c>
      <c r="B1497" s="368" t="s">
        <v>139</v>
      </c>
      <c r="C1497" s="368" t="s">
        <v>213</v>
      </c>
      <c r="D1497" s="368" t="s">
        <v>3210</v>
      </c>
      <c r="E1497" s="368">
        <v>8</v>
      </c>
      <c r="F1497" s="368">
        <v>1</v>
      </c>
      <c r="G1497" s="368">
        <v>13</v>
      </c>
    </row>
    <row r="1498" spans="1:7">
      <c r="A1498" s="368" t="s">
        <v>5093</v>
      </c>
      <c r="B1498" s="368" t="s">
        <v>139</v>
      </c>
      <c r="C1498" s="368" t="s">
        <v>86</v>
      </c>
      <c r="D1498" s="368" t="s">
        <v>3210</v>
      </c>
      <c r="E1498" s="368">
        <v>21</v>
      </c>
      <c r="F1498" s="368">
        <v>1</v>
      </c>
      <c r="G1498" s="368">
        <v>5</v>
      </c>
    </row>
    <row r="1499" spans="1:7">
      <c r="A1499" s="368" t="s">
        <v>5284</v>
      </c>
      <c r="B1499" s="368" t="s">
        <v>139</v>
      </c>
      <c r="C1499" s="368" t="s">
        <v>229</v>
      </c>
      <c r="D1499" s="368" t="s">
        <v>3210</v>
      </c>
      <c r="E1499" s="368">
        <v>13</v>
      </c>
      <c r="F1499" s="368">
        <v>1</v>
      </c>
      <c r="G1499" s="368">
        <v>8</v>
      </c>
    </row>
    <row r="1500" spans="1:7">
      <c r="A1500" s="368" t="s">
        <v>6673</v>
      </c>
      <c r="B1500" s="368" t="s">
        <v>139</v>
      </c>
      <c r="C1500" s="368" t="s">
        <v>114</v>
      </c>
      <c r="D1500" s="368" t="s">
        <v>3210</v>
      </c>
      <c r="E1500" s="368">
        <v>14</v>
      </c>
      <c r="F1500" s="368">
        <v>4</v>
      </c>
      <c r="G1500" s="368">
        <v>29</v>
      </c>
    </row>
    <row r="1501" spans="1:7">
      <c r="A1501" s="368" t="s">
        <v>6674</v>
      </c>
      <c r="B1501" s="368" t="s">
        <v>139</v>
      </c>
      <c r="C1501" s="368" t="s">
        <v>28</v>
      </c>
      <c r="D1501" s="368" t="s">
        <v>3210</v>
      </c>
      <c r="E1501" s="368">
        <v>6</v>
      </c>
      <c r="F1501" s="368">
        <v>1</v>
      </c>
      <c r="G1501" s="368">
        <v>17</v>
      </c>
    </row>
    <row r="1502" spans="1:7">
      <c r="A1502" s="368" t="s">
        <v>5097</v>
      </c>
      <c r="B1502" s="368" t="s">
        <v>139</v>
      </c>
      <c r="C1502" s="368" t="s">
        <v>29</v>
      </c>
      <c r="D1502" s="368" t="s">
        <v>3210</v>
      </c>
      <c r="E1502" s="368">
        <v>53</v>
      </c>
      <c r="F1502" s="368">
        <v>3</v>
      </c>
      <c r="G1502" s="368">
        <v>6</v>
      </c>
    </row>
    <row r="1503" spans="1:7">
      <c r="A1503" s="368" t="s">
        <v>5041</v>
      </c>
      <c r="B1503" s="368" t="s">
        <v>139</v>
      </c>
      <c r="C1503" s="368" t="s">
        <v>115</v>
      </c>
      <c r="D1503" s="368" t="s">
        <v>3210</v>
      </c>
      <c r="E1503" s="368">
        <v>52</v>
      </c>
      <c r="F1503" s="368">
        <v>4</v>
      </c>
      <c r="G1503" s="368">
        <v>8</v>
      </c>
    </row>
    <row r="1504" spans="1:7">
      <c r="A1504" s="368" t="s">
        <v>5289</v>
      </c>
      <c r="B1504" s="368" t="s">
        <v>139</v>
      </c>
      <c r="C1504" s="368" t="s">
        <v>75</v>
      </c>
      <c r="D1504" s="368" t="s">
        <v>3210</v>
      </c>
      <c r="E1504" s="368">
        <v>5</v>
      </c>
      <c r="F1504" s="368">
        <v>1</v>
      </c>
      <c r="G1504" s="368">
        <v>20</v>
      </c>
    </row>
    <row r="1505" spans="1:7">
      <c r="A1505" s="368" t="s">
        <v>5290</v>
      </c>
      <c r="B1505" s="368" t="s">
        <v>139</v>
      </c>
      <c r="C1505" s="368" t="s">
        <v>76</v>
      </c>
      <c r="D1505" s="368" t="s">
        <v>3210</v>
      </c>
      <c r="E1505" s="368">
        <v>25</v>
      </c>
      <c r="F1505" s="368">
        <v>7</v>
      </c>
      <c r="G1505" s="368">
        <v>28</v>
      </c>
    </row>
    <row r="1506" spans="1:7">
      <c r="A1506" s="368" t="s">
        <v>5675</v>
      </c>
      <c r="B1506" s="368" t="s">
        <v>139</v>
      </c>
      <c r="C1506" s="368" t="s">
        <v>77</v>
      </c>
      <c r="D1506" s="368" t="s">
        <v>3210</v>
      </c>
      <c r="E1506" s="368">
        <v>22</v>
      </c>
      <c r="F1506" s="368">
        <v>2</v>
      </c>
      <c r="G1506" s="368">
        <v>9</v>
      </c>
    </row>
    <row r="1507" spans="1:7">
      <c r="A1507" s="368" t="s">
        <v>6675</v>
      </c>
      <c r="B1507" s="368" t="s">
        <v>139</v>
      </c>
      <c r="C1507" s="368" t="s">
        <v>87</v>
      </c>
      <c r="D1507" s="368" t="s">
        <v>3210</v>
      </c>
      <c r="E1507" s="368">
        <v>5</v>
      </c>
      <c r="F1507" s="368">
        <v>3</v>
      </c>
      <c r="G1507" s="368">
        <v>60</v>
      </c>
    </row>
    <row r="1508" spans="1:7">
      <c r="A1508" s="368" t="s">
        <v>5102</v>
      </c>
      <c r="B1508" s="368" t="s">
        <v>139</v>
      </c>
      <c r="C1508" s="368" t="s">
        <v>31</v>
      </c>
      <c r="D1508" s="368" t="s">
        <v>3210</v>
      </c>
      <c r="E1508" s="368">
        <v>11</v>
      </c>
      <c r="F1508" s="368">
        <v>1</v>
      </c>
      <c r="G1508" s="368">
        <v>9</v>
      </c>
    </row>
    <row r="1509" spans="1:7">
      <c r="A1509" s="368" t="s">
        <v>4740</v>
      </c>
      <c r="B1509" s="368" t="s">
        <v>139</v>
      </c>
      <c r="C1509" s="368" t="s">
        <v>58</v>
      </c>
      <c r="D1509" s="368" t="s">
        <v>3210</v>
      </c>
      <c r="E1509" s="368">
        <v>23</v>
      </c>
      <c r="F1509" s="368">
        <v>1</v>
      </c>
      <c r="G1509" s="368">
        <v>4</v>
      </c>
    </row>
    <row r="1510" spans="1:7">
      <c r="A1510" s="368" t="s">
        <v>5484</v>
      </c>
      <c r="B1510" s="368" t="s">
        <v>139</v>
      </c>
      <c r="C1510" s="368" t="s">
        <v>78</v>
      </c>
      <c r="D1510" s="368" t="s">
        <v>3210</v>
      </c>
      <c r="E1510" s="368">
        <v>33</v>
      </c>
      <c r="F1510" s="368">
        <v>1</v>
      </c>
      <c r="G1510" s="368">
        <v>3</v>
      </c>
    </row>
    <row r="1511" spans="1:7">
      <c r="A1511" s="368" t="s">
        <v>4995</v>
      </c>
      <c r="B1511" s="368" t="s">
        <v>139</v>
      </c>
      <c r="C1511" s="368" t="s">
        <v>80</v>
      </c>
      <c r="D1511" s="368" t="s">
        <v>3210</v>
      </c>
      <c r="E1511" s="368">
        <v>25</v>
      </c>
      <c r="F1511" s="368">
        <v>5</v>
      </c>
      <c r="G1511" s="368">
        <v>20</v>
      </c>
    </row>
    <row r="1512" spans="1:7">
      <c r="A1512" s="368" t="s">
        <v>6676</v>
      </c>
      <c r="B1512" s="368" t="s">
        <v>139</v>
      </c>
      <c r="C1512" s="368" t="s">
        <v>89</v>
      </c>
      <c r="D1512" s="368" t="s">
        <v>3210</v>
      </c>
      <c r="E1512" s="368">
        <v>7</v>
      </c>
      <c r="F1512" s="368">
        <v>1</v>
      </c>
      <c r="G1512" s="368">
        <v>14</v>
      </c>
    </row>
    <row r="1513" spans="1:7">
      <c r="A1513" s="368" t="s">
        <v>5233</v>
      </c>
      <c r="B1513" s="368" t="s">
        <v>139</v>
      </c>
      <c r="C1513" s="368" t="s">
        <v>33</v>
      </c>
      <c r="D1513" s="368" t="s">
        <v>3210</v>
      </c>
      <c r="E1513" s="368">
        <v>15</v>
      </c>
      <c r="F1513" s="368">
        <v>1</v>
      </c>
      <c r="G1513" s="368">
        <v>7</v>
      </c>
    </row>
    <row r="1514" spans="1:7">
      <c r="A1514" s="368" t="s">
        <v>5552</v>
      </c>
      <c r="B1514" s="368" t="s">
        <v>139</v>
      </c>
      <c r="C1514" s="368" t="s">
        <v>59</v>
      </c>
      <c r="D1514" s="368" t="s">
        <v>3210</v>
      </c>
      <c r="E1514" s="368">
        <v>10</v>
      </c>
      <c r="F1514" s="368">
        <v>2</v>
      </c>
      <c r="G1514" s="368">
        <v>20</v>
      </c>
    </row>
    <row r="1515" spans="1:7">
      <c r="A1515" s="368" t="s">
        <v>5688</v>
      </c>
      <c r="B1515" s="368" t="s">
        <v>139</v>
      </c>
      <c r="C1515" s="368" t="s">
        <v>60</v>
      </c>
      <c r="D1515" s="368" t="s">
        <v>3210</v>
      </c>
      <c r="E1515" s="368">
        <v>19</v>
      </c>
      <c r="F1515" s="368">
        <v>1</v>
      </c>
      <c r="G1515" s="368">
        <v>5</v>
      </c>
    </row>
    <row r="1516" spans="1:7">
      <c r="A1516" s="368" t="s">
        <v>5833</v>
      </c>
      <c r="B1516" s="368" t="s">
        <v>139</v>
      </c>
      <c r="C1516" s="368" t="s">
        <v>90</v>
      </c>
      <c r="D1516" s="368" t="s">
        <v>3210</v>
      </c>
      <c r="E1516" s="368">
        <v>7</v>
      </c>
      <c r="F1516" s="368">
        <v>2</v>
      </c>
      <c r="G1516" s="368">
        <v>29</v>
      </c>
    </row>
    <row r="1517" spans="1:7">
      <c r="A1517" s="368" t="s">
        <v>6677</v>
      </c>
      <c r="B1517" s="368" t="s">
        <v>139</v>
      </c>
      <c r="C1517" s="368" t="s">
        <v>36</v>
      </c>
      <c r="D1517" s="368" t="s">
        <v>3210</v>
      </c>
      <c r="E1517" s="368">
        <v>2</v>
      </c>
      <c r="F1517" s="368">
        <v>1</v>
      </c>
      <c r="G1517" s="368">
        <v>50</v>
      </c>
    </row>
    <row r="1518" spans="1:7">
      <c r="A1518" s="368" t="s">
        <v>5495</v>
      </c>
      <c r="B1518" s="368" t="s">
        <v>139</v>
      </c>
      <c r="C1518" s="368" t="s">
        <v>217</v>
      </c>
      <c r="D1518" s="368" t="s">
        <v>3210</v>
      </c>
      <c r="E1518" s="368">
        <v>22</v>
      </c>
      <c r="F1518" s="368">
        <v>2</v>
      </c>
      <c r="G1518" s="368">
        <v>9</v>
      </c>
    </row>
    <row r="1519" spans="1:7">
      <c r="A1519" s="368" t="s">
        <v>5497</v>
      </c>
      <c r="B1519" s="368" t="s">
        <v>139</v>
      </c>
      <c r="C1519" s="368" t="s">
        <v>91</v>
      </c>
      <c r="D1519" s="368" t="s">
        <v>3210</v>
      </c>
      <c r="E1519" s="368">
        <v>16</v>
      </c>
      <c r="F1519" s="368">
        <v>1</v>
      </c>
      <c r="G1519" s="368">
        <v>6</v>
      </c>
    </row>
    <row r="1520" spans="1:7">
      <c r="A1520" s="368" t="s">
        <v>5012</v>
      </c>
      <c r="B1520" s="368" t="s">
        <v>139</v>
      </c>
      <c r="C1520" s="368" t="s">
        <v>38</v>
      </c>
      <c r="D1520" s="368" t="s">
        <v>3210</v>
      </c>
      <c r="E1520" s="368">
        <v>18</v>
      </c>
      <c r="F1520" s="368">
        <v>1</v>
      </c>
      <c r="G1520" s="368">
        <v>6</v>
      </c>
    </row>
    <row r="1521" spans="1:7">
      <c r="A1521" s="368" t="s">
        <v>5696</v>
      </c>
      <c r="B1521" s="368" t="s">
        <v>139</v>
      </c>
      <c r="C1521" s="368" t="s">
        <v>219</v>
      </c>
      <c r="D1521" s="368" t="s">
        <v>3210</v>
      </c>
      <c r="E1521" s="368">
        <v>7</v>
      </c>
      <c r="F1521" s="368">
        <v>2</v>
      </c>
      <c r="G1521" s="368">
        <v>29</v>
      </c>
    </row>
    <row r="1522" spans="1:7">
      <c r="A1522" s="368" t="s">
        <v>5249</v>
      </c>
      <c r="B1522" s="368" t="s">
        <v>139</v>
      </c>
      <c r="C1522" s="368" t="s">
        <v>61</v>
      </c>
      <c r="D1522" s="368" t="s">
        <v>3210</v>
      </c>
      <c r="E1522" s="368">
        <v>9</v>
      </c>
      <c r="F1522" s="368">
        <v>3</v>
      </c>
      <c r="G1522" s="368">
        <v>33</v>
      </c>
    </row>
    <row r="1523" spans="1:7">
      <c r="A1523" s="368" t="s">
        <v>5120</v>
      </c>
      <c r="B1523" s="368" t="s">
        <v>139</v>
      </c>
      <c r="C1523" s="368" t="s">
        <v>221</v>
      </c>
      <c r="D1523" s="368" t="s">
        <v>3210</v>
      </c>
      <c r="E1523" s="368">
        <v>16</v>
      </c>
      <c r="F1523" s="368">
        <v>1</v>
      </c>
      <c r="G1523" s="368">
        <v>6</v>
      </c>
    </row>
    <row r="1524" spans="1:7">
      <c r="A1524" s="368" t="s">
        <v>6678</v>
      </c>
      <c r="B1524" s="368" t="s">
        <v>139</v>
      </c>
      <c r="C1524" s="368" t="s">
        <v>41</v>
      </c>
      <c r="D1524" s="368" t="s">
        <v>3210</v>
      </c>
      <c r="E1524" s="368">
        <v>8</v>
      </c>
      <c r="F1524" s="368">
        <v>1</v>
      </c>
      <c r="G1524" s="368">
        <v>13</v>
      </c>
    </row>
    <row r="1525" spans="1:7">
      <c r="A1525" s="368" t="s">
        <v>5562</v>
      </c>
      <c r="B1525" s="368" t="s">
        <v>139</v>
      </c>
      <c r="C1525" s="368" t="s">
        <v>174</v>
      </c>
      <c r="D1525" s="368" t="s">
        <v>3210</v>
      </c>
      <c r="E1525" s="368">
        <v>13</v>
      </c>
      <c r="F1525" s="368">
        <v>4</v>
      </c>
      <c r="G1525" s="368">
        <v>31</v>
      </c>
    </row>
    <row r="1526" spans="1:7">
      <c r="A1526" s="368" t="s">
        <v>4769</v>
      </c>
      <c r="B1526" s="368" t="s">
        <v>139</v>
      </c>
      <c r="C1526" s="368" t="s">
        <v>222</v>
      </c>
      <c r="D1526" s="368" t="s">
        <v>3210</v>
      </c>
      <c r="E1526" s="368">
        <v>9</v>
      </c>
      <c r="F1526" s="368">
        <v>2</v>
      </c>
      <c r="G1526" s="368">
        <v>22</v>
      </c>
    </row>
    <row r="1527" spans="1:7">
      <c r="A1527" s="368" t="s">
        <v>6679</v>
      </c>
      <c r="B1527" s="368" t="s">
        <v>139</v>
      </c>
      <c r="C1527" s="368" t="s">
        <v>223</v>
      </c>
      <c r="D1527" s="368" t="s">
        <v>3210</v>
      </c>
      <c r="E1527" s="368">
        <v>16</v>
      </c>
      <c r="F1527" s="368">
        <v>3</v>
      </c>
      <c r="G1527" s="368">
        <v>19</v>
      </c>
    </row>
    <row r="1528" spans="1:7">
      <c r="A1528" s="368" t="s">
        <v>6680</v>
      </c>
      <c r="B1528" s="368" t="s">
        <v>139</v>
      </c>
      <c r="C1528" s="368" t="s">
        <v>62</v>
      </c>
      <c r="D1528" s="368" t="s">
        <v>3210</v>
      </c>
      <c r="E1528" s="368">
        <v>10</v>
      </c>
      <c r="F1528" s="368">
        <v>2</v>
      </c>
      <c r="G1528" s="368">
        <v>20</v>
      </c>
    </row>
    <row r="1529" spans="1:7">
      <c r="A1529" s="368" t="s">
        <v>4922</v>
      </c>
      <c r="B1529" s="368" t="s">
        <v>139</v>
      </c>
      <c r="C1529" s="368" t="s">
        <v>63</v>
      </c>
      <c r="D1529" s="368" t="s">
        <v>3207</v>
      </c>
      <c r="E1529" s="368">
        <v>1486</v>
      </c>
      <c r="F1529" s="368">
        <v>4</v>
      </c>
      <c r="G1529" s="368">
        <v>0</v>
      </c>
    </row>
    <row r="1530" spans="1:7">
      <c r="A1530" s="368" t="s">
        <v>6681</v>
      </c>
      <c r="B1530" s="368" t="s">
        <v>139</v>
      </c>
      <c r="C1530" s="368" t="s">
        <v>20</v>
      </c>
      <c r="D1530" s="368" t="s">
        <v>3207</v>
      </c>
      <c r="E1530" s="368">
        <v>7</v>
      </c>
      <c r="F1530" s="368">
        <v>1</v>
      </c>
      <c r="G1530" s="368">
        <v>14</v>
      </c>
    </row>
    <row r="1531" spans="1:7">
      <c r="A1531" s="368" t="s">
        <v>5635</v>
      </c>
      <c r="B1531" s="368" t="s">
        <v>139</v>
      </c>
      <c r="C1531" s="368" t="s">
        <v>24</v>
      </c>
      <c r="D1531" s="368" t="s">
        <v>3207</v>
      </c>
      <c r="E1531" s="368">
        <v>12</v>
      </c>
      <c r="F1531" s="368">
        <v>2</v>
      </c>
      <c r="G1531" s="368">
        <v>17</v>
      </c>
    </row>
    <row r="1532" spans="1:7">
      <c r="A1532" s="368" t="s">
        <v>4696</v>
      </c>
      <c r="B1532" s="368" t="s">
        <v>139</v>
      </c>
      <c r="C1532" s="368" t="s">
        <v>211</v>
      </c>
      <c r="D1532" s="368" t="s">
        <v>3207</v>
      </c>
      <c r="E1532" s="368">
        <v>24</v>
      </c>
      <c r="F1532" s="368">
        <v>1</v>
      </c>
      <c r="G1532" s="368">
        <v>4</v>
      </c>
    </row>
    <row r="1533" spans="1:7">
      <c r="A1533" s="368" t="s">
        <v>5313</v>
      </c>
      <c r="B1533" s="368" t="s">
        <v>139</v>
      </c>
      <c r="C1533" s="368" t="s">
        <v>63</v>
      </c>
      <c r="D1533" s="368" t="s">
        <v>3177</v>
      </c>
      <c r="E1533" s="368">
        <v>1486</v>
      </c>
      <c r="F1533" s="368">
        <v>31</v>
      </c>
      <c r="G1533" s="368">
        <v>2</v>
      </c>
    </row>
    <row r="1534" spans="1:7">
      <c r="A1534" s="368" t="s">
        <v>5391</v>
      </c>
      <c r="B1534" s="368" t="s">
        <v>139</v>
      </c>
      <c r="C1534" s="368" t="s">
        <v>210</v>
      </c>
      <c r="D1534" s="368" t="s">
        <v>3177</v>
      </c>
      <c r="E1534" s="368">
        <v>14</v>
      </c>
      <c r="F1534" s="368">
        <v>1</v>
      </c>
      <c r="G1534" s="368">
        <v>7</v>
      </c>
    </row>
    <row r="1535" spans="1:7">
      <c r="A1535" s="368" t="s">
        <v>6682</v>
      </c>
      <c r="B1535" s="368" t="s">
        <v>139</v>
      </c>
      <c r="C1535" s="368" t="s">
        <v>25</v>
      </c>
      <c r="D1535" s="368" t="s">
        <v>3177</v>
      </c>
      <c r="E1535" s="368">
        <v>10</v>
      </c>
      <c r="F1535" s="368">
        <v>1</v>
      </c>
      <c r="G1535" s="368">
        <v>10</v>
      </c>
    </row>
    <row r="1536" spans="1:7">
      <c r="A1536" s="368" t="s">
        <v>6683</v>
      </c>
      <c r="B1536" s="368" t="s">
        <v>139</v>
      </c>
      <c r="C1536" s="368" t="s">
        <v>212</v>
      </c>
      <c r="D1536" s="368" t="s">
        <v>3177</v>
      </c>
      <c r="E1536" s="368">
        <v>2</v>
      </c>
      <c r="F1536" s="368">
        <v>1</v>
      </c>
      <c r="G1536" s="368">
        <v>50</v>
      </c>
    </row>
    <row r="1537" spans="1:7">
      <c r="A1537" s="368" t="s">
        <v>6684</v>
      </c>
      <c r="B1537" s="368" t="s">
        <v>139</v>
      </c>
      <c r="C1537" s="368" t="s">
        <v>155</v>
      </c>
      <c r="D1537" s="368" t="s">
        <v>3177</v>
      </c>
      <c r="E1537" s="368">
        <v>7</v>
      </c>
      <c r="F1537" s="368">
        <v>1</v>
      </c>
      <c r="G1537" s="368">
        <v>14</v>
      </c>
    </row>
    <row r="1538" spans="1:7">
      <c r="A1538" s="368" t="s">
        <v>6685</v>
      </c>
      <c r="B1538" s="368" t="s">
        <v>139</v>
      </c>
      <c r="C1538" s="368" t="s">
        <v>213</v>
      </c>
      <c r="D1538" s="368" t="s">
        <v>3177</v>
      </c>
      <c r="E1538" s="368">
        <v>8</v>
      </c>
      <c r="F1538" s="368">
        <v>1</v>
      </c>
      <c r="G1538" s="368">
        <v>13</v>
      </c>
    </row>
    <row r="1539" spans="1:7">
      <c r="A1539" s="368" t="s">
        <v>6686</v>
      </c>
      <c r="B1539" s="368" t="s">
        <v>139</v>
      </c>
      <c r="C1539" s="368" t="s">
        <v>29</v>
      </c>
      <c r="D1539" s="368" t="s">
        <v>3177</v>
      </c>
      <c r="E1539" s="368">
        <v>53</v>
      </c>
      <c r="F1539" s="368">
        <v>1</v>
      </c>
      <c r="G1539" s="368">
        <v>2</v>
      </c>
    </row>
    <row r="1540" spans="1:7">
      <c r="A1540" s="368" t="s">
        <v>5587</v>
      </c>
      <c r="B1540" s="368" t="s">
        <v>139</v>
      </c>
      <c r="C1540" s="368" t="s">
        <v>115</v>
      </c>
      <c r="D1540" s="368" t="s">
        <v>3177</v>
      </c>
      <c r="E1540" s="368">
        <v>52</v>
      </c>
      <c r="F1540" s="368">
        <v>2</v>
      </c>
      <c r="G1540" s="368">
        <v>4</v>
      </c>
    </row>
    <row r="1541" spans="1:7">
      <c r="A1541" s="368" t="s">
        <v>6687</v>
      </c>
      <c r="B1541" s="368" t="s">
        <v>139</v>
      </c>
      <c r="C1541" s="368" t="s">
        <v>77</v>
      </c>
      <c r="D1541" s="368" t="s">
        <v>3177</v>
      </c>
      <c r="E1541" s="368">
        <v>22</v>
      </c>
      <c r="F1541" s="368">
        <v>1</v>
      </c>
      <c r="G1541" s="368">
        <v>5</v>
      </c>
    </row>
    <row r="1542" spans="1:7">
      <c r="A1542" s="368" t="s">
        <v>6688</v>
      </c>
      <c r="B1542" s="368" t="s">
        <v>139</v>
      </c>
      <c r="C1542" s="368" t="s">
        <v>88</v>
      </c>
      <c r="D1542" s="368" t="s">
        <v>3177</v>
      </c>
      <c r="E1542" s="368">
        <v>14</v>
      </c>
      <c r="F1542" s="368">
        <v>1</v>
      </c>
      <c r="G1542" s="368">
        <v>7</v>
      </c>
    </row>
    <row r="1543" spans="1:7">
      <c r="A1543" s="368" t="s">
        <v>6689</v>
      </c>
      <c r="B1543" s="368" t="s">
        <v>139</v>
      </c>
      <c r="C1543" s="368" t="s">
        <v>58</v>
      </c>
      <c r="D1543" s="368" t="s">
        <v>3177</v>
      </c>
      <c r="E1543" s="368">
        <v>23</v>
      </c>
      <c r="F1543" s="368">
        <v>2</v>
      </c>
      <c r="G1543" s="368">
        <v>9</v>
      </c>
    </row>
    <row r="1544" spans="1:7">
      <c r="A1544" s="368" t="s">
        <v>5434</v>
      </c>
      <c r="B1544" s="368" t="s">
        <v>139</v>
      </c>
      <c r="C1544" s="368" t="s">
        <v>78</v>
      </c>
      <c r="D1544" s="368" t="s">
        <v>3177</v>
      </c>
      <c r="E1544" s="368">
        <v>33</v>
      </c>
      <c r="F1544" s="368">
        <v>3</v>
      </c>
      <c r="G1544" s="368">
        <v>9</v>
      </c>
    </row>
    <row r="1545" spans="1:7">
      <c r="A1545" s="368" t="s">
        <v>6690</v>
      </c>
      <c r="B1545" s="368" t="s">
        <v>139</v>
      </c>
      <c r="C1545" s="368" t="s">
        <v>79</v>
      </c>
      <c r="D1545" s="368" t="s">
        <v>3177</v>
      </c>
      <c r="E1545" s="368">
        <v>6</v>
      </c>
      <c r="F1545" s="368">
        <v>1</v>
      </c>
      <c r="G1545" s="368">
        <v>17</v>
      </c>
    </row>
    <row r="1546" spans="1:7">
      <c r="A1546" s="368" t="s">
        <v>6691</v>
      </c>
      <c r="B1546" s="368" t="s">
        <v>139</v>
      </c>
      <c r="C1546" s="368" t="s">
        <v>32</v>
      </c>
      <c r="D1546" s="368" t="s">
        <v>3177</v>
      </c>
      <c r="E1546" s="368">
        <v>9</v>
      </c>
      <c r="F1546" s="368">
        <v>2</v>
      </c>
      <c r="G1546" s="368">
        <v>22</v>
      </c>
    </row>
    <row r="1547" spans="1:7">
      <c r="A1547" s="368" t="s">
        <v>6692</v>
      </c>
      <c r="B1547" s="368" t="s">
        <v>139</v>
      </c>
      <c r="C1547" s="368" t="s">
        <v>33</v>
      </c>
      <c r="D1547" s="368" t="s">
        <v>3177</v>
      </c>
      <c r="E1547" s="368">
        <v>15</v>
      </c>
      <c r="F1547" s="368">
        <v>2</v>
      </c>
      <c r="G1547" s="368">
        <v>13</v>
      </c>
    </row>
    <row r="1548" spans="1:7">
      <c r="A1548" s="368" t="s">
        <v>6693</v>
      </c>
      <c r="B1548" s="368" t="s">
        <v>139</v>
      </c>
      <c r="C1548" s="368" t="s">
        <v>60</v>
      </c>
      <c r="D1548" s="368" t="s">
        <v>3177</v>
      </c>
      <c r="E1548" s="368">
        <v>19</v>
      </c>
      <c r="F1548" s="368">
        <v>1</v>
      </c>
      <c r="G1548" s="368">
        <v>5</v>
      </c>
    </row>
    <row r="1549" spans="1:7">
      <c r="A1549" s="368" t="s">
        <v>5237</v>
      </c>
      <c r="B1549" s="368" t="s">
        <v>139</v>
      </c>
      <c r="C1549" s="368" t="s">
        <v>216</v>
      </c>
      <c r="D1549" s="368" t="s">
        <v>3177</v>
      </c>
      <c r="E1549" s="368">
        <v>6</v>
      </c>
      <c r="F1549" s="368">
        <v>3</v>
      </c>
      <c r="G1549" s="368">
        <v>50</v>
      </c>
    </row>
    <row r="1550" spans="1:7">
      <c r="A1550" s="368" t="s">
        <v>6694</v>
      </c>
      <c r="B1550" s="368" t="s">
        <v>139</v>
      </c>
      <c r="C1550" s="368" t="s">
        <v>38</v>
      </c>
      <c r="D1550" s="368" t="s">
        <v>3177</v>
      </c>
      <c r="E1550" s="368">
        <v>18</v>
      </c>
      <c r="F1550" s="368">
        <v>1</v>
      </c>
      <c r="G1550" s="368">
        <v>6</v>
      </c>
    </row>
    <row r="1551" spans="1:7">
      <c r="A1551" s="368" t="s">
        <v>6695</v>
      </c>
      <c r="B1551" s="368" t="s">
        <v>139</v>
      </c>
      <c r="C1551" s="368" t="s">
        <v>219</v>
      </c>
      <c r="D1551" s="368" t="s">
        <v>3177</v>
      </c>
      <c r="E1551" s="368">
        <v>7</v>
      </c>
      <c r="F1551" s="368">
        <v>1</v>
      </c>
      <c r="G1551" s="368">
        <v>14</v>
      </c>
    </row>
    <row r="1552" spans="1:7">
      <c r="A1552" s="368" t="s">
        <v>6696</v>
      </c>
      <c r="B1552" s="368" t="s">
        <v>139</v>
      </c>
      <c r="C1552" s="368" t="s">
        <v>221</v>
      </c>
      <c r="D1552" s="368" t="s">
        <v>3177</v>
      </c>
      <c r="E1552" s="368">
        <v>16</v>
      </c>
      <c r="F1552" s="368">
        <v>3</v>
      </c>
      <c r="G1552" s="368">
        <v>19</v>
      </c>
    </row>
    <row r="1553" spans="1:7">
      <c r="A1553" s="368" t="s">
        <v>5703</v>
      </c>
      <c r="B1553" s="368" t="s">
        <v>139</v>
      </c>
      <c r="C1553" s="368" t="s">
        <v>223</v>
      </c>
      <c r="D1553" s="368" t="s">
        <v>3177</v>
      </c>
      <c r="E1553" s="368">
        <v>16</v>
      </c>
      <c r="F1553" s="368">
        <v>2</v>
      </c>
      <c r="G1553" s="368">
        <v>13</v>
      </c>
    </row>
    <row r="1554" spans="1:7">
      <c r="A1554" s="368" t="s">
        <v>5416</v>
      </c>
      <c r="B1554" s="368" t="s">
        <v>139</v>
      </c>
      <c r="C1554" s="368" t="s">
        <v>63</v>
      </c>
      <c r="D1554" s="368" t="s">
        <v>3201</v>
      </c>
      <c r="E1554" s="368">
        <v>1486</v>
      </c>
      <c r="F1554" s="368">
        <v>14</v>
      </c>
      <c r="G1554" s="368">
        <v>1</v>
      </c>
    </row>
    <row r="1555" spans="1:7">
      <c r="A1555" s="368" t="s">
        <v>6697</v>
      </c>
      <c r="B1555" s="368" t="s">
        <v>139</v>
      </c>
      <c r="C1555" s="368" t="s">
        <v>83</v>
      </c>
      <c r="D1555" s="368" t="s">
        <v>3201</v>
      </c>
      <c r="E1555" s="368">
        <v>41</v>
      </c>
      <c r="F1555" s="368">
        <v>1</v>
      </c>
      <c r="G1555" s="368">
        <v>2</v>
      </c>
    </row>
    <row r="1556" spans="1:7">
      <c r="A1556" s="368" t="s">
        <v>5639</v>
      </c>
      <c r="B1556" s="368" t="s">
        <v>139</v>
      </c>
      <c r="C1556" s="368" t="s">
        <v>74</v>
      </c>
      <c r="D1556" s="368" t="s">
        <v>3201</v>
      </c>
      <c r="E1556" s="368">
        <v>24</v>
      </c>
      <c r="F1556" s="368">
        <v>1</v>
      </c>
      <c r="G1556" s="368">
        <v>4</v>
      </c>
    </row>
    <row r="1557" spans="1:7">
      <c r="A1557" s="368" t="s">
        <v>6698</v>
      </c>
      <c r="B1557" s="368" t="s">
        <v>139</v>
      </c>
      <c r="C1557" s="368" t="s">
        <v>212</v>
      </c>
      <c r="D1557" s="368" t="s">
        <v>3201</v>
      </c>
      <c r="E1557" s="368">
        <v>2</v>
      </c>
      <c r="F1557" s="368">
        <v>1</v>
      </c>
      <c r="G1557" s="368">
        <v>50</v>
      </c>
    </row>
    <row r="1558" spans="1:7">
      <c r="A1558" s="368" t="s">
        <v>6699</v>
      </c>
      <c r="B1558" s="368" t="s">
        <v>139</v>
      </c>
      <c r="C1558" s="368" t="s">
        <v>76</v>
      </c>
      <c r="D1558" s="368" t="s">
        <v>3201</v>
      </c>
      <c r="E1558" s="368">
        <v>25</v>
      </c>
      <c r="F1558" s="368">
        <v>2</v>
      </c>
      <c r="G1558" s="368">
        <v>8</v>
      </c>
    </row>
    <row r="1559" spans="1:7">
      <c r="A1559" s="368" t="s">
        <v>4993</v>
      </c>
      <c r="B1559" s="368" t="s">
        <v>139</v>
      </c>
      <c r="C1559" s="368" t="s">
        <v>58</v>
      </c>
      <c r="D1559" s="368" t="s">
        <v>3201</v>
      </c>
      <c r="E1559" s="368">
        <v>23</v>
      </c>
      <c r="F1559" s="368">
        <v>1</v>
      </c>
      <c r="G1559" s="368">
        <v>4</v>
      </c>
    </row>
    <row r="1560" spans="1:7">
      <c r="A1560" s="368" t="s">
        <v>5229</v>
      </c>
      <c r="B1560" s="368" t="s">
        <v>139</v>
      </c>
      <c r="C1560" s="368" t="s">
        <v>78</v>
      </c>
      <c r="D1560" s="368" t="s">
        <v>3201</v>
      </c>
      <c r="E1560" s="368">
        <v>33</v>
      </c>
      <c r="F1560" s="368">
        <v>1</v>
      </c>
      <c r="G1560" s="368">
        <v>3</v>
      </c>
    </row>
    <row r="1561" spans="1:7">
      <c r="A1561" s="368" t="s">
        <v>6700</v>
      </c>
      <c r="B1561" s="368" t="s">
        <v>139</v>
      </c>
      <c r="C1561" s="368" t="s">
        <v>80</v>
      </c>
      <c r="D1561" s="368" t="s">
        <v>3201</v>
      </c>
      <c r="E1561" s="368">
        <v>25</v>
      </c>
      <c r="F1561" s="368">
        <v>1</v>
      </c>
      <c r="G1561" s="368">
        <v>4</v>
      </c>
    </row>
    <row r="1562" spans="1:7">
      <c r="A1562" s="368" t="s">
        <v>6701</v>
      </c>
      <c r="B1562" s="368" t="s">
        <v>139</v>
      </c>
      <c r="C1562" s="368" t="s">
        <v>33</v>
      </c>
      <c r="D1562" s="368" t="s">
        <v>3201</v>
      </c>
      <c r="E1562" s="368">
        <v>15</v>
      </c>
      <c r="F1562" s="368">
        <v>1</v>
      </c>
      <c r="G1562" s="368">
        <v>7</v>
      </c>
    </row>
    <row r="1563" spans="1:7">
      <c r="A1563" s="368" t="s">
        <v>6702</v>
      </c>
      <c r="B1563" s="368" t="s">
        <v>139</v>
      </c>
      <c r="C1563" s="368" t="s">
        <v>163</v>
      </c>
      <c r="D1563" s="368" t="s">
        <v>3201</v>
      </c>
      <c r="E1563" s="368">
        <v>6</v>
      </c>
      <c r="F1563" s="368">
        <v>1</v>
      </c>
      <c r="G1563" s="368">
        <v>17</v>
      </c>
    </row>
    <row r="1564" spans="1:7">
      <c r="A1564" s="368" t="s">
        <v>6703</v>
      </c>
      <c r="B1564" s="368" t="s">
        <v>139</v>
      </c>
      <c r="C1564" s="368" t="s">
        <v>217</v>
      </c>
      <c r="D1564" s="368" t="s">
        <v>3201</v>
      </c>
      <c r="E1564" s="368">
        <v>22</v>
      </c>
      <c r="F1564" s="368">
        <v>1</v>
      </c>
      <c r="G1564" s="368">
        <v>5</v>
      </c>
    </row>
    <row r="1565" spans="1:7">
      <c r="A1565" s="368" t="s">
        <v>6704</v>
      </c>
      <c r="B1565" s="368" t="s">
        <v>139</v>
      </c>
      <c r="C1565" s="368" t="s">
        <v>37</v>
      </c>
      <c r="D1565" s="368" t="s">
        <v>3201</v>
      </c>
      <c r="E1565" s="368">
        <v>17</v>
      </c>
      <c r="F1565" s="368">
        <v>1</v>
      </c>
      <c r="G1565" s="368">
        <v>6</v>
      </c>
    </row>
    <row r="1566" spans="1:7">
      <c r="A1566" s="368" t="s">
        <v>6705</v>
      </c>
      <c r="B1566" s="368" t="s">
        <v>139</v>
      </c>
      <c r="C1566" s="368" t="s">
        <v>39</v>
      </c>
      <c r="D1566" s="368" t="s">
        <v>3201</v>
      </c>
      <c r="E1566" s="368">
        <v>11</v>
      </c>
      <c r="F1566" s="368">
        <v>1</v>
      </c>
      <c r="G1566" s="368">
        <v>9</v>
      </c>
    </row>
    <row r="1567" spans="1:7">
      <c r="A1567" s="368" t="s">
        <v>6706</v>
      </c>
      <c r="B1567" s="368" t="s">
        <v>139</v>
      </c>
      <c r="C1567" s="368" t="s">
        <v>221</v>
      </c>
      <c r="D1567" s="368" t="s">
        <v>3201</v>
      </c>
      <c r="E1567" s="368">
        <v>16</v>
      </c>
      <c r="F1567" s="368">
        <v>1</v>
      </c>
      <c r="G1567" s="368">
        <v>6</v>
      </c>
    </row>
    <row r="1568" spans="1:7">
      <c r="A1568" s="368" t="s">
        <v>5790</v>
      </c>
      <c r="B1568" s="368" t="s">
        <v>139</v>
      </c>
      <c r="C1568" s="368" t="s">
        <v>63</v>
      </c>
      <c r="D1568" s="368" t="s">
        <v>3236</v>
      </c>
      <c r="E1568" s="368">
        <v>1486</v>
      </c>
      <c r="F1568" s="368">
        <v>46</v>
      </c>
      <c r="G1568" s="368">
        <v>3</v>
      </c>
    </row>
    <row r="1569" spans="1:7">
      <c r="A1569" s="368" t="s">
        <v>5392</v>
      </c>
      <c r="B1569" s="368" t="s">
        <v>139</v>
      </c>
      <c r="C1569" s="368" t="s">
        <v>210</v>
      </c>
      <c r="D1569" s="368" t="s">
        <v>3236</v>
      </c>
      <c r="E1569" s="368">
        <v>14</v>
      </c>
      <c r="F1569" s="368">
        <v>1</v>
      </c>
      <c r="G1569" s="368">
        <v>7</v>
      </c>
    </row>
    <row r="1570" spans="1:7">
      <c r="A1570" s="368" t="s">
        <v>6707</v>
      </c>
      <c r="B1570" s="368" t="s">
        <v>139</v>
      </c>
      <c r="C1570" s="368" t="s">
        <v>225</v>
      </c>
      <c r="D1570" s="368" t="s">
        <v>3236</v>
      </c>
      <c r="E1570" s="368">
        <v>20</v>
      </c>
      <c r="F1570" s="368">
        <v>2</v>
      </c>
      <c r="G1570" s="368">
        <v>10</v>
      </c>
    </row>
    <row r="1571" spans="1:7">
      <c r="A1571" s="368" t="s">
        <v>6708</v>
      </c>
      <c r="B1571" s="368" t="s">
        <v>139</v>
      </c>
      <c r="C1571" s="368" t="s">
        <v>84</v>
      </c>
      <c r="D1571" s="368" t="s">
        <v>3236</v>
      </c>
      <c r="E1571" s="368">
        <v>12</v>
      </c>
      <c r="F1571" s="368">
        <v>1</v>
      </c>
      <c r="G1571" s="368">
        <v>8</v>
      </c>
    </row>
    <row r="1572" spans="1:7">
      <c r="A1572" s="368" t="s">
        <v>6709</v>
      </c>
      <c r="B1572" s="368" t="s">
        <v>139</v>
      </c>
      <c r="C1572" s="368" t="s">
        <v>24</v>
      </c>
      <c r="D1572" s="368" t="s">
        <v>3236</v>
      </c>
      <c r="E1572" s="368">
        <v>12</v>
      </c>
      <c r="F1572" s="368">
        <v>2</v>
      </c>
      <c r="G1572" s="368">
        <v>17</v>
      </c>
    </row>
    <row r="1573" spans="1:7">
      <c r="A1573" s="368" t="s">
        <v>6710</v>
      </c>
      <c r="B1573" s="368" t="s">
        <v>139</v>
      </c>
      <c r="C1573" s="368" t="s">
        <v>211</v>
      </c>
      <c r="D1573" s="368" t="s">
        <v>3236</v>
      </c>
      <c r="E1573" s="368">
        <v>24</v>
      </c>
      <c r="F1573" s="368">
        <v>1</v>
      </c>
      <c r="G1573" s="368">
        <v>4</v>
      </c>
    </row>
    <row r="1574" spans="1:7">
      <c r="A1574" s="368" t="s">
        <v>6711</v>
      </c>
      <c r="B1574" s="368" t="s">
        <v>139</v>
      </c>
      <c r="C1574" s="368" t="s">
        <v>26</v>
      </c>
      <c r="D1574" s="368" t="s">
        <v>3236</v>
      </c>
      <c r="E1574" s="368">
        <v>11</v>
      </c>
      <c r="F1574" s="368">
        <v>1</v>
      </c>
      <c r="G1574" s="368">
        <v>9</v>
      </c>
    </row>
    <row r="1575" spans="1:7">
      <c r="A1575" s="368" t="s">
        <v>6712</v>
      </c>
      <c r="B1575" s="368" t="s">
        <v>139</v>
      </c>
      <c r="C1575" s="368" t="s">
        <v>73</v>
      </c>
      <c r="D1575" s="368" t="s">
        <v>3236</v>
      </c>
      <c r="E1575" s="368">
        <v>2</v>
      </c>
      <c r="F1575" s="368">
        <v>2</v>
      </c>
      <c r="G1575" s="368">
        <v>100</v>
      </c>
    </row>
    <row r="1576" spans="1:7">
      <c r="A1576" s="368" t="s">
        <v>6713</v>
      </c>
      <c r="B1576" s="368" t="s">
        <v>139</v>
      </c>
      <c r="C1576" s="368" t="s">
        <v>74</v>
      </c>
      <c r="D1576" s="368" t="s">
        <v>3236</v>
      </c>
      <c r="E1576" s="368">
        <v>24</v>
      </c>
      <c r="F1576" s="368">
        <v>4</v>
      </c>
      <c r="G1576" s="368">
        <v>17</v>
      </c>
    </row>
    <row r="1577" spans="1:7">
      <c r="A1577" s="368" t="s">
        <v>6714</v>
      </c>
      <c r="B1577" s="368" t="s">
        <v>139</v>
      </c>
      <c r="C1577" s="368" t="s">
        <v>228</v>
      </c>
      <c r="D1577" s="368" t="s">
        <v>3236</v>
      </c>
      <c r="E1577" s="368">
        <v>7</v>
      </c>
      <c r="F1577" s="368">
        <v>2</v>
      </c>
      <c r="G1577" s="368">
        <v>29</v>
      </c>
    </row>
    <row r="1578" spans="1:7">
      <c r="A1578" s="368" t="s">
        <v>6715</v>
      </c>
      <c r="B1578" s="368" t="s">
        <v>139</v>
      </c>
      <c r="C1578" s="368" t="s">
        <v>85</v>
      </c>
      <c r="D1578" s="368" t="s">
        <v>3236</v>
      </c>
      <c r="E1578" s="368">
        <v>28</v>
      </c>
      <c r="F1578" s="368">
        <v>2</v>
      </c>
      <c r="G1578" s="368">
        <v>7</v>
      </c>
    </row>
    <row r="1579" spans="1:7">
      <c r="A1579" s="368" t="s">
        <v>5659</v>
      </c>
      <c r="B1579" s="368" t="s">
        <v>139</v>
      </c>
      <c r="C1579" s="368" t="s">
        <v>213</v>
      </c>
      <c r="D1579" s="368" t="s">
        <v>3236</v>
      </c>
      <c r="E1579" s="368">
        <v>8</v>
      </c>
      <c r="F1579" s="368">
        <v>1</v>
      </c>
      <c r="G1579" s="368">
        <v>13</v>
      </c>
    </row>
    <row r="1580" spans="1:7">
      <c r="A1580" s="368" t="s">
        <v>6716</v>
      </c>
      <c r="B1580" s="368" t="s">
        <v>139</v>
      </c>
      <c r="C1580" s="368" t="s">
        <v>86</v>
      </c>
      <c r="D1580" s="368" t="s">
        <v>3236</v>
      </c>
      <c r="E1580" s="368">
        <v>21</v>
      </c>
      <c r="F1580" s="368">
        <v>1</v>
      </c>
      <c r="G1580" s="368">
        <v>5</v>
      </c>
    </row>
    <row r="1581" spans="1:7">
      <c r="A1581" s="368" t="s">
        <v>6717</v>
      </c>
      <c r="B1581" s="368" t="s">
        <v>139</v>
      </c>
      <c r="C1581" s="368" t="s">
        <v>229</v>
      </c>
      <c r="D1581" s="368" t="s">
        <v>3236</v>
      </c>
      <c r="E1581" s="368">
        <v>13</v>
      </c>
      <c r="F1581" s="368">
        <v>3</v>
      </c>
      <c r="G1581" s="368">
        <v>23</v>
      </c>
    </row>
    <row r="1582" spans="1:7">
      <c r="A1582" s="368" t="s">
        <v>6718</v>
      </c>
      <c r="B1582" s="368" t="s">
        <v>139</v>
      </c>
      <c r="C1582" s="368" t="s">
        <v>29</v>
      </c>
      <c r="D1582" s="368" t="s">
        <v>3236</v>
      </c>
      <c r="E1582" s="368">
        <v>53</v>
      </c>
      <c r="F1582" s="368">
        <v>1</v>
      </c>
      <c r="G1582" s="368">
        <v>2</v>
      </c>
    </row>
    <row r="1583" spans="1:7">
      <c r="A1583" s="368" t="s">
        <v>5156</v>
      </c>
      <c r="B1583" s="368" t="s">
        <v>139</v>
      </c>
      <c r="C1583" s="368" t="s">
        <v>115</v>
      </c>
      <c r="D1583" s="368" t="s">
        <v>3236</v>
      </c>
      <c r="E1583" s="368">
        <v>52</v>
      </c>
      <c r="F1583" s="368">
        <v>5</v>
      </c>
      <c r="G1583" s="368">
        <v>10</v>
      </c>
    </row>
    <row r="1584" spans="1:7">
      <c r="A1584" s="368" t="s">
        <v>6719</v>
      </c>
      <c r="B1584" s="368" t="s">
        <v>139</v>
      </c>
      <c r="C1584" s="368" t="s">
        <v>76</v>
      </c>
      <c r="D1584" s="368" t="s">
        <v>3236</v>
      </c>
      <c r="E1584" s="368">
        <v>25</v>
      </c>
      <c r="F1584" s="368">
        <v>1</v>
      </c>
      <c r="G1584" s="368">
        <v>4</v>
      </c>
    </row>
    <row r="1585" spans="1:7">
      <c r="A1585" s="368" t="s">
        <v>6720</v>
      </c>
      <c r="B1585" s="368" t="s">
        <v>139</v>
      </c>
      <c r="C1585" s="368" t="s">
        <v>30</v>
      </c>
      <c r="D1585" s="368" t="s">
        <v>3236</v>
      </c>
      <c r="E1585" s="368">
        <v>15</v>
      </c>
      <c r="F1585" s="368">
        <v>1</v>
      </c>
      <c r="G1585" s="368">
        <v>7</v>
      </c>
    </row>
    <row r="1586" spans="1:7">
      <c r="A1586" s="368" t="s">
        <v>6721</v>
      </c>
      <c r="B1586" s="368" t="s">
        <v>139</v>
      </c>
      <c r="C1586" s="368" t="s">
        <v>78</v>
      </c>
      <c r="D1586" s="368" t="s">
        <v>3236</v>
      </c>
      <c r="E1586" s="368">
        <v>33</v>
      </c>
      <c r="F1586" s="368">
        <v>3</v>
      </c>
      <c r="G1586" s="368">
        <v>9</v>
      </c>
    </row>
    <row r="1587" spans="1:7">
      <c r="A1587" s="368" t="s">
        <v>6722</v>
      </c>
      <c r="B1587" s="368" t="s">
        <v>139</v>
      </c>
      <c r="C1587" s="368" t="s">
        <v>79</v>
      </c>
      <c r="D1587" s="368" t="s">
        <v>3236</v>
      </c>
      <c r="E1587" s="368">
        <v>6</v>
      </c>
      <c r="F1587" s="368">
        <v>1</v>
      </c>
      <c r="G1587" s="368">
        <v>17</v>
      </c>
    </row>
    <row r="1588" spans="1:7">
      <c r="A1588" s="368" t="s">
        <v>6723</v>
      </c>
      <c r="B1588" s="368" t="s">
        <v>139</v>
      </c>
      <c r="C1588" s="368" t="s">
        <v>80</v>
      </c>
      <c r="D1588" s="368" t="s">
        <v>3236</v>
      </c>
      <c r="E1588" s="368">
        <v>25</v>
      </c>
      <c r="F1588" s="368">
        <v>2</v>
      </c>
      <c r="G1588" s="368">
        <v>8</v>
      </c>
    </row>
    <row r="1589" spans="1:7">
      <c r="A1589" s="368" t="s">
        <v>6724</v>
      </c>
      <c r="B1589" s="368" t="s">
        <v>139</v>
      </c>
      <c r="C1589" s="368" t="s">
        <v>33</v>
      </c>
      <c r="D1589" s="368" t="s">
        <v>3236</v>
      </c>
      <c r="E1589" s="368">
        <v>15</v>
      </c>
      <c r="F1589" s="368">
        <v>1</v>
      </c>
      <c r="G1589" s="368">
        <v>7</v>
      </c>
    </row>
    <row r="1590" spans="1:7">
      <c r="A1590" s="368" t="s">
        <v>5236</v>
      </c>
      <c r="B1590" s="368" t="s">
        <v>139</v>
      </c>
      <c r="C1590" s="368" t="s">
        <v>60</v>
      </c>
      <c r="D1590" s="368" t="s">
        <v>3236</v>
      </c>
      <c r="E1590" s="368">
        <v>19</v>
      </c>
      <c r="F1590" s="368">
        <v>3</v>
      </c>
      <c r="G1590" s="368">
        <v>16</v>
      </c>
    </row>
    <row r="1591" spans="1:7">
      <c r="A1591" s="368" t="s">
        <v>6725</v>
      </c>
      <c r="B1591" s="368" t="s">
        <v>139</v>
      </c>
      <c r="C1591" s="368" t="s">
        <v>19</v>
      </c>
      <c r="D1591" s="368" t="s">
        <v>3236</v>
      </c>
      <c r="E1591" s="368">
        <v>8</v>
      </c>
      <c r="F1591" s="368">
        <v>1</v>
      </c>
      <c r="G1591" s="368">
        <v>13</v>
      </c>
    </row>
    <row r="1592" spans="1:7">
      <c r="A1592" s="368" t="s">
        <v>6726</v>
      </c>
      <c r="B1592" s="368" t="s">
        <v>139</v>
      </c>
      <c r="C1592" s="368" t="s">
        <v>219</v>
      </c>
      <c r="D1592" s="368" t="s">
        <v>3236</v>
      </c>
      <c r="E1592" s="368">
        <v>7</v>
      </c>
      <c r="F1592" s="368">
        <v>1</v>
      </c>
      <c r="G1592" s="368">
        <v>14</v>
      </c>
    </row>
    <row r="1593" spans="1:7">
      <c r="A1593" s="368" t="s">
        <v>6727</v>
      </c>
      <c r="B1593" s="368" t="s">
        <v>139</v>
      </c>
      <c r="C1593" s="368" t="s">
        <v>220</v>
      </c>
      <c r="D1593" s="368" t="s">
        <v>3236</v>
      </c>
      <c r="E1593" s="368">
        <v>5</v>
      </c>
      <c r="F1593" s="368">
        <v>3</v>
      </c>
      <c r="G1593" s="368">
        <v>60</v>
      </c>
    </row>
    <row r="1594" spans="1:7">
      <c r="A1594" s="368" t="s">
        <v>5626</v>
      </c>
      <c r="B1594" s="368" t="s">
        <v>139</v>
      </c>
      <c r="C1594" s="368" t="s">
        <v>63</v>
      </c>
      <c r="D1594" s="368" t="s">
        <v>3203</v>
      </c>
      <c r="E1594" s="368">
        <v>1486</v>
      </c>
      <c r="F1594" s="368">
        <v>44</v>
      </c>
      <c r="G1594" s="368">
        <v>3</v>
      </c>
    </row>
    <row r="1595" spans="1:7">
      <c r="A1595" s="368" t="s">
        <v>6728</v>
      </c>
      <c r="B1595" s="368" t="s">
        <v>139</v>
      </c>
      <c r="C1595" s="368" t="s">
        <v>22</v>
      </c>
      <c r="D1595" s="368" t="s">
        <v>3203</v>
      </c>
      <c r="E1595" s="368">
        <v>5</v>
      </c>
      <c r="F1595" s="368">
        <v>2</v>
      </c>
      <c r="G1595" s="368">
        <v>40</v>
      </c>
    </row>
    <row r="1596" spans="1:7">
      <c r="A1596" s="368" t="s">
        <v>5325</v>
      </c>
      <c r="B1596" s="368" t="s">
        <v>139</v>
      </c>
      <c r="C1596" s="368" t="s">
        <v>226</v>
      </c>
      <c r="D1596" s="368" t="s">
        <v>3203</v>
      </c>
      <c r="E1596" s="368">
        <v>6</v>
      </c>
      <c r="F1596" s="368">
        <v>2</v>
      </c>
      <c r="G1596" s="368">
        <v>33</v>
      </c>
    </row>
    <row r="1597" spans="1:7">
      <c r="A1597" s="368" t="s">
        <v>5428</v>
      </c>
      <c r="B1597" s="368" t="s">
        <v>139</v>
      </c>
      <c r="C1597" s="368" t="s">
        <v>83</v>
      </c>
      <c r="D1597" s="368" t="s">
        <v>3203</v>
      </c>
      <c r="E1597" s="368">
        <v>41</v>
      </c>
      <c r="F1597" s="368">
        <v>1</v>
      </c>
      <c r="G1597" s="368">
        <v>2</v>
      </c>
    </row>
    <row r="1598" spans="1:7">
      <c r="A1598" s="368" t="s">
        <v>6729</v>
      </c>
      <c r="B1598" s="368" t="s">
        <v>139</v>
      </c>
      <c r="C1598" s="368" t="s">
        <v>25</v>
      </c>
      <c r="D1598" s="368" t="s">
        <v>3203</v>
      </c>
      <c r="E1598" s="368">
        <v>10</v>
      </c>
      <c r="F1598" s="368">
        <v>1</v>
      </c>
      <c r="G1598" s="368">
        <v>10</v>
      </c>
    </row>
    <row r="1599" spans="1:7">
      <c r="A1599" s="368" t="s">
        <v>6730</v>
      </c>
      <c r="B1599" s="368" t="s">
        <v>139</v>
      </c>
      <c r="C1599" s="368" t="s">
        <v>211</v>
      </c>
      <c r="D1599" s="368" t="s">
        <v>3203</v>
      </c>
      <c r="E1599" s="368">
        <v>24</v>
      </c>
      <c r="F1599" s="368">
        <v>1</v>
      </c>
      <c r="G1599" s="368">
        <v>4</v>
      </c>
    </row>
    <row r="1600" spans="1:7">
      <c r="A1600" s="368" t="s">
        <v>6731</v>
      </c>
      <c r="B1600" s="368" t="s">
        <v>139</v>
      </c>
      <c r="C1600" s="368" t="s">
        <v>154</v>
      </c>
      <c r="D1600" s="368" t="s">
        <v>3203</v>
      </c>
      <c r="E1600" s="368">
        <v>3</v>
      </c>
      <c r="F1600" s="368">
        <v>1</v>
      </c>
      <c r="G1600" s="368">
        <v>33</v>
      </c>
    </row>
    <row r="1601" spans="1:7">
      <c r="A1601" s="368" t="s">
        <v>4824</v>
      </c>
      <c r="B1601" s="368" t="s">
        <v>139</v>
      </c>
      <c r="C1601" s="368" t="s">
        <v>85</v>
      </c>
      <c r="D1601" s="368" t="s">
        <v>3203</v>
      </c>
      <c r="E1601" s="368">
        <v>28</v>
      </c>
      <c r="F1601" s="368">
        <v>2</v>
      </c>
      <c r="G1601" s="368">
        <v>7</v>
      </c>
    </row>
    <row r="1602" spans="1:7">
      <c r="A1602" s="368" t="s">
        <v>4455</v>
      </c>
      <c r="B1602" s="368" t="s">
        <v>139</v>
      </c>
      <c r="C1602" s="368" t="s">
        <v>27</v>
      </c>
      <c r="D1602" s="368" t="s">
        <v>3203</v>
      </c>
      <c r="E1602" s="368">
        <v>7</v>
      </c>
      <c r="F1602" s="368">
        <v>1</v>
      </c>
      <c r="G1602" s="368">
        <v>14</v>
      </c>
    </row>
    <row r="1603" spans="1:7">
      <c r="A1603" s="368" t="s">
        <v>5035</v>
      </c>
      <c r="B1603" s="368" t="s">
        <v>139</v>
      </c>
      <c r="C1603" s="368" t="s">
        <v>86</v>
      </c>
      <c r="D1603" s="368" t="s">
        <v>3203</v>
      </c>
      <c r="E1603" s="368">
        <v>21</v>
      </c>
      <c r="F1603" s="368">
        <v>3</v>
      </c>
      <c r="G1603" s="368">
        <v>14</v>
      </c>
    </row>
    <row r="1604" spans="1:7">
      <c r="A1604" s="368" t="s">
        <v>6732</v>
      </c>
      <c r="B1604" s="368" t="s">
        <v>139</v>
      </c>
      <c r="C1604" s="368" t="s">
        <v>229</v>
      </c>
      <c r="D1604" s="368" t="s">
        <v>3203</v>
      </c>
      <c r="E1604" s="368">
        <v>13</v>
      </c>
      <c r="F1604" s="368">
        <v>2</v>
      </c>
      <c r="G1604" s="368">
        <v>15</v>
      </c>
    </row>
    <row r="1605" spans="1:7">
      <c r="A1605" s="368" t="s">
        <v>5811</v>
      </c>
      <c r="B1605" s="368" t="s">
        <v>139</v>
      </c>
      <c r="C1605" s="368" t="s">
        <v>29</v>
      </c>
      <c r="D1605" s="368" t="s">
        <v>3203</v>
      </c>
      <c r="E1605" s="368">
        <v>53</v>
      </c>
      <c r="F1605" s="368">
        <v>3</v>
      </c>
      <c r="G1605" s="368">
        <v>6</v>
      </c>
    </row>
    <row r="1606" spans="1:7">
      <c r="A1606" s="368" t="s">
        <v>6733</v>
      </c>
      <c r="B1606" s="368" t="s">
        <v>139</v>
      </c>
      <c r="C1606" s="368" t="s">
        <v>115</v>
      </c>
      <c r="D1606" s="368" t="s">
        <v>3203</v>
      </c>
      <c r="E1606" s="368">
        <v>52</v>
      </c>
      <c r="F1606" s="368">
        <v>3</v>
      </c>
      <c r="G1606" s="368">
        <v>6</v>
      </c>
    </row>
    <row r="1607" spans="1:7">
      <c r="A1607" s="368" t="s">
        <v>6734</v>
      </c>
      <c r="B1607" s="368" t="s">
        <v>139</v>
      </c>
      <c r="C1607" s="368" t="s">
        <v>75</v>
      </c>
      <c r="D1607" s="368" t="s">
        <v>3203</v>
      </c>
      <c r="E1607" s="368">
        <v>5</v>
      </c>
      <c r="F1607" s="368">
        <v>2</v>
      </c>
      <c r="G1607" s="368">
        <v>40</v>
      </c>
    </row>
    <row r="1608" spans="1:7">
      <c r="A1608" s="368" t="s">
        <v>6735</v>
      </c>
      <c r="B1608" s="368" t="s">
        <v>139</v>
      </c>
      <c r="C1608" s="368" t="s">
        <v>76</v>
      </c>
      <c r="D1608" s="368" t="s">
        <v>3203</v>
      </c>
      <c r="E1608" s="368">
        <v>25</v>
      </c>
      <c r="F1608" s="368">
        <v>1</v>
      </c>
      <c r="G1608" s="368">
        <v>4</v>
      </c>
    </row>
    <row r="1609" spans="1:7">
      <c r="A1609" s="368" t="s">
        <v>5676</v>
      </c>
      <c r="B1609" s="368" t="s">
        <v>139</v>
      </c>
      <c r="C1609" s="368" t="s">
        <v>30</v>
      </c>
      <c r="D1609" s="368" t="s">
        <v>3203</v>
      </c>
      <c r="E1609" s="368">
        <v>15</v>
      </c>
      <c r="F1609" s="368">
        <v>4</v>
      </c>
      <c r="G1609" s="368">
        <v>27</v>
      </c>
    </row>
    <row r="1610" spans="1:7">
      <c r="A1610" s="368" t="s">
        <v>6736</v>
      </c>
      <c r="B1610" s="368" t="s">
        <v>139</v>
      </c>
      <c r="C1610" s="368" t="s">
        <v>31</v>
      </c>
      <c r="D1610" s="368" t="s">
        <v>3203</v>
      </c>
      <c r="E1610" s="368">
        <v>11</v>
      </c>
      <c r="F1610" s="368">
        <v>2</v>
      </c>
      <c r="G1610" s="368">
        <v>18</v>
      </c>
    </row>
    <row r="1611" spans="1:7">
      <c r="A1611" s="368" t="s">
        <v>5226</v>
      </c>
      <c r="B1611" s="368" t="s">
        <v>139</v>
      </c>
      <c r="C1611" s="368" t="s">
        <v>57</v>
      </c>
      <c r="D1611" s="368" t="s">
        <v>3203</v>
      </c>
      <c r="E1611" s="368">
        <v>5</v>
      </c>
      <c r="F1611" s="368">
        <v>1</v>
      </c>
      <c r="G1611" s="368">
        <v>20</v>
      </c>
    </row>
    <row r="1612" spans="1:7">
      <c r="A1612" s="368" t="s">
        <v>6737</v>
      </c>
      <c r="B1612" s="368" t="s">
        <v>139</v>
      </c>
      <c r="C1612" s="368" t="s">
        <v>32</v>
      </c>
      <c r="D1612" s="368" t="s">
        <v>3203</v>
      </c>
      <c r="E1612" s="368">
        <v>9</v>
      </c>
      <c r="F1612" s="368">
        <v>1</v>
      </c>
      <c r="G1612" s="368">
        <v>11</v>
      </c>
    </row>
    <row r="1613" spans="1:7">
      <c r="A1613" s="368" t="s">
        <v>6738</v>
      </c>
      <c r="B1613" s="368" t="s">
        <v>139</v>
      </c>
      <c r="C1613" s="368" t="s">
        <v>33</v>
      </c>
      <c r="D1613" s="368" t="s">
        <v>3203</v>
      </c>
      <c r="E1613" s="368">
        <v>15</v>
      </c>
      <c r="F1613" s="368">
        <v>3</v>
      </c>
      <c r="G1613" s="368">
        <v>20</v>
      </c>
    </row>
    <row r="1614" spans="1:7">
      <c r="A1614" s="368" t="s">
        <v>6739</v>
      </c>
      <c r="B1614" s="368" t="s">
        <v>139</v>
      </c>
      <c r="C1614" s="368" t="s">
        <v>34</v>
      </c>
      <c r="D1614" s="368" t="s">
        <v>3203</v>
      </c>
      <c r="E1614" s="368">
        <v>12</v>
      </c>
      <c r="F1614" s="368">
        <v>1</v>
      </c>
      <c r="G1614" s="368">
        <v>8</v>
      </c>
    </row>
    <row r="1615" spans="1:7">
      <c r="A1615" s="368" t="s">
        <v>6740</v>
      </c>
      <c r="B1615" s="368" t="s">
        <v>139</v>
      </c>
      <c r="C1615" s="368" t="s">
        <v>35</v>
      </c>
      <c r="D1615" s="368" t="s">
        <v>3203</v>
      </c>
      <c r="E1615" s="368">
        <v>3</v>
      </c>
      <c r="F1615" s="368">
        <v>1</v>
      </c>
      <c r="G1615" s="368">
        <v>33</v>
      </c>
    </row>
    <row r="1616" spans="1:7">
      <c r="A1616" s="368" t="s">
        <v>6741</v>
      </c>
      <c r="B1616" s="368" t="s">
        <v>139</v>
      </c>
      <c r="C1616" s="368" t="s">
        <v>90</v>
      </c>
      <c r="D1616" s="368" t="s">
        <v>3203</v>
      </c>
      <c r="E1616" s="368">
        <v>7</v>
      </c>
      <c r="F1616" s="368">
        <v>1</v>
      </c>
      <c r="G1616" s="368">
        <v>14</v>
      </c>
    </row>
    <row r="1617" spans="1:7">
      <c r="A1617" s="368" t="s">
        <v>6742</v>
      </c>
      <c r="B1617" s="368" t="s">
        <v>139</v>
      </c>
      <c r="C1617" s="368" t="s">
        <v>217</v>
      </c>
      <c r="D1617" s="368" t="s">
        <v>3203</v>
      </c>
      <c r="E1617" s="368">
        <v>22</v>
      </c>
      <c r="F1617" s="368">
        <v>1</v>
      </c>
      <c r="G1617" s="368">
        <v>5</v>
      </c>
    </row>
    <row r="1618" spans="1:7">
      <c r="A1618" s="368" t="s">
        <v>6743</v>
      </c>
      <c r="B1618" s="368" t="s">
        <v>139</v>
      </c>
      <c r="C1618" s="368" t="s">
        <v>37</v>
      </c>
      <c r="D1618" s="368" t="s">
        <v>3203</v>
      </c>
      <c r="E1618" s="368">
        <v>17</v>
      </c>
      <c r="F1618" s="368">
        <v>1</v>
      </c>
      <c r="G1618" s="368">
        <v>6</v>
      </c>
    </row>
    <row r="1619" spans="1:7">
      <c r="A1619" s="368" t="s">
        <v>5013</v>
      </c>
      <c r="B1619" s="368" t="s">
        <v>139</v>
      </c>
      <c r="C1619" s="368" t="s">
        <v>38</v>
      </c>
      <c r="D1619" s="368" t="s">
        <v>3203</v>
      </c>
      <c r="E1619" s="368">
        <v>18</v>
      </c>
      <c r="F1619" s="368">
        <v>2</v>
      </c>
      <c r="G1619" s="368">
        <v>11</v>
      </c>
    </row>
    <row r="1620" spans="1:7">
      <c r="A1620" s="368" t="s">
        <v>6744</v>
      </c>
      <c r="B1620" s="368" t="s">
        <v>139</v>
      </c>
      <c r="C1620" s="368" t="s">
        <v>61</v>
      </c>
      <c r="D1620" s="368" t="s">
        <v>3203</v>
      </c>
      <c r="E1620" s="368">
        <v>9</v>
      </c>
      <c r="F1620" s="368">
        <v>1</v>
      </c>
      <c r="G1620" s="368">
        <v>11</v>
      </c>
    </row>
    <row r="1621" spans="1:7">
      <c r="A1621" s="368" t="s">
        <v>6745</v>
      </c>
      <c r="B1621" s="368" t="s">
        <v>139</v>
      </c>
      <c r="C1621" s="368" t="s">
        <v>63</v>
      </c>
      <c r="D1621" s="368" t="s">
        <v>3252</v>
      </c>
      <c r="E1621" s="368">
        <v>1486</v>
      </c>
      <c r="F1621" s="368">
        <v>1</v>
      </c>
      <c r="G1621" s="368">
        <v>0</v>
      </c>
    </row>
    <row r="1622" spans="1:7">
      <c r="A1622" s="368" t="s">
        <v>6746</v>
      </c>
      <c r="B1622" s="368" t="s">
        <v>139</v>
      </c>
      <c r="C1622" s="368" t="s">
        <v>76</v>
      </c>
      <c r="D1622" s="368" t="s">
        <v>3252</v>
      </c>
      <c r="E1622" s="368">
        <v>25</v>
      </c>
      <c r="F1622" s="368">
        <v>1</v>
      </c>
      <c r="G1622" s="368">
        <v>4</v>
      </c>
    </row>
    <row r="1623" spans="1:7">
      <c r="A1623" s="368" t="s">
        <v>4680</v>
      </c>
      <c r="B1623" s="368" t="s">
        <v>139</v>
      </c>
      <c r="C1623" s="368" t="s">
        <v>63</v>
      </c>
      <c r="D1623" s="368" t="s">
        <v>3233</v>
      </c>
      <c r="E1623" s="368">
        <v>1486</v>
      </c>
      <c r="F1623" s="368">
        <v>1</v>
      </c>
      <c r="G1623" s="368">
        <v>0</v>
      </c>
    </row>
    <row r="1624" spans="1:7">
      <c r="A1624" s="368" t="s">
        <v>5006</v>
      </c>
      <c r="B1624" s="368" t="s">
        <v>139</v>
      </c>
      <c r="C1624" s="368" t="s">
        <v>60</v>
      </c>
      <c r="D1624" s="368" t="s">
        <v>3233</v>
      </c>
      <c r="E1624" s="368">
        <v>19</v>
      </c>
      <c r="F1624" s="368">
        <v>1</v>
      </c>
      <c r="G1624" s="368">
        <v>5</v>
      </c>
    </row>
    <row r="1625" spans="1:7">
      <c r="A1625" s="368" t="s">
        <v>5315</v>
      </c>
      <c r="B1625" s="368" t="s">
        <v>139</v>
      </c>
      <c r="C1625" s="368" t="s">
        <v>63</v>
      </c>
      <c r="D1625" s="368" t="s">
        <v>3306</v>
      </c>
      <c r="E1625" s="368">
        <v>1486</v>
      </c>
      <c r="F1625" s="368">
        <v>17</v>
      </c>
      <c r="G1625" s="368">
        <v>1</v>
      </c>
    </row>
    <row r="1626" spans="1:7">
      <c r="A1626" s="368" t="s">
        <v>6747</v>
      </c>
      <c r="B1626" s="368" t="s">
        <v>139</v>
      </c>
      <c r="C1626" s="368" t="s">
        <v>23</v>
      </c>
      <c r="D1626" s="368" t="s">
        <v>3306</v>
      </c>
      <c r="E1626" s="368">
        <v>6</v>
      </c>
      <c r="F1626" s="368">
        <v>1</v>
      </c>
      <c r="G1626" s="368">
        <v>17</v>
      </c>
    </row>
    <row r="1627" spans="1:7">
      <c r="A1627" s="368" t="s">
        <v>6748</v>
      </c>
      <c r="B1627" s="368" t="s">
        <v>139</v>
      </c>
      <c r="C1627" s="368" t="s">
        <v>83</v>
      </c>
      <c r="D1627" s="368" t="s">
        <v>3306</v>
      </c>
      <c r="E1627" s="368">
        <v>41</v>
      </c>
      <c r="F1627" s="368">
        <v>1</v>
      </c>
      <c r="G1627" s="368">
        <v>2</v>
      </c>
    </row>
    <row r="1628" spans="1:7">
      <c r="A1628" s="368" t="s">
        <v>6749</v>
      </c>
      <c r="B1628" s="368" t="s">
        <v>139</v>
      </c>
      <c r="C1628" s="368" t="s">
        <v>211</v>
      </c>
      <c r="D1628" s="368" t="s">
        <v>3306</v>
      </c>
      <c r="E1628" s="368">
        <v>24</v>
      </c>
      <c r="F1628" s="368">
        <v>2</v>
      </c>
      <c r="G1628" s="368">
        <v>8</v>
      </c>
    </row>
    <row r="1629" spans="1:7">
      <c r="A1629" s="368" t="s">
        <v>6750</v>
      </c>
      <c r="B1629" s="368" t="s">
        <v>139</v>
      </c>
      <c r="C1629" s="368" t="s">
        <v>85</v>
      </c>
      <c r="D1629" s="368" t="s">
        <v>3306</v>
      </c>
      <c r="E1629" s="368">
        <v>28</v>
      </c>
      <c r="F1629" s="368">
        <v>1</v>
      </c>
      <c r="G1629" s="368">
        <v>4</v>
      </c>
    </row>
    <row r="1630" spans="1:7">
      <c r="A1630" s="368" t="s">
        <v>6751</v>
      </c>
      <c r="B1630" s="368" t="s">
        <v>139</v>
      </c>
      <c r="C1630" s="368" t="s">
        <v>86</v>
      </c>
      <c r="D1630" s="368" t="s">
        <v>3306</v>
      </c>
      <c r="E1630" s="368">
        <v>21</v>
      </c>
      <c r="F1630" s="368">
        <v>1</v>
      </c>
      <c r="G1630" s="368">
        <v>5</v>
      </c>
    </row>
    <row r="1631" spans="1:7">
      <c r="A1631" s="368" t="s">
        <v>6752</v>
      </c>
      <c r="B1631" s="368" t="s">
        <v>139</v>
      </c>
      <c r="C1631" s="368" t="s">
        <v>29</v>
      </c>
      <c r="D1631" s="368" t="s">
        <v>3306</v>
      </c>
      <c r="E1631" s="368">
        <v>53</v>
      </c>
      <c r="F1631" s="368">
        <v>1</v>
      </c>
      <c r="G1631" s="368">
        <v>2</v>
      </c>
    </row>
    <row r="1632" spans="1:7">
      <c r="A1632" s="368" t="s">
        <v>6753</v>
      </c>
      <c r="B1632" s="368" t="s">
        <v>139</v>
      </c>
      <c r="C1632" s="368" t="s">
        <v>77</v>
      </c>
      <c r="D1632" s="368" t="s">
        <v>3306</v>
      </c>
      <c r="E1632" s="368">
        <v>22</v>
      </c>
      <c r="F1632" s="368">
        <v>1</v>
      </c>
      <c r="G1632" s="368">
        <v>5</v>
      </c>
    </row>
    <row r="1633" spans="1:7">
      <c r="A1633" s="368" t="s">
        <v>6754</v>
      </c>
      <c r="B1633" s="368" t="s">
        <v>139</v>
      </c>
      <c r="C1633" s="368" t="s">
        <v>57</v>
      </c>
      <c r="D1633" s="368" t="s">
        <v>3306</v>
      </c>
      <c r="E1633" s="368">
        <v>5</v>
      </c>
      <c r="F1633" s="368">
        <v>1</v>
      </c>
      <c r="G1633" s="368">
        <v>20</v>
      </c>
    </row>
    <row r="1634" spans="1:7">
      <c r="A1634" s="368" t="s">
        <v>5595</v>
      </c>
      <c r="B1634" s="368" t="s">
        <v>139</v>
      </c>
      <c r="C1634" s="368" t="s">
        <v>32</v>
      </c>
      <c r="D1634" s="368" t="s">
        <v>3306</v>
      </c>
      <c r="E1634" s="368">
        <v>9</v>
      </c>
      <c r="F1634" s="368">
        <v>2</v>
      </c>
      <c r="G1634" s="368">
        <v>22</v>
      </c>
    </row>
    <row r="1635" spans="1:7">
      <c r="A1635" s="368" t="s">
        <v>6755</v>
      </c>
      <c r="B1635" s="368" t="s">
        <v>139</v>
      </c>
      <c r="C1635" s="368" t="s">
        <v>60</v>
      </c>
      <c r="D1635" s="368" t="s">
        <v>3306</v>
      </c>
      <c r="E1635" s="368">
        <v>19</v>
      </c>
      <c r="F1635" s="368">
        <v>4</v>
      </c>
      <c r="G1635" s="368">
        <v>21</v>
      </c>
    </row>
    <row r="1636" spans="1:7">
      <c r="A1636" s="368" t="s">
        <v>6756</v>
      </c>
      <c r="B1636" s="368" t="s">
        <v>139</v>
      </c>
      <c r="C1636" s="368" t="s">
        <v>92</v>
      </c>
      <c r="D1636" s="368" t="s">
        <v>3306</v>
      </c>
      <c r="E1636" s="368">
        <v>5</v>
      </c>
      <c r="F1636" s="368">
        <v>1</v>
      </c>
      <c r="G1636" s="368">
        <v>20</v>
      </c>
    </row>
    <row r="1637" spans="1:7">
      <c r="A1637" s="368" t="s">
        <v>6757</v>
      </c>
      <c r="B1637" s="368" t="s">
        <v>139</v>
      </c>
      <c r="C1637" s="368" t="s">
        <v>221</v>
      </c>
      <c r="D1637" s="368" t="s">
        <v>3306</v>
      </c>
      <c r="E1637" s="368">
        <v>16</v>
      </c>
      <c r="F1637" s="368">
        <v>1</v>
      </c>
      <c r="G1637" s="368">
        <v>6</v>
      </c>
    </row>
    <row r="1638" spans="1:7">
      <c r="A1638" s="368" t="s">
        <v>5418</v>
      </c>
      <c r="B1638" s="368" t="s">
        <v>139</v>
      </c>
      <c r="C1638" s="368" t="s">
        <v>63</v>
      </c>
      <c r="D1638" s="368" t="s">
        <v>3190</v>
      </c>
      <c r="E1638" s="368">
        <v>1486</v>
      </c>
      <c r="F1638" s="368">
        <v>4</v>
      </c>
      <c r="G1638" s="368">
        <v>0</v>
      </c>
    </row>
    <row r="1639" spans="1:7">
      <c r="A1639" s="368" t="s">
        <v>6758</v>
      </c>
      <c r="B1639" s="368" t="s">
        <v>139</v>
      </c>
      <c r="C1639" s="368" t="s">
        <v>213</v>
      </c>
      <c r="D1639" s="368" t="s">
        <v>3190</v>
      </c>
      <c r="E1639" s="368">
        <v>8</v>
      </c>
      <c r="F1639" s="368">
        <v>1</v>
      </c>
      <c r="G1639" s="368">
        <v>13</v>
      </c>
    </row>
    <row r="1640" spans="1:7">
      <c r="A1640" s="368" t="s">
        <v>6759</v>
      </c>
      <c r="B1640" s="368" t="s">
        <v>139</v>
      </c>
      <c r="C1640" s="368" t="s">
        <v>86</v>
      </c>
      <c r="D1640" s="368" t="s">
        <v>3190</v>
      </c>
      <c r="E1640" s="368">
        <v>21</v>
      </c>
      <c r="F1640" s="368">
        <v>1</v>
      </c>
      <c r="G1640" s="368">
        <v>5</v>
      </c>
    </row>
    <row r="1641" spans="1:7">
      <c r="A1641" s="368" t="s">
        <v>6760</v>
      </c>
      <c r="B1641" s="368" t="s">
        <v>139</v>
      </c>
      <c r="C1641" s="368" t="s">
        <v>76</v>
      </c>
      <c r="D1641" s="368" t="s">
        <v>3190</v>
      </c>
      <c r="E1641" s="368">
        <v>25</v>
      </c>
      <c r="F1641" s="368">
        <v>1</v>
      </c>
      <c r="G1641" s="368">
        <v>4</v>
      </c>
    </row>
    <row r="1642" spans="1:7">
      <c r="A1642" s="368" t="s">
        <v>6761</v>
      </c>
      <c r="B1642" s="368" t="s">
        <v>139</v>
      </c>
      <c r="C1642" s="368" t="s">
        <v>37</v>
      </c>
      <c r="D1642" s="368" t="s">
        <v>3190</v>
      </c>
      <c r="E1642" s="368">
        <v>17</v>
      </c>
      <c r="F1642" s="368">
        <v>1</v>
      </c>
      <c r="G1642" s="368">
        <v>6</v>
      </c>
    </row>
    <row r="1643" spans="1:7">
      <c r="A1643" s="368" t="s">
        <v>5387</v>
      </c>
      <c r="B1643" s="368" t="s">
        <v>139</v>
      </c>
      <c r="C1643" s="368" t="s">
        <v>63</v>
      </c>
      <c r="D1643" s="368" t="s">
        <v>3246</v>
      </c>
      <c r="E1643" s="368">
        <v>1486</v>
      </c>
      <c r="F1643" s="368">
        <v>5</v>
      </c>
      <c r="G1643" s="368">
        <v>0</v>
      </c>
    </row>
    <row r="1644" spans="1:7">
      <c r="A1644" s="368" t="s">
        <v>6762</v>
      </c>
      <c r="B1644" s="368" t="s">
        <v>139</v>
      </c>
      <c r="C1644" s="368" t="s">
        <v>225</v>
      </c>
      <c r="D1644" s="368" t="s">
        <v>3246</v>
      </c>
      <c r="E1644" s="368">
        <v>20</v>
      </c>
      <c r="F1644" s="368">
        <v>1</v>
      </c>
      <c r="G1644" s="368">
        <v>5</v>
      </c>
    </row>
    <row r="1645" spans="1:7">
      <c r="A1645" s="368" t="s">
        <v>6763</v>
      </c>
      <c r="B1645" s="368" t="s">
        <v>139</v>
      </c>
      <c r="C1645" s="368" t="s">
        <v>85</v>
      </c>
      <c r="D1645" s="368" t="s">
        <v>3246</v>
      </c>
      <c r="E1645" s="368">
        <v>28</v>
      </c>
      <c r="F1645" s="368">
        <v>1</v>
      </c>
      <c r="G1645" s="368">
        <v>4</v>
      </c>
    </row>
    <row r="1646" spans="1:7">
      <c r="A1646" s="368" t="s">
        <v>6764</v>
      </c>
      <c r="B1646" s="368" t="s">
        <v>139</v>
      </c>
      <c r="C1646" s="368" t="s">
        <v>229</v>
      </c>
      <c r="D1646" s="368" t="s">
        <v>3246</v>
      </c>
      <c r="E1646" s="368">
        <v>13</v>
      </c>
      <c r="F1646" s="368">
        <v>1</v>
      </c>
      <c r="G1646" s="368">
        <v>8</v>
      </c>
    </row>
    <row r="1647" spans="1:7">
      <c r="A1647" s="368" t="s">
        <v>6765</v>
      </c>
      <c r="B1647" s="368" t="s">
        <v>139</v>
      </c>
      <c r="C1647" s="368" t="s">
        <v>88</v>
      </c>
      <c r="D1647" s="368" t="s">
        <v>3246</v>
      </c>
      <c r="E1647" s="368">
        <v>14</v>
      </c>
      <c r="F1647" s="368">
        <v>2</v>
      </c>
      <c r="G1647" s="368">
        <v>14</v>
      </c>
    </row>
    <row r="1648" spans="1:7">
      <c r="A1648" s="368" t="s">
        <v>5316</v>
      </c>
      <c r="B1648" s="368" t="s">
        <v>139</v>
      </c>
      <c r="C1648" s="368" t="s">
        <v>63</v>
      </c>
      <c r="D1648" s="368" t="s">
        <v>3184</v>
      </c>
      <c r="E1648" s="368">
        <v>1486</v>
      </c>
      <c r="F1648" s="368">
        <v>24</v>
      </c>
      <c r="G1648" s="368">
        <v>2</v>
      </c>
    </row>
    <row r="1649" spans="1:7">
      <c r="A1649" s="368" t="s">
        <v>6766</v>
      </c>
      <c r="B1649" s="368" t="s">
        <v>139</v>
      </c>
      <c r="C1649" s="368" t="s">
        <v>210</v>
      </c>
      <c r="D1649" s="368" t="s">
        <v>3184</v>
      </c>
      <c r="E1649" s="368">
        <v>14</v>
      </c>
      <c r="F1649" s="368">
        <v>2</v>
      </c>
      <c r="G1649" s="368">
        <v>14</v>
      </c>
    </row>
    <row r="1650" spans="1:7">
      <c r="A1650" s="368" t="s">
        <v>6767</v>
      </c>
      <c r="B1650" s="368" t="s">
        <v>139</v>
      </c>
      <c r="C1650" s="368" t="s">
        <v>23</v>
      </c>
      <c r="D1650" s="368" t="s">
        <v>3184</v>
      </c>
      <c r="E1650" s="368">
        <v>6</v>
      </c>
      <c r="F1650" s="368">
        <v>1</v>
      </c>
      <c r="G1650" s="368">
        <v>17</v>
      </c>
    </row>
    <row r="1651" spans="1:7">
      <c r="A1651" s="368" t="s">
        <v>6768</v>
      </c>
      <c r="B1651" s="368" t="s">
        <v>139</v>
      </c>
      <c r="C1651" s="368" t="s">
        <v>83</v>
      </c>
      <c r="D1651" s="368" t="s">
        <v>3184</v>
      </c>
      <c r="E1651" s="368">
        <v>41</v>
      </c>
      <c r="F1651" s="368">
        <v>1</v>
      </c>
      <c r="G1651" s="368">
        <v>2</v>
      </c>
    </row>
    <row r="1652" spans="1:7">
      <c r="A1652" s="368" t="s">
        <v>4700</v>
      </c>
      <c r="B1652" s="368" t="s">
        <v>139</v>
      </c>
      <c r="C1652" s="368" t="s">
        <v>74</v>
      </c>
      <c r="D1652" s="368" t="s">
        <v>3184</v>
      </c>
      <c r="E1652" s="368">
        <v>24</v>
      </c>
      <c r="F1652" s="368">
        <v>2</v>
      </c>
      <c r="G1652" s="368">
        <v>8</v>
      </c>
    </row>
    <row r="1653" spans="1:7">
      <c r="A1653" s="368" t="s">
        <v>6769</v>
      </c>
      <c r="B1653" s="368" t="s">
        <v>139</v>
      </c>
      <c r="C1653" s="368" t="s">
        <v>227</v>
      </c>
      <c r="D1653" s="368" t="s">
        <v>3184</v>
      </c>
      <c r="E1653" s="368">
        <v>13</v>
      </c>
      <c r="F1653" s="368">
        <v>2</v>
      </c>
      <c r="G1653" s="368">
        <v>15</v>
      </c>
    </row>
    <row r="1654" spans="1:7">
      <c r="A1654" s="368" t="s">
        <v>6770</v>
      </c>
      <c r="B1654" s="368" t="s">
        <v>139</v>
      </c>
      <c r="C1654" s="368" t="s">
        <v>85</v>
      </c>
      <c r="D1654" s="368" t="s">
        <v>3184</v>
      </c>
      <c r="E1654" s="368">
        <v>28</v>
      </c>
      <c r="F1654" s="368">
        <v>1</v>
      </c>
      <c r="G1654" s="368">
        <v>4</v>
      </c>
    </row>
    <row r="1655" spans="1:7">
      <c r="A1655" s="368" t="s">
        <v>6771</v>
      </c>
      <c r="B1655" s="368" t="s">
        <v>139</v>
      </c>
      <c r="C1655" s="368" t="s">
        <v>229</v>
      </c>
      <c r="D1655" s="368" t="s">
        <v>3184</v>
      </c>
      <c r="E1655" s="368">
        <v>13</v>
      </c>
      <c r="F1655" s="368">
        <v>1</v>
      </c>
      <c r="G1655" s="368">
        <v>8</v>
      </c>
    </row>
    <row r="1656" spans="1:7">
      <c r="A1656" s="368" t="s">
        <v>5544</v>
      </c>
      <c r="B1656" s="368" t="s">
        <v>139</v>
      </c>
      <c r="C1656" s="368" t="s">
        <v>28</v>
      </c>
      <c r="D1656" s="368" t="s">
        <v>3184</v>
      </c>
      <c r="E1656" s="368">
        <v>6</v>
      </c>
      <c r="F1656" s="368">
        <v>1</v>
      </c>
      <c r="G1656" s="368">
        <v>17</v>
      </c>
    </row>
    <row r="1657" spans="1:7">
      <c r="A1657" s="368" t="s">
        <v>4470</v>
      </c>
      <c r="B1657" s="368" t="s">
        <v>139</v>
      </c>
      <c r="C1657" s="368" t="s">
        <v>76</v>
      </c>
      <c r="D1657" s="368" t="s">
        <v>3184</v>
      </c>
      <c r="E1657" s="368">
        <v>25</v>
      </c>
      <c r="F1657" s="368">
        <v>1</v>
      </c>
      <c r="G1657" s="368">
        <v>4</v>
      </c>
    </row>
    <row r="1658" spans="1:7">
      <c r="A1658" s="368" t="s">
        <v>6772</v>
      </c>
      <c r="B1658" s="368" t="s">
        <v>139</v>
      </c>
      <c r="C1658" s="368" t="s">
        <v>77</v>
      </c>
      <c r="D1658" s="368" t="s">
        <v>3184</v>
      </c>
      <c r="E1658" s="368">
        <v>22</v>
      </c>
      <c r="F1658" s="368">
        <v>2</v>
      </c>
      <c r="G1658" s="368">
        <v>9</v>
      </c>
    </row>
    <row r="1659" spans="1:7">
      <c r="A1659" s="368" t="s">
        <v>6773</v>
      </c>
      <c r="B1659" s="368" t="s">
        <v>139</v>
      </c>
      <c r="C1659" s="368" t="s">
        <v>31</v>
      </c>
      <c r="D1659" s="368" t="s">
        <v>3184</v>
      </c>
      <c r="E1659" s="368">
        <v>11</v>
      </c>
      <c r="F1659" s="368">
        <v>1</v>
      </c>
      <c r="G1659" s="368">
        <v>9</v>
      </c>
    </row>
    <row r="1660" spans="1:7">
      <c r="A1660" s="368" t="s">
        <v>6774</v>
      </c>
      <c r="B1660" s="368" t="s">
        <v>139</v>
      </c>
      <c r="C1660" s="368" t="s">
        <v>159</v>
      </c>
      <c r="D1660" s="368" t="s">
        <v>3184</v>
      </c>
      <c r="E1660" s="368">
        <v>5</v>
      </c>
      <c r="F1660" s="368">
        <v>1</v>
      </c>
      <c r="G1660" s="368">
        <v>20</v>
      </c>
    </row>
    <row r="1661" spans="1:7">
      <c r="A1661" s="368" t="s">
        <v>5234</v>
      </c>
      <c r="B1661" s="368" t="s">
        <v>139</v>
      </c>
      <c r="C1661" s="368" t="s">
        <v>33</v>
      </c>
      <c r="D1661" s="368" t="s">
        <v>3184</v>
      </c>
      <c r="E1661" s="368">
        <v>15</v>
      </c>
      <c r="F1661" s="368">
        <v>2</v>
      </c>
      <c r="G1661" s="368">
        <v>13</v>
      </c>
    </row>
    <row r="1662" spans="1:7">
      <c r="A1662" s="368" t="s">
        <v>6775</v>
      </c>
      <c r="B1662" s="368" t="s">
        <v>139</v>
      </c>
      <c r="C1662" s="368" t="s">
        <v>216</v>
      </c>
      <c r="D1662" s="368" t="s">
        <v>3184</v>
      </c>
      <c r="E1662" s="368">
        <v>6</v>
      </c>
      <c r="F1662" s="368">
        <v>3</v>
      </c>
      <c r="G1662" s="368">
        <v>50</v>
      </c>
    </row>
    <row r="1663" spans="1:7">
      <c r="A1663" s="368" t="s">
        <v>6776</v>
      </c>
      <c r="B1663" s="368" t="s">
        <v>139</v>
      </c>
      <c r="C1663" s="368" t="s">
        <v>218</v>
      </c>
      <c r="D1663" s="368" t="s">
        <v>3184</v>
      </c>
      <c r="E1663" s="368">
        <v>3</v>
      </c>
      <c r="F1663" s="368">
        <v>1</v>
      </c>
      <c r="G1663" s="368">
        <v>33</v>
      </c>
    </row>
    <row r="1664" spans="1:7">
      <c r="A1664" s="368" t="s">
        <v>6777</v>
      </c>
      <c r="B1664" s="368" t="s">
        <v>139</v>
      </c>
      <c r="C1664" s="368" t="s">
        <v>91</v>
      </c>
      <c r="D1664" s="368" t="s">
        <v>3184</v>
      </c>
      <c r="E1664" s="368">
        <v>16</v>
      </c>
      <c r="F1664" s="368">
        <v>1</v>
      </c>
      <c r="G1664" s="368">
        <v>6</v>
      </c>
    </row>
    <row r="1665" spans="1:7">
      <c r="A1665" s="368" t="s">
        <v>6778</v>
      </c>
      <c r="B1665" s="368" t="s">
        <v>139</v>
      </c>
      <c r="C1665" s="368" t="s">
        <v>62</v>
      </c>
      <c r="D1665" s="368" t="s">
        <v>3184</v>
      </c>
      <c r="E1665" s="368">
        <v>10</v>
      </c>
      <c r="F1665" s="368">
        <v>1</v>
      </c>
      <c r="G1665" s="368">
        <v>10</v>
      </c>
    </row>
    <row r="1666" spans="1:7">
      <c r="A1666" s="368" t="s">
        <v>5420</v>
      </c>
      <c r="B1666" s="368" t="s">
        <v>139</v>
      </c>
      <c r="C1666" s="368" t="s">
        <v>63</v>
      </c>
      <c r="D1666" s="368" t="s">
        <v>3205</v>
      </c>
      <c r="E1666" s="368">
        <v>1486</v>
      </c>
      <c r="F1666" s="368">
        <v>4</v>
      </c>
      <c r="G1666" s="368">
        <v>0</v>
      </c>
    </row>
    <row r="1667" spans="1:7">
      <c r="A1667" s="368" t="s">
        <v>6779</v>
      </c>
      <c r="B1667" s="368" t="s">
        <v>139</v>
      </c>
      <c r="C1667" s="368" t="s">
        <v>76</v>
      </c>
      <c r="D1667" s="368" t="s">
        <v>3205</v>
      </c>
      <c r="E1667" s="368">
        <v>25</v>
      </c>
      <c r="F1667" s="368">
        <v>1</v>
      </c>
      <c r="G1667" s="368">
        <v>4</v>
      </c>
    </row>
    <row r="1668" spans="1:7">
      <c r="A1668" s="368" t="s">
        <v>6780</v>
      </c>
      <c r="B1668" s="368" t="s">
        <v>139</v>
      </c>
      <c r="C1668" s="368" t="s">
        <v>59</v>
      </c>
      <c r="D1668" s="368" t="s">
        <v>3205</v>
      </c>
      <c r="E1668" s="368">
        <v>10</v>
      </c>
      <c r="F1668" s="368">
        <v>1</v>
      </c>
      <c r="G1668" s="368">
        <v>10</v>
      </c>
    </row>
    <row r="1669" spans="1:7">
      <c r="A1669" s="368" t="s">
        <v>6781</v>
      </c>
      <c r="B1669" s="368" t="s">
        <v>139</v>
      </c>
      <c r="C1669" s="368" t="s">
        <v>92</v>
      </c>
      <c r="D1669" s="368" t="s">
        <v>3205</v>
      </c>
      <c r="E1669" s="368">
        <v>5</v>
      </c>
      <c r="F1669" s="368">
        <v>1</v>
      </c>
      <c r="G1669" s="368">
        <v>20</v>
      </c>
    </row>
    <row r="1670" spans="1:7">
      <c r="A1670" s="368" t="s">
        <v>6782</v>
      </c>
      <c r="B1670" s="368" t="s">
        <v>139</v>
      </c>
      <c r="C1670" s="368" t="s">
        <v>222</v>
      </c>
      <c r="D1670" s="368" t="s">
        <v>3205</v>
      </c>
      <c r="E1670" s="368">
        <v>9</v>
      </c>
      <c r="F1670" s="368">
        <v>1</v>
      </c>
      <c r="G1670" s="368">
        <v>11</v>
      </c>
    </row>
  </sheetData>
  <sheetProtection selectLockedCells="1" selectUnlockedCells="1"/>
  <autoFilter ref="A1:G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31"/>
  </sheetPr>
  <dimension ref="A1:X54"/>
  <sheetViews>
    <sheetView showGridLines="0" showRowColHeaders="0" zoomScaleNormal="100" workbookViewId="0"/>
  </sheetViews>
  <sheetFormatPr defaultColWidth="9.140625" defaultRowHeight="12.75"/>
  <cols>
    <col min="1" max="1" width="3.7109375" style="21" customWidth="1"/>
    <col min="2" max="2" width="126.28515625" style="21" customWidth="1"/>
    <col min="3" max="16384" width="9.140625" style="21"/>
  </cols>
  <sheetData>
    <row r="1" spans="2:24" ht="12.75" customHeight="1"/>
    <row r="2" spans="2:24" ht="15" customHeight="1">
      <c r="B2" s="28" t="s">
        <v>68</v>
      </c>
      <c r="C2" s="27"/>
      <c r="D2" s="27"/>
      <c r="E2" s="27"/>
      <c r="F2" s="27"/>
      <c r="G2" s="27"/>
      <c r="H2" s="27"/>
      <c r="I2" s="27"/>
      <c r="J2" s="27"/>
      <c r="K2" s="27"/>
      <c r="L2" s="27"/>
      <c r="M2" s="27"/>
      <c r="N2" s="27"/>
      <c r="O2" s="27"/>
      <c r="P2" s="27"/>
      <c r="Q2" s="27"/>
      <c r="R2" s="27"/>
      <c r="S2" s="27"/>
      <c r="T2" s="27"/>
      <c r="U2" s="27"/>
      <c r="V2" s="27"/>
      <c r="W2" s="27"/>
      <c r="X2" s="22"/>
    </row>
    <row r="3" spans="2:24" ht="15" customHeight="1">
      <c r="B3" s="28"/>
      <c r="C3" s="27"/>
      <c r="D3" s="27"/>
      <c r="E3" s="27"/>
      <c r="F3" s="27"/>
      <c r="G3" s="27"/>
      <c r="H3" s="27"/>
      <c r="I3" s="27"/>
      <c r="J3" s="27"/>
      <c r="K3" s="27"/>
      <c r="L3" s="27"/>
      <c r="M3" s="27"/>
      <c r="N3" s="27"/>
      <c r="O3" s="27"/>
      <c r="P3" s="27"/>
      <c r="Q3" s="27"/>
      <c r="R3" s="27"/>
      <c r="S3" s="27"/>
      <c r="T3" s="27"/>
      <c r="U3" s="27"/>
      <c r="V3" s="27"/>
      <c r="W3" s="27"/>
      <c r="X3" s="22"/>
    </row>
    <row r="4" spans="2:24" ht="15" customHeight="1">
      <c r="B4" s="28" t="s">
        <v>5</v>
      </c>
      <c r="C4" s="27"/>
      <c r="D4" s="27"/>
      <c r="E4" s="27"/>
      <c r="F4" s="27"/>
      <c r="G4" s="27"/>
      <c r="H4" s="27"/>
      <c r="I4" s="27"/>
      <c r="J4" s="27"/>
      <c r="K4" s="27"/>
      <c r="L4" s="27"/>
      <c r="M4" s="27"/>
      <c r="N4" s="27"/>
      <c r="O4" s="27"/>
      <c r="P4" s="27"/>
      <c r="Q4" s="27"/>
      <c r="R4" s="27"/>
      <c r="S4" s="27"/>
      <c r="T4" s="27"/>
      <c r="U4" s="27"/>
      <c r="V4" s="27"/>
      <c r="W4" s="27"/>
      <c r="X4" s="22"/>
    </row>
    <row r="5" spans="2:24" ht="15">
      <c r="B5" s="252" t="str">
        <f>"Table 1: Number of early years and childcare provider inspections between "&amp;current_quarter&amp; ", by inspection type (Revised)"</f>
        <v>Table 1: Number of early years and childcare provider inspections between 1 July 2014 and 31 August 2014, by inspection type (Revised)</v>
      </c>
      <c r="C5" s="26"/>
      <c r="D5" s="26"/>
      <c r="E5" s="26"/>
      <c r="F5" s="26"/>
      <c r="G5" s="26"/>
      <c r="H5" s="26"/>
      <c r="I5" s="26"/>
      <c r="J5" s="26"/>
      <c r="K5" s="26"/>
      <c r="L5" s="26"/>
      <c r="M5" s="26"/>
      <c r="N5" s="26"/>
      <c r="O5" s="26"/>
      <c r="P5" s="26"/>
      <c r="Q5" s="26"/>
      <c r="R5" s="26"/>
      <c r="S5" s="26"/>
      <c r="T5" s="26"/>
      <c r="U5" s="26"/>
      <c r="V5" s="26"/>
      <c r="W5" s="27"/>
      <c r="X5" s="29"/>
    </row>
    <row r="6" spans="2:24" ht="15">
      <c r="B6" s="252" t="str">
        <f>"Table 2: Inspection outcomes of early years registered providers inspected between "&amp;current_quarter&amp; " (Revised)"</f>
        <v>Table 2: Inspection outcomes of early years registered providers inspected between 1 July 2014 and 31 August 2014 (Revised)</v>
      </c>
      <c r="C6" s="26"/>
      <c r="D6" s="26"/>
      <c r="E6" s="26"/>
      <c r="F6" s="26"/>
      <c r="G6" s="26"/>
      <c r="H6" s="26"/>
      <c r="I6" s="26"/>
      <c r="J6" s="26"/>
      <c r="K6" s="26"/>
      <c r="L6" s="26"/>
      <c r="M6" s="26"/>
      <c r="N6" s="26"/>
      <c r="O6" s="26"/>
      <c r="P6" s="26"/>
      <c r="Q6" s="26"/>
      <c r="R6" s="26"/>
      <c r="S6" s="26"/>
      <c r="T6" s="26"/>
      <c r="U6" s="26"/>
      <c r="V6" s="26"/>
      <c r="W6" s="27"/>
      <c r="X6" s="29"/>
    </row>
    <row r="7" spans="2:24" ht="15" customHeight="1">
      <c r="R7" s="26"/>
      <c r="S7" s="26"/>
      <c r="T7" s="26"/>
      <c r="U7" s="26"/>
      <c r="V7" s="26"/>
      <c r="W7" s="27"/>
      <c r="X7" s="29"/>
    </row>
    <row r="8" spans="2:24" ht="15" customHeight="1">
      <c r="B8" s="28" t="s">
        <v>4</v>
      </c>
      <c r="C8" s="30"/>
      <c r="D8" s="30"/>
      <c r="E8" s="30"/>
      <c r="F8" s="30"/>
      <c r="G8" s="30"/>
      <c r="H8" s="30"/>
      <c r="I8" s="30"/>
      <c r="J8" s="30"/>
      <c r="K8" s="30"/>
      <c r="L8" s="27"/>
      <c r="M8" s="27"/>
      <c r="N8" s="27"/>
      <c r="O8" s="27"/>
      <c r="P8" s="27"/>
      <c r="Q8" s="27"/>
      <c r="R8" s="27"/>
      <c r="S8" s="27"/>
      <c r="T8" s="27"/>
      <c r="U8" s="27"/>
      <c r="V8" s="27"/>
      <c r="W8" s="27"/>
      <c r="X8" s="22"/>
    </row>
    <row r="9" spans="2:24" ht="25.5">
      <c r="B9" s="255" t="str">
        <f>"Table 4a: Early years registered providers complying with the requirements of the Childcare Register at inspections carried out between "&amp;current_quarter&amp;", by provider type (Revised)"</f>
        <v>Table 4a: Early years registered providers complying with the requirements of the Childcare Register at inspections carried out between 1 July 2014 and 31 August 2014, by provider type (Revised)</v>
      </c>
      <c r="C9" s="26"/>
      <c r="D9" s="26"/>
      <c r="E9" s="26"/>
      <c r="F9" s="26"/>
      <c r="G9" s="26"/>
      <c r="H9" s="26"/>
      <c r="I9" s="26"/>
      <c r="J9" s="26"/>
      <c r="K9" s="26"/>
      <c r="L9" s="26"/>
      <c r="M9" s="26"/>
      <c r="N9" s="26"/>
      <c r="O9" s="26"/>
      <c r="P9" s="26"/>
      <c r="Q9" s="26"/>
      <c r="R9" s="26"/>
      <c r="S9" s="26"/>
      <c r="T9" s="26"/>
      <c r="U9" s="26"/>
      <c r="V9" s="26"/>
      <c r="W9" s="27"/>
      <c r="X9" s="22"/>
    </row>
    <row r="10" spans="2:24" ht="25.5">
      <c r="B10" s="256" t="str">
        <f>"Table 4b: Providers on the Childcare Register only complying with the requirements of the Childcare Register at inspections carried out between "&amp;current_quarter&amp; ", by provider type (Revised)"</f>
        <v>Table 4b: Providers on the Childcare Register only complying with the requirements of the Childcare Register at inspections carried out between 1 July 2014 and 31 August 2014, by provider type (Revised)</v>
      </c>
      <c r="C10" s="252"/>
      <c r="D10" s="252"/>
      <c r="E10" s="252"/>
      <c r="F10" s="252"/>
      <c r="G10" s="252"/>
      <c r="H10" s="252"/>
      <c r="I10" s="252"/>
      <c r="J10" s="252"/>
      <c r="K10" s="252"/>
      <c r="L10" s="252"/>
      <c r="M10" s="252"/>
      <c r="N10" s="252"/>
      <c r="O10" s="252"/>
      <c r="P10" s="252"/>
      <c r="Q10" s="252"/>
      <c r="R10" s="26"/>
      <c r="S10" s="26"/>
      <c r="T10" s="26"/>
      <c r="U10" s="26"/>
      <c r="V10" s="26"/>
      <c r="W10" s="27"/>
      <c r="X10" s="22"/>
    </row>
    <row r="11" spans="2:24" ht="15">
      <c r="B11" s="413"/>
      <c r="C11" s="26"/>
      <c r="D11" s="26"/>
      <c r="E11" s="26"/>
      <c r="F11" s="26"/>
      <c r="G11" s="26"/>
      <c r="H11" s="26"/>
      <c r="I11" s="26"/>
      <c r="J11" s="26"/>
      <c r="K11" s="26"/>
      <c r="L11" s="26"/>
      <c r="M11" s="26"/>
      <c r="N11" s="26"/>
      <c r="O11" s="26"/>
      <c r="P11" s="26"/>
      <c r="Q11" s="27"/>
      <c r="R11" s="27"/>
      <c r="S11" s="27"/>
      <c r="T11" s="27"/>
      <c r="U11" s="27"/>
      <c r="V11" s="27"/>
      <c r="W11" s="27"/>
      <c r="X11" s="22"/>
    </row>
    <row r="12" spans="2:24" ht="15">
      <c r="B12" s="28" t="s">
        <v>314</v>
      </c>
      <c r="C12" s="26"/>
      <c r="D12" s="26"/>
      <c r="E12" s="26"/>
      <c r="F12" s="26"/>
      <c r="G12" s="26"/>
      <c r="H12" s="26"/>
      <c r="I12" s="26"/>
      <c r="J12" s="26"/>
      <c r="K12" s="26"/>
      <c r="L12" s="26"/>
      <c r="M12" s="26"/>
      <c r="N12" s="26"/>
      <c r="O12" s="26"/>
      <c r="P12" s="26"/>
      <c r="Q12" s="27"/>
      <c r="R12" s="27"/>
      <c r="S12" s="27"/>
      <c r="T12" s="27"/>
      <c r="U12" s="27"/>
      <c r="V12" s="27"/>
      <c r="W12" s="27"/>
      <c r="X12" s="22"/>
    </row>
    <row r="13" spans="2:24" s="404" customFormat="1" ht="25.5">
      <c r="B13" s="416" t="str">
        <f>"Table 7: Actions issued at early years registered inspections between "&amp;Ranges!A1&amp;", by the statutory requirements of the Early Years Register (Revised)"</f>
        <v>Table 7: Actions issued at early years registered inspections between 1 July 2014 and 31 August 2014, by the statutory requirements of the Early Years Register (Revised)</v>
      </c>
      <c r="C13" s="405"/>
      <c r="D13" s="406"/>
      <c r="E13" s="406"/>
      <c r="F13" s="406"/>
      <c r="G13" s="406"/>
      <c r="H13" s="406"/>
      <c r="I13" s="406"/>
      <c r="J13" s="406"/>
      <c r="K13" s="406"/>
      <c r="L13" s="407"/>
      <c r="M13" s="407"/>
      <c r="N13" s="407"/>
      <c r="O13" s="407"/>
      <c r="P13" s="407"/>
      <c r="Q13" s="408"/>
      <c r="R13" s="408"/>
      <c r="S13" s="408"/>
      <c r="T13" s="408"/>
      <c r="U13" s="408"/>
      <c r="V13" s="408"/>
      <c r="W13" s="408"/>
      <c r="X13" s="409"/>
    </row>
    <row r="14" spans="2:24" s="404" customFormat="1" ht="25.5">
      <c r="B14" s="416" t="str">
        <f>"Table 8: Recommendations made at early years registered inspections between "&amp;Ranges!A1&amp;", by the statutory requirements of the Early Years Register (Revised)"</f>
        <v>Table 8: Recommendations made at early years registered inspections between 1 July 2014 and 31 August 2014, by the statutory requirements of the Early Years Register (Revised)</v>
      </c>
      <c r="C14" s="405"/>
      <c r="D14" s="406"/>
      <c r="E14" s="406"/>
      <c r="F14" s="406"/>
      <c r="G14" s="406"/>
      <c r="H14" s="406"/>
      <c r="I14" s="406"/>
      <c r="J14" s="406"/>
      <c r="K14" s="406"/>
      <c r="L14" s="407"/>
      <c r="M14" s="407"/>
      <c r="N14" s="407"/>
      <c r="O14" s="407"/>
      <c r="P14" s="407"/>
      <c r="Q14" s="408"/>
      <c r="R14" s="408"/>
      <c r="S14" s="408"/>
      <c r="T14" s="408"/>
      <c r="U14" s="408"/>
      <c r="V14" s="408"/>
      <c r="W14" s="408"/>
      <c r="X14" s="409"/>
    </row>
    <row r="15" spans="2:24" ht="15">
      <c r="B15" s="123"/>
      <c r="C15" s="417"/>
      <c r="D15" s="32"/>
      <c r="E15" s="32"/>
      <c r="F15" s="32"/>
      <c r="G15" s="32"/>
      <c r="H15" s="32"/>
      <c r="I15" s="32"/>
      <c r="J15" s="32"/>
      <c r="K15" s="32"/>
      <c r="L15" s="33"/>
      <c r="M15" s="33"/>
      <c r="N15" s="33"/>
      <c r="O15" s="33"/>
      <c r="P15" s="33"/>
      <c r="Q15" s="27"/>
      <c r="R15" s="27"/>
      <c r="S15" s="27"/>
      <c r="T15" s="27"/>
      <c r="U15" s="27"/>
      <c r="V15" s="27"/>
      <c r="W15" s="27"/>
      <c r="X15" s="22"/>
    </row>
    <row r="16" spans="2:24" ht="15">
      <c r="B16" s="28" t="s">
        <v>8</v>
      </c>
      <c r="C16" s="31"/>
      <c r="D16" s="32"/>
      <c r="E16" s="32"/>
      <c r="F16" s="32"/>
      <c r="G16" s="32"/>
      <c r="H16" s="32"/>
      <c r="I16" s="32"/>
      <c r="J16" s="32"/>
      <c r="K16" s="32"/>
      <c r="L16" s="33"/>
      <c r="M16" s="33"/>
      <c r="N16" s="33"/>
      <c r="O16" s="33"/>
      <c r="P16" s="33"/>
      <c r="Q16" s="27"/>
      <c r="R16" s="27"/>
      <c r="S16" s="27"/>
      <c r="T16" s="27"/>
      <c r="U16" s="27"/>
      <c r="V16" s="27"/>
      <c r="W16" s="27"/>
      <c r="X16" s="22"/>
    </row>
    <row r="17" spans="1:24" ht="25.5">
      <c r="B17" s="256" t="str">
        <f>"Table 9a: Early years registered providers inspected when there were no children on roll complying with the requirements for registration between "&amp;current_quarter&amp;", by provider type (Revised)"</f>
        <v>Table 9a: Early years registered providers inspected when there were no children on roll complying with the requirements for registration between 1 July 2014 and 31 August 2014, by provider type (Revised)</v>
      </c>
      <c r="C17" s="31"/>
      <c r="D17" s="32"/>
      <c r="E17" s="32"/>
      <c r="F17" s="32"/>
      <c r="G17" s="32"/>
      <c r="H17" s="32"/>
      <c r="I17" s="32"/>
      <c r="J17" s="32"/>
      <c r="K17" s="32"/>
      <c r="L17" s="33"/>
      <c r="M17" s="33"/>
      <c r="N17" s="33"/>
      <c r="O17" s="33"/>
      <c r="P17" s="33"/>
      <c r="Q17" s="27"/>
      <c r="R17" s="27"/>
      <c r="S17" s="27"/>
      <c r="T17" s="27"/>
      <c r="U17" s="27"/>
      <c r="V17" s="27"/>
      <c r="W17" s="27"/>
      <c r="X17" s="22"/>
    </row>
    <row r="18" spans="1:24" s="260" customFormat="1" ht="15">
      <c r="B18" s="28"/>
      <c r="C18" s="257"/>
      <c r="D18" s="33"/>
      <c r="E18" s="33"/>
      <c r="F18" s="33"/>
      <c r="G18" s="33"/>
      <c r="H18" s="33"/>
      <c r="I18" s="33"/>
      <c r="J18" s="33"/>
      <c r="K18" s="33"/>
      <c r="L18" s="33"/>
      <c r="M18" s="33"/>
      <c r="N18" s="33"/>
      <c r="O18" s="33"/>
      <c r="P18" s="33"/>
      <c r="Q18" s="258"/>
      <c r="R18" s="258"/>
      <c r="S18" s="258"/>
      <c r="T18" s="258"/>
      <c r="U18" s="258"/>
      <c r="V18" s="258"/>
      <c r="W18" s="258"/>
      <c r="X18" s="259"/>
    </row>
    <row r="19" spans="1:24" s="260" customFormat="1" ht="15">
      <c r="A19" s="21"/>
      <c r="B19" s="28" t="s">
        <v>6</v>
      </c>
      <c r="C19" s="257"/>
      <c r="D19" s="33"/>
      <c r="E19" s="33"/>
      <c r="F19" s="33"/>
      <c r="G19" s="33"/>
      <c r="H19" s="33"/>
      <c r="I19" s="33"/>
      <c r="J19" s="33"/>
      <c r="K19" s="33"/>
      <c r="L19" s="33"/>
      <c r="M19" s="33"/>
      <c r="N19" s="33"/>
      <c r="O19" s="33"/>
      <c r="P19" s="33"/>
      <c r="Q19" s="258"/>
      <c r="R19" s="258"/>
      <c r="S19" s="258"/>
      <c r="T19" s="258"/>
      <c r="U19" s="258"/>
      <c r="V19" s="258"/>
      <c r="W19" s="258"/>
      <c r="X19" s="259"/>
    </row>
    <row r="20" spans="1:24" ht="25.5">
      <c r="B20" s="256" t="str">
        <f>"Table 10a: Overall Effectiveness of early years registered providers inspected between "&amp;current_quarter&amp;", by region and local authority (Revised)"</f>
        <v>Table 10a: Overall Effectiveness of early years registered providers inspected between 1 July 2014 and 31 August 2014, by region and local authority (Revised)</v>
      </c>
      <c r="C20" s="31"/>
      <c r="D20" s="32"/>
      <c r="E20" s="32"/>
      <c r="F20" s="32"/>
      <c r="G20" s="32"/>
      <c r="H20" s="32"/>
      <c r="I20" s="32"/>
      <c r="J20" s="32"/>
      <c r="K20" s="32"/>
      <c r="L20" s="33"/>
      <c r="M20" s="33"/>
      <c r="N20" s="33"/>
      <c r="O20" s="33"/>
      <c r="P20" s="33"/>
      <c r="Q20" s="27"/>
      <c r="R20" s="27"/>
      <c r="S20" s="27"/>
      <c r="T20" s="27"/>
      <c r="U20" s="27"/>
      <c r="V20" s="27"/>
      <c r="W20" s="27"/>
      <c r="X20" s="22"/>
    </row>
    <row r="21" spans="1:24" s="260" customFormat="1" ht="15">
      <c r="A21" s="21"/>
      <c r="B21" s="34" t="s">
        <v>136</v>
      </c>
      <c r="C21" s="262"/>
      <c r="D21" s="262"/>
      <c r="E21" s="262"/>
      <c r="F21" s="262"/>
      <c r="G21" s="262"/>
      <c r="H21" s="262"/>
      <c r="I21" s="262"/>
      <c r="J21" s="262"/>
      <c r="K21" s="262"/>
      <c r="L21" s="262"/>
      <c r="M21" s="262"/>
      <c r="N21" s="262"/>
      <c r="O21" s="262"/>
      <c r="P21" s="262"/>
      <c r="Q21" s="262"/>
      <c r="R21" s="258"/>
      <c r="S21" s="258"/>
      <c r="T21" s="258"/>
      <c r="U21" s="258"/>
      <c r="V21" s="258"/>
      <c r="W21" s="258"/>
      <c r="X21" s="259"/>
    </row>
    <row r="22" spans="1:24" ht="13.5" customHeight="1">
      <c r="B22" s="264" t="str">
        <f>"Chart 1: Overall effectiveness of early years registered providers inspected between "&amp;Ranges!A1&amp;", by provider type (Revised)"</f>
        <v>Chart 1: Overall effectiveness of early years registered providers inspected between 1 July 2014 and 31 August 2014, by provider type (Revised)</v>
      </c>
      <c r="C22" s="251"/>
      <c r="D22" s="251"/>
      <c r="E22" s="251"/>
      <c r="F22" s="251"/>
      <c r="G22" s="251"/>
      <c r="H22" s="251"/>
      <c r="I22" s="251"/>
      <c r="J22" s="251"/>
      <c r="K22" s="251"/>
      <c r="L22" s="251"/>
      <c r="M22" s="251"/>
      <c r="N22" s="251"/>
      <c r="O22" s="251"/>
      <c r="P22" s="251"/>
      <c r="Q22" s="253"/>
      <c r="R22" s="253"/>
      <c r="S22" s="253"/>
      <c r="T22" s="253"/>
      <c r="U22" s="253"/>
      <c r="V22" s="253"/>
      <c r="W22" s="253"/>
      <c r="X22" s="22"/>
    </row>
    <row r="23" spans="1:24" ht="25.5">
      <c r="A23" s="260"/>
      <c r="B23" s="264" t="str">
        <f>"Chart 2: Inspection judgements of early years registered providers inspected between "&amp; Ranges!A1&amp; ", by provider type (Revised)"</f>
        <v>Chart 2: Inspection judgements of early years registered providers inspected between 1 July 2014 and 31 August 2014, by provider type (Revised)</v>
      </c>
      <c r="C23" s="35"/>
      <c r="D23" s="35"/>
      <c r="E23" s="35"/>
      <c r="F23" s="35"/>
      <c r="G23" s="35"/>
      <c r="H23" s="35"/>
      <c r="I23" s="35"/>
      <c r="J23" s="27"/>
      <c r="K23" s="27"/>
      <c r="L23" s="27"/>
      <c r="M23" s="27"/>
      <c r="N23" s="27"/>
      <c r="O23" s="27"/>
      <c r="P23" s="27"/>
      <c r="Q23" s="30"/>
      <c r="R23" s="27"/>
      <c r="S23" s="27"/>
      <c r="T23" s="27"/>
      <c r="U23" s="27"/>
      <c r="V23" s="27"/>
      <c r="W23" s="27"/>
      <c r="X23" s="22"/>
    </row>
    <row r="24" spans="1:24" s="260" customFormat="1" ht="15">
      <c r="B24" s="413"/>
      <c r="C24" s="489"/>
      <c r="D24" s="489"/>
      <c r="E24" s="489"/>
      <c r="F24" s="489"/>
      <c r="G24" s="489"/>
      <c r="H24" s="489"/>
      <c r="I24" s="261"/>
      <c r="J24" s="261"/>
      <c r="K24" s="261"/>
      <c r="L24" s="261"/>
      <c r="M24" s="261"/>
      <c r="N24" s="261"/>
      <c r="O24" s="261"/>
      <c r="P24" s="261"/>
      <c r="Q24" s="265"/>
      <c r="R24" s="265"/>
      <c r="S24" s="265"/>
      <c r="T24" s="265"/>
      <c r="U24" s="265"/>
      <c r="V24" s="265"/>
      <c r="W24" s="265"/>
      <c r="X24" s="259"/>
    </row>
    <row r="25" spans="1:24" s="260" customFormat="1" ht="15">
      <c r="B25" s="256"/>
      <c r="C25" s="262"/>
      <c r="D25" s="262"/>
      <c r="E25" s="262"/>
      <c r="F25" s="262"/>
      <c r="G25" s="262"/>
      <c r="H25" s="262"/>
      <c r="I25" s="262"/>
      <c r="J25" s="262"/>
      <c r="K25" s="262"/>
      <c r="L25" s="262"/>
      <c r="M25" s="262"/>
      <c r="N25" s="262"/>
      <c r="O25" s="262"/>
      <c r="P25" s="262"/>
      <c r="Q25" s="259"/>
      <c r="R25" s="259"/>
      <c r="S25" s="259"/>
      <c r="T25" s="259"/>
      <c r="U25" s="259"/>
      <c r="V25" s="259"/>
      <c r="W25" s="259"/>
      <c r="X25" s="259"/>
    </row>
    <row r="26" spans="1:24" s="260" customFormat="1" ht="15.75" customHeight="1">
      <c r="B26" s="256"/>
      <c r="C26" s="263"/>
      <c r="D26" s="263"/>
      <c r="E26" s="263"/>
      <c r="F26" s="263"/>
      <c r="G26" s="263"/>
      <c r="H26" s="263"/>
      <c r="I26" s="263"/>
      <c r="J26" s="263"/>
      <c r="K26" s="263"/>
      <c r="L26" s="263"/>
      <c r="M26" s="263"/>
      <c r="N26" s="263"/>
      <c r="O26" s="263"/>
      <c r="P26" s="263"/>
      <c r="Q26" s="255"/>
      <c r="R26" s="255"/>
      <c r="S26" s="255"/>
      <c r="T26" s="255"/>
      <c r="U26" s="255"/>
      <c r="V26" s="255"/>
      <c r="W26" s="255"/>
      <c r="X26" s="259"/>
    </row>
    <row r="27" spans="1:24" s="260" customFormat="1" ht="15">
      <c r="B27" s="22"/>
      <c r="C27" s="262"/>
      <c r="D27" s="262"/>
      <c r="E27" s="262"/>
      <c r="F27" s="262"/>
      <c r="G27" s="262"/>
      <c r="H27" s="262"/>
      <c r="I27" s="262"/>
      <c r="J27" s="262"/>
      <c r="K27" s="262"/>
      <c r="L27" s="262"/>
      <c r="M27" s="262"/>
      <c r="N27" s="262"/>
      <c r="O27" s="262"/>
      <c r="P27" s="262"/>
      <c r="Q27" s="259"/>
      <c r="R27" s="259"/>
      <c r="S27" s="259"/>
      <c r="T27" s="259"/>
      <c r="U27" s="259"/>
      <c r="V27" s="259"/>
      <c r="W27" s="259"/>
      <c r="X27" s="259"/>
    </row>
    <row r="28" spans="1:24" s="260" customFormat="1" ht="15" customHeight="1">
      <c r="A28" s="21"/>
      <c r="B28" s="22"/>
      <c r="C28" s="265"/>
      <c r="D28" s="265"/>
      <c r="E28" s="265"/>
      <c r="F28" s="265"/>
      <c r="G28" s="265"/>
      <c r="H28" s="265"/>
      <c r="I28" s="265"/>
      <c r="J28" s="265"/>
      <c r="K28" s="265"/>
      <c r="L28" s="265"/>
      <c r="M28" s="265"/>
      <c r="N28" s="265"/>
      <c r="O28" s="265"/>
      <c r="P28" s="265"/>
      <c r="Q28" s="255"/>
      <c r="R28" s="255"/>
      <c r="S28" s="255"/>
      <c r="T28" s="255"/>
      <c r="U28" s="255"/>
      <c r="V28" s="255"/>
      <c r="W28" s="255"/>
      <c r="X28" s="259"/>
    </row>
    <row r="29" spans="1:24">
      <c r="B29" s="22"/>
      <c r="C29" s="36"/>
      <c r="D29" s="36"/>
      <c r="E29" s="36"/>
      <c r="F29" s="36"/>
      <c r="G29" s="36"/>
      <c r="H29" s="36"/>
      <c r="I29" s="22"/>
      <c r="J29" s="22"/>
      <c r="K29" s="22"/>
      <c r="L29" s="22"/>
      <c r="M29" s="22"/>
      <c r="N29" s="22"/>
      <c r="O29" s="22"/>
      <c r="P29" s="22"/>
      <c r="Q29" s="22"/>
      <c r="R29" s="22"/>
      <c r="S29" s="22"/>
      <c r="T29" s="22"/>
      <c r="U29" s="22"/>
      <c r="V29" s="22"/>
      <c r="W29" s="22"/>
      <c r="X29" s="22"/>
    </row>
    <row r="30" spans="1:24">
      <c r="B30" s="22"/>
      <c r="C30" s="252"/>
      <c r="D30" s="252"/>
      <c r="E30" s="252"/>
      <c r="F30" s="252"/>
      <c r="G30" s="252"/>
      <c r="H30" s="252"/>
      <c r="I30" s="252"/>
      <c r="J30" s="252"/>
      <c r="K30" s="252"/>
      <c r="L30" s="252"/>
      <c r="M30" s="252"/>
      <c r="N30" s="252"/>
      <c r="O30" s="252"/>
      <c r="P30" s="252"/>
      <c r="Q30" s="22"/>
      <c r="R30" s="22"/>
      <c r="S30" s="22"/>
      <c r="T30" s="22"/>
      <c r="U30" s="22"/>
      <c r="V30" s="22"/>
      <c r="W30" s="22"/>
      <c r="X30" s="22"/>
    </row>
    <row r="31" spans="1:24">
      <c r="B31" s="22"/>
      <c r="C31" s="22"/>
      <c r="D31" s="22"/>
      <c r="E31" s="22"/>
      <c r="F31" s="22"/>
      <c r="G31" s="22"/>
      <c r="H31" s="22"/>
      <c r="I31" s="22"/>
      <c r="J31" s="22"/>
      <c r="K31" s="22"/>
      <c r="L31" s="22"/>
      <c r="M31" s="22"/>
      <c r="N31" s="22"/>
      <c r="O31" s="22"/>
      <c r="P31" s="22"/>
      <c r="Q31" s="22"/>
      <c r="R31" s="22"/>
      <c r="S31" s="22"/>
      <c r="T31" s="22"/>
      <c r="U31" s="22"/>
      <c r="V31" s="22"/>
      <c r="W31" s="22"/>
      <c r="X31" s="22"/>
    </row>
    <row r="32" spans="1:24">
      <c r="B32" s="22"/>
      <c r="C32" s="252"/>
      <c r="D32" s="252"/>
      <c r="E32" s="252"/>
      <c r="F32" s="252"/>
      <c r="G32" s="252"/>
      <c r="H32" s="252"/>
      <c r="I32" s="252"/>
      <c r="J32" s="252"/>
      <c r="K32" s="252"/>
      <c r="L32" s="252"/>
      <c r="M32" s="252"/>
      <c r="N32" s="252"/>
      <c r="O32" s="252"/>
      <c r="P32" s="252"/>
      <c r="Q32" s="22"/>
      <c r="R32" s="22"/>
      <c r="S32" s="22"/>
      <c r="T32" s="22"/>
      <c r="U32" s="22"/>
      <c r="V32" s="22"/>
      <c r="W32" s="22"/>
      <c r="X32" s="22"/>
    </row>
    <row r="33" spans="2:24">
      <c r="B33" s="22"/>
      <c r="C33" s="22"/>
      <c r="D33" s="22"/>
      <c r="E33" s="22"/>
      <c r="F33" s="22"/>
      <c r="G33" s="22"/>
      <c r="H33" s="22"/>
      <c r="I33" s="22"/>
      <c r="J33" s="22"/>
      <c r="K33" s="22"/>
      <c r="L33" s="22"/>
      <c r="M33" s="22"/>
      <c r="N33" s="22"/>
      <c r="O33" s="22"/>
      <c r="P33" s="22"/>
      <c r="Q33" s="22"/>
      <c r="R33" s="22"/>
      <c r="S33" s="22"/>
      <c r="T33" s="22"/>
      <c r="U33" s="22"/>
      <c r="V33" s="22"/>
      <c r="W33" s="22"/>
      <c r="X33" s="22"/>
    </row>
    <row r="34" spans="2:24">
      <c r="B34" s="22"/>
      <c r="C34" s="22"/>
      <c r="D34" s="22"/>
      <c r="E34" s="22"/>
      <c r="F34" s="22"/>
      <c r="G34" s="22"/>
      <c r="H34" s="22"/>
      <c r="I34" s="22"/>
      <c r="J34" s="22"/>
      <c r="K34" s="22"/>
      <c r="L34" s="22"/>
      <c r="M34" s="22"/>
      <c r="N34" s="22"/>
      <c r="O34" s="22"/>
      <c r="P34" s="22"/>
      <c r="Q34" s="22"/>
      <c r="R34" s="22"/>
      <c r="S34" s="22"/>
      <c r="T34" s="22"/>
      <c r="U34" s="22"/>
      <c r="V34" s="22"/>
      <c r="W34" s="22"/>
      <c r="X34" s="22"/>
    </row>
    <row r="35" spans="2:24">
      <c r="B35" s="22"/>
      <c r="C35" s="22"/>
      <c r="D35" s="22"/>
      <c r="E35" s="22"/>
      <c r="F35" s="22"/>
      <c r="G35" s="22"/>
      <c r="H35" s="22"/>
      <c r="I35" s="22"/>
      <c r="J35" s="22"/>
      <c r="K35" s="22"/>
      <c r="L35" s="22"/>
      <c r="M35" s="22"/>
      <c r="N35" s="22"/>
      <c r="O35" s="22"/>
      <c r="P35" s="22"/>
      <c r="Q35" s="22"/>
      <c r="R35" s="22"/>
      <c r="S35" s="22"/>
      <c r="T35" s="22"/>
      <c r="U35" s="22"/>
      <c r="V35" s="22"/>
      <c r="W35" s="22"/>
      <c r="X35" s="22"/>
    </row>
    <row r="36" spans="2:24">
      <c r="B36" s="22"/>
      <c r="C36" s="22"/>
      <c r="D36" s="22"/>
      <c r="E36" s="22"/>
      <c r="F36" s="22"/>
      <c r="G36" s="22"/>
      <c r="H36" s="22"/>
      <c r="I36" s="22"/>
      <c r="J36" s="22"/>
      <c r="K36" s="22"/>
      <c r="L36" s="22"/>
      <c r="M36" s="22"/>
      <c r="N36" s="22"/>
      <c r="O36" s="22"/>
      <c r="P36" s="22"/>
      <c r="Q36" s="22"/>
      <c r="R36" s="22"/>
      <c r="S36" s="22"/>
      <c r="T36" s="22"/>
      <c r="U36" s="22"/>
      <c r="V36" s="22"/>
      <c r="W36" s="22"/>
      <c r="X36" s="22"/>
    </row>
    <row r="37" spans="2:24">
      <c r="B37" s="22"/>
      <c r="C37" s="22"/>
      <c r="D37" s="22"/>
      <c r="E37" s="22"/>
      <c r="F37" s="22"/>
      <c r="G37" s="22"/>
      <c r="H37" s="22"/>
      <c r="I37" s="22"/>
      <c r="J37" s="22"/>
      <c r="K37" s="22"/>
      <c r="L37" s="22"/>
      <c r="M37" s="22"/>
      <c r="N37" s="22"/>
      <c r="O37" s="22"/>
      <c r="P37" s="22"/>
      <c r="Q37" s="22"/>
      <c r="R37" s="22"/>
      <c r="S37" s="22"/>
      <c r="T37" s="22"/>
      <c r="U37" s="22"/>
      <c r="V37" s="22"/>
      <c r="W37" s="22"/>
      <c r="X37" s="22"/>
    </row>
    <row r="38" spans="2:24">
      <c r="B38" s="22"/>
      <c r="C38" s="22"/>
      <c r="D38" s="22"/>
      <c r="E38" s="22"/>
      <c r="F38" s="22"/>
      <c r="G38" s="22"/>
      <c r="H38" s="22"/>
      <c r="I38" s="22"/>
      <c r="J38" s="22"/>
      <c r="K38" s="22"/>
      <c r="L38" s="22"/>
      <c r="M38" s="22"/>
      <c r="N38" s="22"/>
      <c r="O38" s="22"/>
      <c r="P38" s="22"/>
      <c r="Q38" s="22"/>
      <c r="R38" s="22"/>
      <c r="S38" s="22"/>
      <c r="T38" s="22"/>
      <c r="U38" s="22"/>
      <c r="V38" s="22"/>
      <c r="W38" s="22"/>
      <c r="X38" s="22"/>
    </row>
    <row r="39" spans="2:24">
      <c r="B39" s="22"/>
      <c r="C39" s="22"/>
      <c r="D39" s="22"/>
      <c r="E39" s="22"/>
      <c r="F39" s="22"/>
      <c r="G39" s="22"/>
      <c r="H39" s="22"/>
      <c r="I39" s="22"/>
      <c r="J39" s="22"/>
      <c r="K39" s="22"/>
      <c r="L39" s="22"/>
      <c r="M39" s="22"/>
      <c r="N39" s="22"/>
      <c r="O39" s="22"/>
      <c r="P39" s="22"/>
      <c r="Q39" s="22"/>
      <c r="R39" s="22"/>
      <c r="S39" s="22"/>
      <c r="T39" s="22"/>
      <c r="U39" s="22"/>
      <c r="V39" s="22"/>
      <c r="W39" s="22"/>
      <c r="X39" s="22"/>
    </row>
    <row r="40" spans="2:24">
      <c r="B40" s="22"/>
      <c r="C40" s="22"/>
      <c r="D40" s="22"/>
      <c r="E40" s="22"/>
      <c r="F40" s="22"/>
      <c r="G40" s="22"/>
      <c r="H40" s="22"/>
      <c r="I40" s="22"/>
      <c r="J40" s="22"/>
      <c r="K40" s="22"/>
      <c r="L40" s="22"/>
      <c r="M40" s="22"/>
      <c r="N40" s="22"/>
      <c r="O40" s="22"/>
      <c r="P40" s="22"/>
      <c r="Q40" s="22"/>
      <c r="R40" s="22"/>
      <c r="S40" s="22"/>
      <c r="T40" s="22"/>
      <c r="U40" s="22"/>
      <c r="V40" s="22"/>
      <c r="W40" s="22"/>
      <c r="X40" s="22"/>
    </row>
    <row r="41" spans="2:24">
      <c r="B41" s="22"/>
      <c r="C41" s="22"/>
      <c r="D41" s="22"/>
      <c r="E41" s="22"/>
      <c r="F41" s="22"/>
      <c r="G41" s="22"/>
      <c r="H41" s="22"/>
      <c r="I41" s="22"/>
      <c r="J41" s="22"/>
      <c r="K41" s="22"/>
      <c r="L41" s="22"/>
      <c r="M41" s="22"/>
      <c r="N41" s="22"/>
      <c r="O41" s="22"/>
      <c r="P41" s="22"/>
      <c r="Q41" s="22"/>
      <c r="R41" s="22"/>
      <c r="S41" s="22"/>
      <c r="T41" s="22"/>
      <c r="U41" s="22"/>
      <c r="V41" s="22"/>
      <c r="W41" s="22"/>
      <c r="X41" s="22"/>
    </row>
    <row r="42" spans="2:24">
      <c r="B42" s="22"/>
      <c r="C42" s="22"/>
      <c r="D42" s="22"/>
      <c r="E42" s="22"/>
      <c r="F42" s="22"/>
      <c r="G42" s="22"/>
      <c r="H42" s="22"/>
      <c r="I42" s="22"/>
      <c r="J42" s="22"/>
      <c r="K42" s="22"/>
      <c r="L42" s="22"/>
      <c r="M42" s="22"/>
      <c r="N42" s="22"/>
      <c r="O42" s="22"/>
      <c r="P42" s="22"/>
      <c r="Q42" s="22"/>
      <c r="R42" s="22"/>
      <c r="S42" s="22"/>
      <c r="T42" s="22"/>
      <c r="U42" s="22"/>
      <c r="V42" s="22"/>
      <c r="W42" s="22"/>
      <c r="X42" s="22"/>
    </row>
    <row r="43" spans="2:24">
      <c r="B43" s="22"/>
      <c r="C43" s="22"/>
      <c r="D43" s="22"/>
      <c r="E43" s="22"/>
      <c r="F43" s="22"/>
      <c r="G43" s="22"/>
      <c r="H43" s="22"/>
      <c r="I43" s="22"/>
      <c r="J43" s="22"/>
      <c r="K43" s="22"/>
      <c r="L43" s="22"/>
      <c r="M43" s="22"/>
      <c r="N43" s="22"/>
      <c r="O43" s="22"/>
      <c r="P43" s="22"/>
      <c r="Q43" s="22"/>
      <c r="R43" s="22"/>
      <c r="S43" s="22"/>
      <c r="T43" s="22"/>
      <c r="U43" s="22"/>
      <c r="V43" s="22"/>
      <c r="W43" s="22"/>
      <c r="X43" s="22"/>
    </row>
    <row r="44" spans="2:24">
      <c r="B44" s="22"/>
      <c r="C44" s="22"/>
      <c r="D44" s="22"/>
      <c r="E44" s="22"/>
      <c r="F44" s="22"/>
      <c r="G44" s="22"/>
      <c r="H44" s="22"/>
      <c r="I44" s="22"/>
      <c r="J44" s="22"/>
      <c r="K44" s="22"/>
      <c r="L44" s="22"/>
      <c r="M44" s="22"/>
      <c r="N44" s="22"/>
      <c r="O44" s="22"/>
      <c r="P44" s="22"/>
      <c r="Q44" s="22"/>
      <c r="R44" s="22"/>
      <c r="S44" s="22"/>
      <c r="T44" s="22"/>
      <c r="U44" s="22"/>
      <c r="V44" s="22"/>
      <c r="W44" s="22"/>
      <c r="X44" s="22"/>
    </row>
    <row r="45" spans="2:24">
      <c r="B45" s="22"/>
      <c r="C45" s="37"/>
      <c r="D45" s="38"/>
      <c r="E45" s="38"/>
      <c r="F45" s="38"/>
      <c r="G45" s="38"/>
      <c r="H45" s="38"/>
      <c r="I45" s="22"/>
      <c r="J45" s="22"/>
      <c r="K45" s="22"/>
      <c r="L45" s="22"/>
      <c r="M45" s="22"/>
      <c r="N45" s="22"/>
      <c r="O45" s="22"/>
      <c r="P45" s="22"/>
      <c r="Q45" s="22"/>
      <c r="R45" s="22"/>
      <c r="S45" s="22"/>
      <c r="T45" s="22"/>
      <c r="U45" s="22"/>
      <c r="V45" s="22"/>
      <c r="W45" s="22"/>
      <c r="X45" s="22"/>
    </row>
    <row r="46" spans="2:24">
      <c r="B46" s="22"/>
      <c r="C46" s="38"/>
      <c r="D46" s="38"/>
      <c r="E46" s="38"/>
      <c r="F46" s="38"/>
      <c r="G46" s="38"/>
      <c r="H46" s="38"/>
      <c r="I46" s="22"/>
      <c r="J46" s="22"/>
      <c r="K46" s="22"/>
      <c r="L46" s="22"/>
      <c r="M46" s="22"/>
      <c r="N46" s="22"/>
      <c r="O46" s="22"/>
      <c r="P46" s="22"/>
      <c r="Q46" s="22"/>
      <c r="R46" s="22"/>
      <c r="S46" s="22"/>
      <c r="T46" s="22"/>
      <c r="U46" s="22"/>
      <c r="V46" s="22"/>
      <c r="W46" s="22"/>
      <c r="X46" s="22"/>
    </row>
    <row r="47" spans="2:24">
      <c r="B47" s="22"/>
      <c r="C47" s="38"/>
      <c r="D47" s="38"/>
      <c r="E47" s="38"/>
      <c r="F47" s="38"/>
      <c r="G47" s="38"/>
      <c r="H47" s="38"/>
      <c r="I47" s="22"/>
      <c r="J47" s="22"/>
      <c r="K47" s="22"/>
      <c r="L47" s="22"/>
      <c r="M47" s="22"/>
      <c r="N47" s="22"/>
      <c r="O47" s="22"/>
      <c r="P47" s="22"/>
      <c r="Q47" s="22"/>
      <c r="R47" s="22"/>
      <c r="S47" s="22"/>
      <c r="T47" s="22"/>
      <c r="U47" s="22"/>
      <c r="V47" s="22"/>
      <c r="W47" s="22"/>
      <c r="X47" s="22"/>
    </row>
    <row r="48" spans="2:24">
      <c r="B48" s="22"/>
      <c r="C48" s="38"/>
      <c r="D48" s="38"/>
      <c r="E48" s="38"/>
      <c r="F48" s="38"/>
      <c r="G48" s="38"/>
      <c r="H48" s="38"/>
      <c r="I48" s="22"/>
      <c r="J48" s="22"/>
      <c r="K48" s="22"/>
      <c r="L48" s="22"/>
      <c r="M48" s="22"/>
      <c r="N48" s="22"/>
      <c r="O48" s="22"/>
      <c r="P48" s="22"/>
      <c r="Q48" s="22"/>
      <c r="R48" s="22"/>
      <c r="S48" s="22"/>
      <c r="T48" s="22"/>
      <c r="U48" s="22"/>
      <c r="V48" s="22"/>
      <c r="W48" s="22"/>
      <c r="X48" s="22"/>
    </row>
    <row r="49" spans="2:24">
      <c r="B49" s="22"/>
      <c r="C49" s="38"/>
      <c r="D49" s="38"/>
      <c r="E49" s="38"/>
      <c r="F49" s="38"/>
      <c r="G49" s="38"/>
      <c r="H49" s="38"/>
      <c r="I49" s="22"/>
      <c r="J49" s="22"/>
      <c r="K49" s="22"/>
      <c r="L49" s="22"/>
      <c r="M49" s="22"/>
      <c r="N49" s="22"/>
      <c r="O49" s="22"/>
      <c r="P49" s="22"/>
      <c r="Q49" s="22"/>
      <c r="R49" s="22"/>
      <c r="S49" s="22"/>
      <c r="T49" s="22"/>
      <c r="U49" s="22"/>
      <c r="V49" s="22"/>
      <c r="W49" s="22"/>
      <c r="X49" s="22"/>
    </row>
    <row r="50" spans="2:24">
      <c r="B50" s="22"/>
      <c r="C50" s="38"/>
      <c r="D50" s="38"/>
      <c r="E50" s="38"/>
      <c r="F50" s="38"/>
      <c r="G50" s="38"/>
      <c r="H50" s="38"/>
      <c r="I50" s="22"/>
      <c r="J50" s="22"/>
      <c r="K50" s="22"/>
      <c r="L50" s="22"/>
      <c r="M50" s="22"/>
      <c r="N50" s="22"/>
      <c r="O50" s="22"/>
      <c r="P50" s="22"/>
      <c r="Q50" s="22"/>
      <c r="R50" s="22"/>
      <c r="S50" s="22"/>
      <c r="T50" s="22"/>
      <c r="U50" s="22"/>
      <c r="V50" s="22"/>
      <c r="W50" s="22"/>
      <c r="X50" s="22"/>
    </row>
    <row r="51" spans="2:24">
      <c r="B51" s="22"/>
      <c r="C51" s="38"/>
      <c r="D51" s="38"/>
      <c r="E51" s="38"/>
      <c r="F51" s="38"/>
      <c r="G51" s="38"/>
      <c r="H51" s="38"/>
      <c r="I51" s="22"/>
      <c r="J51" s="22"/>
      <c r="K51" s="22"/>
      <c r="L51" s="22"/>
      <c r="M51" s="22"/>
      <c r="N51" s="22"/>
      <c r="O51" s="22"/>
      <c r="P51" s="22"/>
    </row>
    <row r="52" spans="2:24">
      <c r="B52" s="22"/>
      <c r="C52" s="38"/>
      <c r="D52" s="38"/>
      <c r="E52" s="38"/>
      <c r="F52" s="38"/>
      <c r="G52" s="38"/>
      <c r="H52" s="38"/>
      <c r="I52" s="22"/>
      <c r="J52" s="22"/>
      <c r="K52" s="22"/>
      <c r="L52" s="22"/>
      <c r="M52" s="22"/>
      <c r="N52" s="22"/>
      <c r="O52" s="22"/>
      <c r="P52" s="22"/>
    </row>
    <row r="53" spans="2:24">
      <c r="C53" s="38"/>
      <c r="D53" s="38"/>
      <c r="E53" s="38"/>
      <c r="F53" s="38"/>
      <c r="G53" s="38"/>
      <c r="H53" s="38"/>
      <c r="I53" s="22"/>
      <c r="J53" s="22"/>
      <c r="K53" s="22"/>
      <c r="L53" s="22"/>
      <c r="M53" s="22"/>
      <c r="N53" s="22"/>
      <c r="O53" s="22"/>
      <c r="P53" s="22"/>
    </row>
    <row r="54" spans="2:24">
      <c r="C54" s="38"/>
      <c r="D54" s="38"/>
      <c r="E54" s="38"/>
      <c r="F54" s="38"/>
      <c r="G54" s="38"/>
      <c r="H54" s="38"/>
      <c r="I54" s="22"/>
      <c r="J54" s="22"/>
      <c r="K54" s="22"/>
      <c r="L54" s="22"/>
      <c r="M54" s="22"/>
      <c r="N54" s="22"/>
      <c r="O54" s="22"/>
      <c r="P54" s="22"/>
    </row>
  </sheetData>
  <sheetProtection sheet="1" objects="1" scenarios="1"/>
  <mergeCells count="1">
    <mergeCell ref="C24:H24"/>
  </mergeCells>
  <phoneticPr fontId="4" type="noConversion"/>
  <hyperlinks>
    <hyperlink ref="B5" location="'Table 1'!A1" display="Table 1: Number of early years and childcare provider inspections between 1 September 2012 and 31 December 2012, by inspection type (provisional)"/>
    <hyperlink ref="B6" location="'Table 2'!A1" display="Table 2: Inspection outcomes of early years registered providers inspected between 1 September 2012 and 31 December 2012 (provisional)"/>
    <hyperlink ref="B9" location="'Table 4a'!A1" display="Table 4a: Early years registered providers complying with the requirements of the Childcare Register at inspections carried out between 1 September 2012 and 31 December 2012, by provider type (provisional)"/>
    <hyperlink ref="B17" location="'Table 9a'!A1" display="Table 9a: Early years registered providers inspected when there were no children on roll complying with the requirements for registration between 1 September 2012 and 31 December 2012, by provider type (provisional)"/>
    <hyperlink ref="B20" location="'Table 10a'!A1" display="Table 10a: Overall effectiveness of early years registered providers inspected between 1 September 2012 and 31 December 2012, by region and local authority (provisional)"/>
    <hyperlink ref="B22" location="'Chart 1'!A1" display="Chart 1: Overall effectiveness of early years registered providers inspected between 1 September 2012 and 31 December 2012, by provider type (provisional)"/>
    <hyperlink ref="B23" location="'Chart 2'!A1" display="Chart 2: Key inspection judgements of early years registered providers inspected between 1 September 2012 and 31 December 2012, by provider type (provisional)"/>
    <hyperlink ref="B10" location="'Table 4b'!A1" display="Table 4b: Providers on the Childcare Register only complying with the requirements of the Childcare Register at inspections carried out between 1 September 2012 and 31 December 2012, by provider type (provisional)"/>
    <hyperlink ref="B13" location="'Table 7 '!A1" display="Table 7: Actions issued at early years registered inspections "/>
    <hyperlink ref="B14" location="'Table 8'!A1" display="Table 8: Recommendations made at early years registered inspections"/>
  </hyperlink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28" max="1" man="1"/>
  </rowBreaks>
  <colBreaks count="1" manualBreakCount="1">
    <brk id="2" max="6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enableFormatConditionsCalculation="0">
    <tabColor indexed="31"/>
    <pageSetUpPr fitToPage="1"/>
  </sheetPr>
  <dimension ref="B1:U22"/>
  <sheetViews>
    <sheetView showGridLines="0" showRowColHeaders="0" zoomScaleNormal="100" workbookViewId="0"/>
  </sheetViews>
  <sheetFormatPr defaultColWidth="9.140625" defaultRowHeight="12.75"/>
  <cols>
    <col min="1" max="1" width="3.7109375" style="108" customWidth="1"/>
    <col min="2" max="2" width="29.28515625" style="108" customWidth="1"/>
    <col min="3" max="7" width="16.28515625" style="222" customWidth="1"/>
    <col min="8" max="16" width="5.5703125" style="222" customWidth="1"/>
    <col min="17" max="17" width="5.5703125" style="108" customWidth="1"/>
    <col min="18" max="21" width="6.7109375" style="108" customWidth="1"/>
    <col min="22" max="16384" width="9.140625" style="108"/>
  </cols>
  <sheetData>
    <row r="1" spans="2:21" ht="12.75" customHeight="1">
      <c r="B1" s="123"/>
      <c r="C1" s="108"/>
      <c r="D1" s="108"/>
      <c r="E1" s="108"/>
      <c r="F1" s="108"/>
      <c r="G1" s="108"/>
      <c r="H1" s="108"/>
      <c r="I1" s="108"/>
      <c r="J1" s="108"/>
      <c r="K1" s="108"/>
      <c r="L1" s="108"/>
      <c r="M1" s="108"/>
    </row>
    <row r="2" spans="2:21" ht="28.5" customHeight="1">
      <c r="B2" s="490" t="str">
        <f>"Table 1: Number of early years and childcare provider inspections between "&amp;current_quarter&amp; ", by inspection type (revised)"&amp;"¹"&amp;" ²"&amp;" ³"</f>
        <v>Table 1: Number of early years and childcare provider inspections between 1 July 2014 and 31 August 2014, by inspection type (revised)¹ ² ³</v>
      </c>
      <c r="C2" s="490"/>
      <c r="D2" s="490"/>
      <c r="E2" s="490"/>
      <c r="F2" s="490"/>
      <c r="G2" s="490"/>
      <c r="H2" s="492"/>
      <c r="I2" s="493"/>
      <c r="J2" s="493"/>
      <c r="K2" s="221"/>
      <c r="L2" s="221"/>
      <c r="M2" s="221"/>
      <c r="N2" s="221"/>
      <c r="O2" s="221"/>
      <c r="P2" s="221"/>
      <c r="Q2" s="220"/>
      <c r="R2" s="220"/>
      <c r="S2" s="220"/>
      <c r="T2" s="220"/>
      <c r="U2" s="220"/>
    </row>
    <row r="3" spans="2:21" ht="14.25" customHeight="1">
      <c r="B3" s="220"/>
      <c r="C3" s="221"/>
      <c r="D3" s="221"/>
      <c r="E3" s="221"/>
      <c r="F3" s="221"/>
      <c r="G3" s="221"/>
      <c r="H3" s="493"/>
      <c r="I3" s="493"/>
      <c r="J3" s="493"/>
      <c r="K3" s="221"/>
      <c r="L3" s="221"/>
      <c r="M3" s="221"/>
      <c r="N3" s="221"/>
      <c r="O3" s="221"/>
      <c r="P3" s="221"/>
      <c r="Q3" s="220"/>
      <c r="R3" s="220"/>
      <c r="S3" s="220"/>
      <c r="T3" s="220"/>
      <c r="U3" s="220"/>
    </row>
    <row r="4" spans="2:21" ht="12.75" customHeight="1">
      <c r="B4" s="248"/>
      <c r="C4" s="223"/>
      <c r="D4" s="224"/>
      <c r="E4" s="224"/>
      <c r="F4" s="224"/>
      <c r="G4" s="224"/>
    </row>
    <row r="5" spans="2:21" ht="26.25" customHeight="1">
      <c r="B5" s="225"/>
      <c r="C5" s="226" t="s">
        <v>166</v>
      </c>
      <c r="D5" s="226" t="s">
        <v>139</v>
      </c>
      <c r="E5" s="226" t="s">
        <v>233</v>
      </c>
      <c r="F5" s="226" t="s">
        <v>234</v>
      </c>
      <c r="G5" s="227" t="s">
        <v>235</v>
      </c>
      <c r="H5" s="228"/>
      <c r="I5" s="228"/>
      <c r="J5" s="100"/>
      <c r="K5" s="100"/>
      <c r="L5" s="100"/>
      <c r="M5" s="108"/>
      <c r="N5" s="108"/>
      <c r="O5" s="108"/>
      <c r="P5" s="108"/>
    </row>
    <row r="6" spans="2:21" s="230" customFormat="1" ht="27" customHeight="1">
      <c r="B6" s="229" t="s">
        <v>236</v>
      </c>
      <c r="C6" s="390">
        <f>SUM(D6:G6)</f>
        <v>2520</v>
      </c>
      <c r="D6" s="390">
        <f>IF(ISERROR(VLOOKUP("4"&amp;"All"&amp;$B6,Dataset1,6,FALSE))=TRUE,0,VLOOKUP("4"&amp;"All"&amp;$B6,Dataset1,6,FALSE))</f>
        <v>1486</v>
      </c>
      <c r="E6" s="390">
        <f>IF(ISERROR(VLOOKUP("4"&amp;"All"&amp;$B6,Dataset1,7,FALSE))=TRUE,0,VLOOKUP("4"&amp;"All"&amp;$B6,Dataset1,7,FALSE))</f>
        <v>1027</v>
      </c>
      <c r="F6" s="390">
        <f>IF(ISERROR(VLOOKUP("4"&amp;"All"&amp;$B6,Dataset1,8,FALSE))=TRUE,0,VLOOKUP("4"&amp;"All"&amp;$B6,Dataset1,8,FALSE))</f>
        <v>7</v>
      </c>
      <c r="G6" s="390">
        <f>IF(ISERROR(VLOOKUP("4"&amp;"All"&amp;$B6,Dataset1,9,FALSE))=TRUE,0,VLOOKUP("4"&amp;"All"&amp;$B6,Dataset1,9,FALSE))</f>
        <v>0</v>
      </c>
      <c r="H6" s="228"/>
      <c r="I6" s="275"/>
    </row>
    <row r="7" spans="2:21" s="230" customFormat="1" ht="27" customHeight="1">
      <c r="B7" s="229" t="s">
        <v>237</v>
      </c>
      <c r="C7" s="231">
        <f t="shared" ref="C7:C8" si="0">SUM(D7:G7)</f>
        <v>731</v>
      </c>
      <c r="D7" s="231">
        <f>IF(ISERROR(VLOOKUP("4"&amp;"All"&amp;$B7,Dataset1,6,FALSE))=TRUE,0,VLOOKUP("4"&amp;"All"&amp;$B7,Dataset1,6,FALSE))</f>
        <v>685</v>
      </c>
      <c r="E7" s="231">
        <f>IF(ISERROR(VLOOKUP("4"&amp;"All"&amp;$B7,Dataset1,7,FALSE))=TRUE,0,VLOOKUP("4"&amp;"All"&amp;$B7,Dataset1,7,FALSE))</f>
        <v>46</v>
      </c>
      <c r="F7" s="231">
        <f>IF(ISERROR(VLOOKUP("4"&amp;"All"&amp;$B7,Dataset1,8,FALSE))=TRUE,0,VLOOKUP("4"&amp;"All"&amp;$B7,Dataset1,8,FALSE))</f>
        <v>0</v>
      </c>
      <c r="G7" s="231">
        <f>IF(ISERROR(VLOOKUP("4"&amp;"All"&amp;$B7,Dataset1,9,FALSE))=TRUE,0,VLOOKUP("4"&amp;"All"&amp;$B7,Dataset1,9,FALSE))</f>
        <v>0</v>
      </c>
      <c r="H7" s="228"/>
      <c r="I7" s="275"/>
    </row>
    <row r="8" spans="2:21" s="230" customFormat="1" ht="27" customHeight="1">
      <c r="B8" s="358" t="s">
        <v>164</v>
      </c>
      <c r="C8" s="231">
        <f t="shared" si="0"/>
        <v>396</v>
      </c>
      <c r="D8" s="391">
        <f>IF(ISERROR(VLOOKUP("4"&amp;"All"&amp;$B8,Dataset1,6,FALSE))=TRUE,0,VLOOKUP("4"&amp;"All"&amp;$B8,Dataset1,6,FALSE))</f>
        <v>35</v>
      </c>
      <c r="E8" s="391">
        <f>IF(ISERROR(VLOOKUP("4"&amp;"All"&amp;$B8,Dataset1,7,FALSE))=TRUE,0,VLOOKUP("4"&amp;"All"&amp;$B8,Dataset1,7,FALSE))</f>
        <v>109</v>
      </c>
      <c r="F8" s="391">
        <f>IF(ISERROR(VLOOKUP("4"&amp;"All"&amp;$B8,Dataset1,8,FALSE))=TRUE,0,VLOOKUP("4"&amp;"All"&amp;$B8,Dataset1,8,FALSE))</f>
        <v>0</v>
      </c>
      <c r="G8" s="391">
        <f>IF(ISERROR(VLOOKUP("4"&amp;"All"&amp;$B8,Dataset1,9,FALSE))=TRUE,0,VLOOKUP("4"&amp;"All"&amp;$B8,Dataset1,9,FALSE))</f>
        <v>252</v>
      </c>
      <c r="H8" s="228"/>
      <c r="I8" s="275"/>
    </row>
    <row r="9" spans="2:21" s="230" customFormat="1" ht="27" customHeight="1">
      <c r="B9" s="229" t="s">
        <v>69</v>
      </c>
      <c r="C9" s="231">
        <f>SUM(B6:C8)</f>
        <v>3647</v>
      </c>
      <c r="D9" s="231">
        <f>SUM(D6:D8)</f>
        <v>2206</v>
      </c>
      <c r="E9" s="231">
        <f>SUM(E6:E8)</f>
        <v>1182</v>
      </c>
      <c r="F9" s="231">
        <f>SUM(F6:F8)</f>
        <v>7</v>
      </c>
      <c r="G9" s="231">
        <f>SUM(G6:G8)</f>
        <v>252</v>
      </c>
      <c r="H9" s="50"/>
      <c r="I9" s="275"/>
    </row>
    <row r="10" spans="2:21">
      <c r="B10" s="232"/>
      <c r="C10" s="233"/>
      <c r="D10" s="234"/>
      <c r="E10" s="234"/>
      <c r="F10" s="234"/>
      <c r="G10" s="235" t="s">
        <v>54</v>
      </c>
      <c r="H10" s="108"/>
      <c r="I10" s="108"/>
      <c r="J10" s="108"/>
      <c r="K10" s="108"/>
      <c r="L10" s="108"/>
      <c r="M10" s="108"/>
      <c r="N10" s="108"/>
      <c r="O10" s="108"/>
      <c r="P10" s="108"/>
    </row>
    <row r="11" spans="2:21" ht="12.75" customHeight="1">
      <c r="C11" s="300"/>
      <c r="D11" s="300"/>
      <c r="E11" s="300"/>
      <c r="F11" s="300"/>
      <c r="G11" s="300"/>
      <c r="H11" s="50"/>
      <c r="I11" s="50"/>
      <c r="J11" s="228"/>
      <c r="K11" s="228"/>
      <c r="L11" s="228"/>
      <c r="M11" s="228"/>
      <c r="N11" s="228"/>
      <c r="O11" s="236"/>
      <c r="P11" s="236"/>
      <c r="Q11" s="237"/>
    </row>
    <row r="12" spans="2:21">
      <c r="B12" s="491" t="s">
        <v>313</v>
      </c>
      <c r="C12" s="491"/>
      <c r="D12" s="491"/>
      <c r="E12" s="491"/>
      <c r="F12" s="491"/>
      <c r="G12" s="491"/>
      <c r="H12" s="176"/>
      <c r="I12" s="176"/>
    </row>
    <row r="13" spans="2:21">
      <c r="B13" s="428" t="str">
        <f>"2. Data include inspections published as at "&amp;Ranges!$A$25&amp;"."</f>
        <v>2. Data include inspections published as at 31 January 2015.</v>
      </c>
      <c r="C13" s="422"/>
      <c r="D13" s="422"/>
      <c r="E13" s="422"/>
      <c r="F13" s="422"/>
      <c r="G13" s="422"/>
      <c r="H13" s="176"/>
      <c r="I13" s="176"/>
    </row>
    <row r="14" spans="2:21">
      <c r="B14" s="65" t="s">
        <v>6863</v>
      </c>
      <c r="C14" s="176"/>
      <c r="D14" s="176"/>
      <c r="E14" s="176"/>
      <c r="F14" s="176"/>
      <c r="G14" s="176"/>
      <c r="J14" s="176"/>
    </row>
    <row r="15" spans="2:21">
      <c r="B15" s="3"/>
      <c r="C15" s="176"/>
      <c r="D15" s="176"/>
      <c r="E15" s="176"/>
      <c r="F15" s="176"/>
      <c r="G15" s="176"/>
      <c r="H15" s="231"/>
      <c r="I15" s="231"/>
      <c r="J15" s="176"/>
    </row>
    <row r="16" spans="2:21">
      <c r="B16" s="3"/>
      <c r="C16" s="176"/>
      <c r="D16" s="176"/>
      <c r="E16" s="176"/>
      <c r="F16" s="176"/>
      <c r="G16" s="176"/>
      <c r="H16" s="231"/>
      <c r="I16" s="231"/>
      <c r="J16" s="176"/>
    </row>
    <row r="17" spans="2:13">
      <c r="B17" s="3"/>
      <c r="C17" s="176"/>
      <c r="D17" s="176"/>
      <c r="E17" s="176"/>
      <c r="F17" s="176"/>
      <c r="G17" s="176"/>
      <c r="H17" s="231"/>
      <c r="I17" s="231"/>
      <c r="J17" s="176"/>
    </row>
    <row r="18" spans="2:13" ht="12.75" customHeight="1">
      <c r="B18" s="3"/>
      <c r="C18" s="176"/>
      <c r="D18" s="176"/>
      <c r="E18" s="176"/>
      <c r="F18" s="176"/>
      <c r="G18" s="176"/>
      <c r="J18" s="176"/>
    </row>
    <row r="20" spans="2:13">
      <c r="C20" s="231"/>
      <c r="D20" s="231"/>
      <c r="E20" s="231"/>
      <c r="F20" s="231"/>
      <c r="G20" s="231"/>
      <c r="J20" s="231"/>
      <c r="K20" s="231"/>
      <c r="L20" s="231"/>
      <c r="M20" s="231"/>
    </row>
    <row r="21" spans="2:13">
      <c r="C21" s="231"/>
      <c r="D21" s="231"/>
      <c r="E21" s="231"/>
      <c r="F21" s="231"/>
      <c r="G21" s="231"/>
      <c r="J21" s="231"/>
      <c r="K21" s="231"/>
      <c r="L21" s="231"/>
      <c r="M21" s="231"/>
    </row>
    <row r="22" spans="2:13" ht="12.75" customHeight="1">
      <c r="C22" s="231"/>
      <c r="D22" s="231"/>
      <c r="E22" s="231"/>
      <c r="F22" s="231"/>
      <c r="G22" s="231"/>
      <c r="J22" s="231"/>
      <c r="K22" s="231"/>
      <c r="L22" s="231"/>
      <c r="M22" s="231"/>
    </row>
  </sheetData>
  <sheetProtection sheet="1" objects="1" scenarios="1"/>
  <mergeCells count="3">
    <mergeCell ref="B2:G2"/>
    <mergeCell ref="B12:G12"/>
    <mergeCell ref="H2:J3"/>
  </mergeCells>
  <phoneticPr fontId="3" type="noConversion"/>
  <dataValidations count="1">
    <dataValidation type="list" allowBlank="1" showInputMessage="1" showErrorMessage="1" sqref="C4">
      <formula1>dates</formula1>
    </dataValidation>
  </dataValidations>
  <pageMargins left="0.74803149606299213" right="0.74803149606299213" top="0.98425196850393704" bottom="0.98425196850393704" header="0.51181102362204722" footer="0.51181102362204722"/>
  <pageSetup paperSize="9" fitToHeight="0" orientation="landscape" r:id="rId1"/>
  <headerFooter alignWithMargins="0"/>
  <ignoredErrors>
    <ignoredError sqref="J8 J6 J7 D9:G9"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31"/>
  </sheetPr>
  <dimension ref="A2:AD183"/>
  <sheetViews>
    <sheetView showGridLines="0" showRowColHeaders="0" zoomScaleNormal="100" workbookViewId="0"/>
  </sheetViews>
  <sheetFormatPr defaultColWidth="9.140625" defaultRowHeight="12.75"/>
  <cols>
    <col min="1" max="1" width="1.5703125" style="3" customWidth="1"/>
    <col min="2" max="2" width="26" style="5" customWidth="1"/>
    <col min="3" max="3" width="33" style="5" customWidth="1"/>
    <col min="4" max="4" width="0.85546875" style="5" customWidth="1"/>
    <col min="5" max="5" width="10.85546875" style="177" customWidth="1"/>
    <col min="6" max="6" width="11.85546875" style="177" customWidth="1"/>
    <col min="7" max="7" width="10.85546875" style="177" customWidth="1"/>
    <col min="8" max="8" width="12.5703125" style="177" customWidth="1"/>
    <col min="9" max="9" width="11.42578125" style="177" customWidth="1"/>
    <col min="10" max="10" width="11.85546875" style="177" customWidth="1"/>
    <col min="11" max="11" width="10.85546875" style="177" customWidth="1"/>
    <col min="12" max="12" width="12.7109375" style="178" customWidth="1"/>
    <col min="13" max="13" width="10.85546875" style="3" customWidth="1"/>
    <col min="14" max="14" width="7.5703125" style="70" customWidth="1"/>
    <col min="15" max="15" width="9.7109375" style="3" customWidth="1"/>
    <col min="16" max="16" width="9.7109375" style="70" customWidth="1"/>
    <col min="17" max="17" width="9.7109375" style="3" customWidth="1"/>
    <col min="18" max="18" width="9.7109375" style="70" customWidth="1"/>
    <col min="19" max="19" width="9.7109375" style="3" customWidth="1"/>
    <col min="20" max="20" width="9.7109375" style="70" customWidth="1"/>
    <col min="21" max="21" width="9.7109375" style="3" customWidth="1"/>
    <col min="22" max="22" width="9.7109375" style="70" customWidth="1"/>
    <col min="23" max="16384" width="9.140625" style="3"/>
  </cols>
  <sheetData>
    <row r="2" spans="1:23">
      <c r="B2" s="496" t="str">
        <f>"Table 2: Inspection outcomes of early years registered providers inspected between "&amp;current_quarter&amp; " (revised)" &amp;" "&amp;"¹"&amp;" ²"&amp;" ³"</f>
        <v>Table 2: Inspection outcomes of early years registered providers inspected between 1 July 2014 and 31 August 2014 (revised) ¹ ² ³</v>
      </c>
      <c r="C2" s="496"/>
      <c r="D2" s="496"/>
      <c r="E2" s="496"/>
      <c r="F2" s="496"/>
      <c r="G2" s="496"/>
      <c r="H2" s="496"/>
      <c r="I2" s="496"/>
      <c r="J2" s="496"/>
      <c r="K2" s="496"/>
      <c r="L2" s="496"/>
      <c r="M2" s="71"/>
      <c r="N2" s="72"/>
      <c r="O2" s="71"/>
      <c r="P2" s="72"/>
      <c r="Q2" s="71"/>
      <c r="R2" s="72"/>
      <c r="S2" s="71"/>
      <c r="T2" s="72"/>
    </row>
    <row r="3" spans="1:23">
      <c r="B3" s="496"/>
      <c r="C3" s="496"/>
      <c r="D3" s="496"/>
      <c r="E3" s="496"/>
      <c r="F3" s="496"/>
      <c r="G3" s="496"/>
      <c r="H3" s="496"/>
      <c r="I3" s="496"/>
      <c r="J3" s="496"/>
      <c r="K3" s="496"/>
      <c r="L3" s="496"/>
      <c r="M3" s="71"/>
      <c r="N3" s="72"/>
      <c r="O3" s="71"/>
      <c r="P3" s="72"/>
      <c r="Q3" s="71"/>
      <c r="R3" s="72"/>
      <c r="S3" s="71"/>
      <c r="T3" s="72"/>
    </row>
    <row r="4" spans="1:23" ht="12.75" customHeight="1">
      <c r="B4" s="254"/>
      <c r="C4" s="3"/>
      <c r="D4" s="297"/>
      <c r="E4" s="183"/>
      <c r="F4" s="184"/>
      <c r="G4" s="184"/>
      <c r="H4" s="184"/>
      <c r="I4" s="184"/>
      <c r="J4" s="184"/>
      <c r="K4" s="492"/>
      <c r="L4" s="493"/>
      <c r="M4" s="493"/>
    </row>
    <row r="5" spans="1:23">
      <c r="B5" s="254" t="s">
        <v>171</v>
      </c>
      <c r="C5" s="369" t="s">
        <v>166</v>
      </c>
      <c r="D5" s="297"/>
      <c r="E5" s="296"/>
      <c r="I5" s="183"/>
      <c r="J5" s="183"/>
      <c r="K5" s="493"/>
      <c r="L5" s="493"/>
      <c r="M5" s="493"/>
      <c r="N5" s="3"/>
      <c r="O5" s="70"/>
      <c r="P5" s="3"/>
      <c r="Q5" s="70"/>
      <c r="R5" s="3"/>
      <c r="S5" s="70"/>
      <c r="T5" s="3"/>
      <c r="V5" s="3"/>
    </row>
    <row r="6" spans="1:23">
      <c r="B6" s="254"/>
      <c r="C6" s="3"/>
      <c r="D6" s="297"/>
      <c r="E6" s="183"/>
      <c r="F6" s="184"/>
      <c r="G6" s="184"/>
      <c r="H6" s="184"/>
      <c r="I6" s="184"/>
      <c r="J6" s="184"/>
      <c r="K6" s="183"/>
    </row>
    <row r="7" spans="1:23" ht="12.75" customHeight="1">
      <c r="B7" s="249" t="s">
        <v>53</v>
      </c>
      <c r="C7" s="43" t="s">
        <v>63</v>
      </c>
      <c r="D7" s="298"/>
      <c r="E7" s="223"/>
      <c r="F7" s="223"/>
      <c r="G7" s="223"/>
      <c r="H7" s="223"/>
      <c r="I7" s="223"/>
      <c r="J7" s="184"/>
      <c r="K7" s="183"/>
      <c r="L7" s="177"/>
      <c r="N7" s="75">
        <f>IF($E$7="All", "England",$E$7)</f>
        <v>0</v>
      </c>
      <c r="P7" s="3"/>
      <c r="R7" s="3"/>
      <c r="T7" s="3"/>
      <c r="V7" s="3"/>
    </row>
    <row r="8" spans="1:23">
      <c r="B8" s="3"/>
      <c r="C8" s="3"/>
      <c r="L8" s="177"/>
      <c r="N8" s="77"/>
      <c r="O8" s="5"/>
      <c r="P8" s="77"/>
      <c r="Q8" s="5"/>
      <c r="R8" s="77"/>
      <c r="S8" s="5"/>
      <c r="T8" s="77"/>
      <c r="U8" s="5"/>
      <c r="V8" s="77"/>
      <c r="W8" s="5"/>
    </row>
    <row r="9" spans="1:23" s="16" customFormat="1" ht="15.75" customHeight="1">
      <c r="B9" s="394"/>
      <c r="C9" s="394"/>
      <c r="D9" s="394"/>
      <c r="E9" s="498" t="s">
        <v>55</v>
      </c>
      <c r="F9" s="500" t="s">
        <v>266</v>
      </c>
      <c r="G9" s="501"/>
      <c r="H9" s="501"/>
      <c r="I9" s="501"/>
      <c r="J9" s="502" t="s">
        <v>267</v>
      </c>
      <c r="K9" s="503"/>
      <c r="L9" s="503"/>
      <c r="M9" s="503"/>
      <c r="N9" s="87"/>
      <c r="O9" s="348"/>
      <c r="P9" s="348"/>
      <c r="Q9" s="348"/>
      <c r="R9" s="348"/>
      <c r="S9" s="348"/>
      <c r="T9" s="348"/>
      <c r="U9" s="86"/>
      <c r="V9" s="86"/>
    </row>
    <row r="10" spans="1:23" ht="39" customHeight="1">
      <c r="B10" s="395"/>
      <c r="C10" s="395"/>
      <c r="D10" s="395"/>
      <c r="E10" s="499"/>
      <c r="F10" s="441" t="s">
        <v>70</v>
      </c>
      <c r="G10" s="441" t="s">
        <v>71</v>
      </c>
      <c r="H10" s="441" t="s">
        <v>6783</v>
      </c>
      <c r="I10" s="441" t="s">
        <v>72</v>
      </c>
      <c r="J10" s="446" t="s">
        <v>70</v>
      </c>
      <c r="K10" s="441" t="s">
        <v>71</v>
      </c>
      <c r="L10" s="441" t="s">
        <v>6783</v>
      </c>
      <c r="M10" s="441" t="s">
        <v>72</v>
      </c>
      <c r="N10" s="66"/>
      <c r="O10" s="78"/>
      <c r="P10" s="66"/>
      <c r="Q10" s="78"/>
      <c r="R10" s="66"/>
      <c r="S10" s="78"/>
      <c r="T10" s="66"/>
      <c r="U10" s="78"/>
      <c r="V10" s="5"/>
    </row>
    <row r="11" spans="1:23" s="6" customFormat="1" ht="15" customHeight="1">
      <c r="A11" s="92"/>
      <c r="B11" s="410" t="s">
        <v>268</v>
      </c>
      <c r="C11" s="90"/>
      <c r="D11" s="90"/>
      <c r="E11" s="306">
        <f>IF(ISERROR(VLOOKUP("4"&amp;$C$5&amp;$C$7&amp;$B11,Dataset3,6,FALSE))=TRUE,0,VLOOKUP("4"&amp;$C$5&amp;$C$7&amp;$B11,Dataset3,6,FALSE))</f>
        <v>2520</v>
      </c>
      <c r="F11" s="306">
        <f>IF(ISERROR(VLOOKUP("4"&amp;$C$5&amp;$C$7&amp;$B11,Dataset3,7,FALSE))=TRUE,0,VLOOKUP("4"&amp;$C$5&amp;$C$7&amp;$B11,Dataset3,7,FALSE))</f>
        <v>177</v>
      </c>
      <c r="G11" s="306">
        <f>IF(ISERROR(VLOOKUP("4"&amp;$C$5&amp;$C$7&amp;$B11,Dataset3,8,FALSE))=TRUE,0,VLOOKUP("4"&amp;$C$5&amp;$C$7&amp;$B11,Dataset3,8,FALSE))</f>
        <v>1686</v>
      </c>
      <c r="H11" s="306">
        <f>IF(ISERROR(VLOOKUP("4"&amp;$C$5&amp;$C$7&amp;$B11,Dataset3,9,FALSE))=TRUE,0,VLOOKUP("4"&amp;$C$5&amp;$C$7&amp;$B11,Dataset3,9,FALSE))</f>
        <v>451</v>
      </c>
      <c r="I11" s="306">
        <f>IF(ISERROR(VLOOKUP("4"&amp;$C$5&amp;$C$7&amp;$B11,Dataset3,10,FALSE))=TRUE,0,VLOOKUP("4"&amp;$C$5&amp;$C$7&amp;$B11,Dataset3,10,FALSE))</f>
        <v>206</v>
      </c>
      <c r="J11" s="444">
        <f>IF(ISERROR(100*F11/$E11),"-",100*F11/$E11)</f>
        <v>7.0238095238095237</v>
      </c>
      <c r="K11" s="412">
        <f t="shared" ref="K11:M11" si="0">IF(ISERROR(100*G11/$E11),"-",100*G11/$E11)</f>
        <v>66.904761904761898</v>
      </c>
      <c r="L11" s="412">
        <f t="shared" si="0"/>
        <v>17.896825396825395</v>
      </c>
      <c r="M11" s="412">
        <f t="shared" si="0"/>
        <v>8.174603174603174</v>
      </c>
      <c r="N11" s="80"/>
      <c r="O11" s="80"/>
      <c r="P11" s="80"/>
      <c r="Q11" s="80"/>
      <c r="R11" s="80"/>
      <c r="S11" s="80"/>
      <c r="T11" s="80"/>
    </row>
    <row r="12" spans="1:23" s="6" customFormat="1" ht="10.5" customHeight="1">
      <c r="A12" s="92"/>
      <c r="B12" s="410"/>
      <c r="C12" s="90"/>
      <c r="D12" s="90"/>
      <c r="E12" s="306"/>
      <c r="F12" s="306"/>
      <c r="G12" s="306"/>
      <c r="H12" s="306"/>
      <c r="I12" s="306"/>
      <c r="J12" s="444"/>
      <c r="K12" s="412"/>
      <c r="L12" s="412"/>
      <c r="M12" s="412"/>
      <c r="N12" s="80"/>
      <c r="O12" s="80"/>
      <c r="P12" s="80"/>
      <c r="Q12" s="80"/>
      <c r="R12" s="80"/>
      <c r="S12" s="80"/>
      <c r="T12" s="80"/>
    </row>
    <row r="13" spans="1:23" s="6" customFormat="1">
      <c r="A13" s="92"/>
      <c r="B13" s="411" t="s">
        <v>248</v>
      </c>
      <c r="C13" s="90"/>
      <c r="D13" s="90"/>
      <c r="E13" s="306">
        <f>IF(ISERROR(VLOOKUP("4"&amp;$C$5&amp;$C$7&amp;$B13,Dataset3,6,FALSE))=TRUE,0,VLOOKUP("4"&amp;$C$5&amp;$C$7&amp;$B13,Dataset3,6,FALSE))</f>
        <v>2520</v>
      </c>
      <c r="F13" s="306">
        <f>IF(ISERROR(VLOOKUP("4"&amp;$C$5&amp;$C$7&amp;$B13,Dataset3,7,FALSE))=TRUE,0,VLOOKUP("4"&amp;$C$5&amp;$C$7&amp;$B13,Dataset3,7,FALSE))</f>
        <v>179</v>
      </c>
      <c r="G13" s="306">
        <f>IF(ISERROR(VLOOKUP("4"&amp;$C$5&amp;$C$7&amp;$B13,Dataset3,8,FALSE))=TRUE,0,VLOOKUP("4"&amp;$C$5&amp;$C$7&amp;$B13,Dataset3,8,FALSE))</f>
        <v>1684</v>
      </c>
      <c r="H13" s="306">
        <f>IF(ISERROR(VLOOKUP("4"&amp;$C$5&amp;$C$7&amp;$B13,Dataset3,9,FALSE))=TRUE,0,VLOOKUP("4"&amp;$C$5&amp;$C$7&amp;$B13,Dataset3,9,FALSE))</f>
        <v>451</v>
      </c>
      <c r="I13" s="306">
        <f>IF(ISERROR(VLOOKUP("4"&amp;$C$5&amp;$C$7&amp;$B13,Dataset3,10,FALSE))=TRUE,0,VLOOKUP("4"&amp;$C$5&amp;$C$7&amp;$B13,Dataset3,10,FALSE))</f>
        <v>206</v>
      </c>
      <c r="J13" s="444">
        <f>IF(ISERROR(100*F13/$E13),"-",100*F13/$E13)</f>
        <v>7.1031746031746028</v>
      </c>
      <c r="K13" s="412">
        <f t="shared" ref="K13:K17" si="1">IF(ISERROR(100*G13/$E13),"-",100*G13/$E13)</f>
        <v>66.825396825396822</v>
      </c>
      <c r="L13" s="412">
        <f t="shared" ref="L13:L17" si="2">IF(ISERROR(100*H13/$E13),"-",100*H13/$E13)</f>
        <v>17.896825396825395</v>
      </c>
      <c r="M13" s="412">
        <f t="shared" ref="M13:M17" si="3">IF(ISERROR(100*I13/$E13),"-",100*I13/$E13)</f>
        <v>8.174603174603174</v>
      </c>
      <c r="N13" s="80"/>
      <c r="O13" s="80"/>
      <c r="P13" s="80"/>
      <c r="Q13" s="80"/>
      <c r="R13" s="80"/>
      <c r="S13" s="80"/>
      <c r="T13" s="80"/>
    </row>
    <row r="14" spans="1:23" s="6" customFormat="1">
      <c r="A14" s="92"/>
      <c r="B14" s="411"/>
      <c r="C14" s="90"/>
      <c r="D14" s="90"/>
      <c r="E14" s="306"/>
      <c r="F14" s="306"/>
      <c r="G14" s="306"/>
      <c r="H14" s="306"/>
      <c r="I14" s="306"/>
      <c r="J14" s="444"/>
      <c r="K14" s="412"/>
      <c r="L14" s="412"/>
      <c r="M14" s="412"/>
      <c r="N14" s="80"/>
      <c r="O14" s="80"/>
      <c r="P14" s="80"/>
      <c r="Q14" s="80"/>
      <c r="R14" s="80"/>
      <c r="S14" s="80"/>
      <c r="T14" s="80"/>
    </row>
    <row r="15" spans="1:23" s="6" customFormat="1">
      <c r="A15" s="92"/>
      <c r="B15" s="411" t="s">
        <v>249</v>
      </c>
      <c r="C15" s="90"/>
      <c r="D15" s="90"/>
      <c r="E15" s="306">
        <f>IF(ISERROR(VLOOKUP("4"&amp;$C$5&amp;$C$7&amp;$B15,Dataset3,6,FALSE))=TRUE,0,VLOOKUP("4"&amp;$C$5&amp;$C$7&amp;$B15,Dataset3,6,FALSE))</f>
        <v>2520</v>
      </c>
      <c r="F15" s="306">
        <f>IF(ISERROR(VLOOKUP("4"&amp;$C$5&amp;$C$7&amp;$B15,Dataset3,7,FALSE))=TRUE,0,VLOOKUP("4"&amp;$C$5&amp;$C$7&amp;$B15,Dataset3,7,FALSE))</f>
        <v>233</v>
      </c>
      <c r="G15" s="306">
        <f>IF(ISERROR(VLOOKUP("4"&amp;$C$5&amp;$C$7&amp;$B15,Dataset3,8,FALSE))=TRUE,0,VLOOKUP("4"&amp;$C$5&amp;$C$7&amp;$B15,Dataset3,8,FALSE))</f>
        <v>1694</v>
      </c>
      <c r="H15" s="306">
        <f>IF(ISERROR(VLOOKUP("4"&amp;$C$5&amp;$C$7&amp;$B15,Dataset3,9,FALSE))=TRUE,0,VLOOKUP("4"&amp;$C$5&amp;$C$7&amp;$B15,Dataset3,9,FALSE))</f>
        <v>394</v>
      </c>
      <c r="I15" s="306">
        <f>IF(ISERROR(VLOOKUP("4"&amp;$C$5&amp;$C$7&amp;$B15,Dataset3,10,FALSE))=TRUE,0,VLOOKUP("4"&amp;$C$5&amp;$C$7&amp;$B15,Dataset3,10,FALSE))</f>
        <v>199</v>
      </c>
      <c r="J15" s="444">
        <f>IF(ISERROR(100*F15/$E15),"-",100*F15/$E15)</f>
        <v>9.2460317460317452</v>
      </c>
      <c r="K15" s="412">
        <f t="shared" si="1"/>
        <v>67.222222222222229</v>
      </c>
      <c r="L15" s="412">
        <f t="shared" si="2"/>
        <v>15.634920634920634</v>
      </c>
      <c r="M15" s="412">
        <f t="shared" si="3"/>
        <v>7.8968253968253972</v>
      </c>
      <c r="N15" s="80"/>
      <c r="O15" s="80"/>
      <c r="P15" s="80"/>
      <c r="Q15" s="80"/>
      <c r="R15" s="80"/>
      <c r="S15" s="80"/>
      <c r="T15" s="80"/>
    </row>
    <row r="16" spans="1:23" s="6" customFormat="1">
      <c r="A16" s="92"/>
      <c r="B16" s="411"/>
      <c r="C16" s="90"/>
      <c r="D16" s="90"/>
      <c r="E16" s="306"/>
      <c r="F16" s="306"/>
      <c r="G16" s="306"/>
      <c r="H16" s="306"/>
      <c r="I16" s="306"/>
      <c r="J16" s="444"/>
      <c r="K16" s="412"/>
      <c r="L16" s="412"/>
      <c r="M16" s="412"/>
      <c r="N16" s="80"/>
      <c r="O16" s="80"/>
      <c r="P16" s="80"/>
      <c r="Q16" s="80"/>
      <c r="R16" s="80"/>
      <c r="S16" s="80"/>
      <c r="T16" s="80"/>
    </row>
    <row r="17" spans="1:30" s="6" customFormat="1">
      <c r="A17" s="92"/>
      <c r="B17" s="411" t="s">
        <v>250</v>
      </c>
      <c r="C17" s="90"/>
      <c r="D17" s="90"/>
      <c r="E17" s="306">
        <f>IF(ISERROR(VLOOKUP("4"&amp;$C$5&amp;$C$7&amp;$B17,Dataset3,6,FALSE))=TRUE,0,VLOOKUP("4"&amp;$C$5&amp;$C$7&amp;$B17,Dataset3,6,FALSE))</f>
        <v>2520</v>
      </c>
      <c r="F17" s="306">
        <f>IF(ISERROR(VLOOKUP("4"&amp;$C$5&amp;$C$7&amp;$B17,Dataset3,7,FALSE))=TRUE,0,VLOOKUP("4"&amp;$C$5&amp;$C$7&amp;$B17,Dataset3,7,FALSE))</f>
        <v>185</v>
      </c>
      <c r="G17" s="306">
        <f>IF(ISERROR(VLOOKUP("4"&amp;$C$5&amp;$C$7&amp;$B17,Dataset3,8,FALSE))=TRUE,0,VLOOKUP("4"&amp;$C$5&amp;$C$7&amp;$B17,Dataset3,8,FALSE))</f>
        <v>1760</v>
      </c>
      <c r="H17" s="306">
        <f>IF(ISERROR(VLOOKUP("4"&amp;$C$5&amp;$C$7&amp;$B17,Dataset3,9,FALSE))=TRUE,0,VLOOKUP("4"&amp;$C$5&amp;$C$7&amp;$B17,Dataset3,9,FALSE))</f>
        <v>442</v>
      </c>
      <c r="I17" s="306">
        <f>IF(ISERROR(VLOOKUP("4"&amp;$C$5&amp;$C$7&amp;$B17,Dataset3,10,FALSE))=TRUE,0,VLOOKUP("4"&amp;$C$5&amp;$C$7&amp;$B17,Dataset3,10,FALSE))</f>
        <v>133</v>
      </c>
      <c r="J17" s="444">
        <f>IF(ISERROR(100*F17/$E17),"-",100*F17/$E17)</f>
        <v>7.3412698412698409</v>
      </c>
      <c r="K17" s="412">
        <f t="shared" si="1"/>
        <v>69.841269841269835</v>
      </c>
      <c r="L17" s="412">
        <f t="shared" si="2"/>
        <v>17.539682539682541</v>
      </c>
      <c r="M17" s="412">
        <f t="shared" si="3"/>
        <v>5.2777777777777777</v>
      </c>
      <c r="N17" s="80"/>
      <c r="O17" s="80"/>
      <c r="P17" s="80"/>
      <c r="Q17" s="80"/>
      <c r="R17" s="80"/>
      <c r="S17" s="80"/>
      <c r="T17" s="80"/>
    </row>
    <row r="18" spans="1:30" ht="3.75" customHeight="1">
      <c r="A18" s="5"/>
      <c r="B18" s="397"/>
      <c r="C18" s="397"/>
      <c r="D18" s="397"/>
      <c r="E18" s="398"/>
      <c r="F18" s="398"/>
      <c r="G18" s="398"/>
      <c r="H18" s="398"/>
      <c r="I18" s="398"/>
      <c r="J18" s="445"/>
      <c r="K18" s="399"/>
      <c r="L18" s="399"/>
      <c r="M18" s="399"/>
      <c r="N18" s="80"/>
      <c r="O18" s="80"/>
      <c r="P18" s="80"/>
      <c r="Q18" s="80"/>
      <c r="R18" s="80"/>
      <c r="S18" s="80"/>
      <c r="T18" s="80"/>
      <c r="U18" s="80"/>
      <c r="V18" s="5"/>
      <c r="W18" s="5"/>
      <c r="X18" s="5"/>
      <c r="Y18" s="5"/>
      <c r="Z18" s="5"/>
      <c r="AA18" s="5"/>
      <c r="AB18" s="5"/>
      <c r="AC18" s="5"/>
    </row>
    <row r="19" spans="1:30" ht="12.75" customHeight="1">
      <c r="B19" s="400"/>
      <c r="C19" s="400"/>
      <c r="D19" s="401"/>
      <c r="E19" s="396"/>
      <c r="F19" s="396"/>
      <c r="G19" s="396"/>
      <c r="H19" s="396"/>
      <c r="I19" s="396"/>
      <c r="J19" s="396"/>
      <c r="K19" s="396"/>
      <c r="L19" s="402"/>
      <c r="M19" s="235" t="s">
        <v>54</v>
      </c>
      <c r="O19" s="5"/>
      <c r="P19" s="77"/>
      <c r="Q19" s="5"/>
      <c r="R19" s="77"/>
      <c r="S19" s="5"/>
      <c r="T19" s="77"/>
      <c r="U19" s="5"/>
      <c r="V19" s="77"/>
      <c r="W19" s="5"/>
      <c r="X19" s="5"/>
      <c r="Y19" s="5"/>
      <c r="Z19" s="5"/>
      <c r="AA19" s="5"/>
      <c r="AB19" s="5"/>
      <c r="AC19" s="5"/>
      <c r="AD19" s="5"/>
    </row>
    <row r="20" spans="1:30">
      <c r="B20" s="494" t="s">
        <v>318</v>
      </c>
      <c r="C20" s="495"/>
      <c r="D20" s="495"/>
      <c r="E20" s="495"/>
      <c r="F20" s="495"/>
      <c r="G20" s="495"/>
      <c r="H20" s="495"/>
      <c r="I20" s="495"/>
      <c r="J20" s="495"/>
      <c r="K20" s="495"/>
      <c r="L20" s="403"/>
      <c r="M20" s="403"/>
      <c r="N20" s="95"/>
    </row>
    <row r="21" spans="1:30">
      <c r="B21" s="504" t="s">
        <v>316</v>
      </c>
      <c r="C21" s="505"/>
      <c r="D21" s="505"/>
      <c r="E21" s="505"/>
      <c r="F21" s="506"/>
      <c r="G21" s="506"/>
      <c r="H21" s="506"/>
      <c r="I21" s="506"/>
      <c r="J21" s="506"/>
      <c r="K21" s="506"/>
      <c r="L21" s="95"/>
      <c r="M21" s="95"/>
      <c r="N21" s="95"/>
    </row>
    <row r="22" spans="1:30">
      <c r="B22" s="507" t="str">
        <f>"3. Data include inspections published as at "&amp;Ranges!$A$25&amp;"."</f>
        <v>3. Data include inspections published as at 31 January 2015.</v>
      </c>
      <c r="C22" s="508"/>
      <c r="D22" s="508"/>
      <c r="E22" s="508"/>
      <c r="F22" s="508"/>
      <c r="G22" s="508"/>
      <c r="H22" s="508"/>
      <c r="I22" s="508"/>
      <c r="J22" s="508"/>
      <c r="K22" s="508"/>
      <c r="L22" s="182"/>
      <c r="M22" s="97"/>
      <c r="N22" s="98"/>
    </row>
    <row r="23" spans="1:30" ht="22.5" customHeight="1">
      <c r="B23" s="509"/>
      <c r="C23" s="510"/>
      <c r="D23" s="510"/>
      <c r="E23" s="510"/>
      <c r="F23" s="510"/>
      <c r="G23" s="510"/>
      <c r="H23" s="510"/>
      <c r="I23" s="510"/>
      <c r="J23" s="510"/>
      <c r="K23" s="510"/>
      <c r="L23" s="510"/>
    </row>
    <row r="29" spans="1:30">
      <c r="F29" s="277"/>
    </row>
    <row r="30" spans="1:30">
      <c r="J30" s="277"/>
    </row>
    <row r="33" spans="1:22" s="100" customFormat="1">
      <c r="E33" s="183"/>
      <c r="F33" s="183"/>
      <c r="G33" s="183"/>
      <c r="H33" s="183"/>
      <c r="I33" s="183"/>
      <c r="J33" s="183"/>
      <c r="K33" s="183"/>
      <c r="L33" s="183"/>
      <c r="N33" s="101"/>
      <c r="P33" s="101"/>
      <c r="R33" s="101"/>
      <c r="T33" s="101"/>
      <c r="V33" s="101"/>
    </row>
    <row r="34" spans="1:22" s="100" customFormat="1">
      <c r="E34" s="183"/>
      <c r="F34" s="183"/>
      <c r="G34" s="183"/>
      <c r="H34" s="183"/>
      <c r="I34" s="183"/>
      <c r="J34" s="183"/>
      <c r="K34" s="183"/>
      <c r="L34" s="183"/>
      <c r="N34" s="101"/>
      <c r="P34" s="101"/>
      <c r="R34" s="101"/>
      <c r="T34" s="101"/>
      <c r="V34" s="101"/>
    </row>
    <row r="35" spans="1:22" s="100" customFormat="1">
      <c r="E35" s="183"/>
      <c r="F35" s="183"/>
      <c r="G35" s="183"/>
      <c r="H35" s="183"/>
      <c r="I35" s="183"/>
      <c r="J35" s="183"/>
      <c r="K35" s="183"/>
      <c r="L35" s="183"/>
      <c r="N35" s="101"/>
      <c r="P35" s="101"/>
      <c r="R35" s="101"/>
      <c r="T35" s="101"/>
      <c r="V35" s="101"/>
    </row>
    <row r="36" spans="1:22" s="100" customFormat="1">
      <c r="E36" s="183"/>
      <c r="F36" s="183"/>
      <c r="G36" s="183"/>
      <c r="H36" s="183"/>
      <c r="I36" s="183"/>
      <c r="J36" s="183"/>
      <c r="K36" s="183"/>
      <c r="L36" s="183"/>
      <c r="N36" s="101"/>
      <c r="P36" s="101"/>
      <c r="R36" s="101"/>
      <c r="T36" s="101"/>
      <c r="V36" s="101"/>
    </row>
    <row r="37" spans="1:22" s="100" customFormat="1">
      <c r="E37" s="183"/>
      <c r="F37" s="183"/>
      <c r="G37" s="183"/>
      <c r="H37" s="183"/>
      <c r="I37" s="183"/>
      <c r="J37" s="183"/>
      <c r="K37" s="183"/>
      <c r="L37" s="183"/>
      <c r="N37" s="101"/>
      <c r="P37" s="101"/>
      <c r="R37" s="101"/>
      <c r="T37" s="101"/>
      <c r="V37" s="101"/>
    </row>
    <row r="38" spans="1:22" s="100" customFormat="1">
      <c r="E38" s="183"/>
      <c r="F38" s="183"/>
      <c r="G38" s="183"/>
      <c r="H38" s="183"/>
      <c r="I38" s="183"/>
      <c r="J38" s="183"/>
      <c r="K38" s="183"/>
      <c r="L38" s="183"/>
      <c r="N38" s="101"/>
      <c r="P38" s="101"/>
      <c r="R38" s="101"/>
      <c r="T38" s="101"/>
      <c r="V38" s="101"/>
    </row>
    <row r="39" spans="1:22" s="100" customFormat="1">
      <c r="E39" s="183"/>
      <c r="F39" s="183"/>
      <c r="G39" s="183"/>
      <c r="H39" s="183"/>
      <c r="I39" s="183"/>
      <c r="J39" s="183"/>
      <c r="K39" s="183"/>
      <c r="L39" s="183"/>
      <c r="N39" s="101"/>
      <c r="P39" s="101"/>
      <c r="R39" s="101"/>
      <c r="T39" s="101"/>
      <c r="V39" s="101"/>
    </row>
    <row r="40" spans="1:22" s="100" customFormat="1">
      <c r="E40" s="183"/>
      <c r="F40" s="183"/>
      <c r="G40" s="183"/>
      <c r="H40" s="183"/>
      <c r="I40" s="183"/>
      <c r="J40" s="183"/>
      <c r="K40" s="183"/>
      <c r="L40" s="183"/>
      <c r="N40" s="101"/>
      <c r="P40" s="101"/>
      <c r="R40" s="101"/>
      <c r="T40" s="101"/>
      <c r="V40" s="101"/>
    </row>
    <row r="41" spans="1:22" s="100" customFormat="1">
      <c r="A41" s="102"/>
      <c r="B41" s="103"/>
      <c r="C41" s="103"/>
      <c r="D41" s="103"/>
      <c r="E41" s="183"/>
      <c r="F41" s="183"/>
      <c r="G41" s="183"/>
      <c r="H41" s="183"/>
      <c r="I41" s="183"/>
      <c r="J41" s="183"/>
      <c r="K41" s="183"/>
      <c r="L41" s="183"/>
      <c r="N41" s="101"/>
      <c r="P41" s="101"/>
      <c r="R41" s="101"/>
      <c r="T41" s="101"/>
      <c r="V41" s="101"/>
    </row>
    <row r="42" spans="1:22" s="100" customFormat="1">
      <c r="A42" s="104"/>
      <c r="B42" s="497"/>
      <c r="C42" s="497"/>
      <c r="D42" s="497"/>
      <c r="E42" s="183"/>
      <c r="F42" s="183"/>
      <c r="G42" s="183"/>
      <c r="H42" s="183"/>
      <c r="I42" s="183"/>
      <c r="J42" s="183"/>
      <c r="K42" s="183"/>
      <c r="L42" s="183"/>
      <c r="N42" s="101"/>
      <c r="P42" s="101"/>
      <c r="R42" s="101"/>
      <c r="T42" s="101"/>
      <c r="V42" s="101"/>
    </row>
    <row r="43" spans="1:22" s="100" customFormat="1">
      <c r="A43" s="104"/>
      <c r="B43" s="497"/>
      <c r="C43" s="497"/>
      <c r="D43" s="497"/>
      <c r="E43" s="183"/>
      <c r="F43" s="183"/>
      <c r="G43" s="183"/>
      <c r="H43" s="183"/>
      <c r="I43" s="183"/>
      <c r="J43" s="183"/>
      <c r="K43" s="183"/>
      <c r="L43" s="183"/>
      <c r="N43" s="101"/>
      <c r="P43" s="101"/>
      <c r="R43" s="101"/>
      <c r="T43" s="101"/>
      <c r="V43" s="101"/>
    </row>
    <row r="44" spans="1:22" s="100" customFormat="1">
      <c r="A44" s="102"/>
      <c r="B44" s="103"/>
      <c r="C44" s="103"/>
      <c r="D44" s="103"/>
      <c r="E44" s="183"/>
      <c r="F44" s="183"/>
      <c r="G44" s="183"/>
      <c r="H44" s="183"/>
      <c r="I44" s="183"/>
      <c r="J44" s="183"/>
      <c r="K44" s="183"/>
      <c r="L44" s="183"/>
      <c r="N44" s="101"/>
      <c r="P44" s="101"/>
      <c r="R44" s="101"/>
      <c r="T44" s="101"/>
      <c r="V44" s="101"/>
    </row>
    <row r="45" spans="1:22" s="100" customFormat="1">
      <c r="A45" s="104"/>
      <c r="B45" s="497"/>
      <c r="C45" s="497"/>
      <c r="D45" s="497"/>
      <c r="E45" s="183"/>
      <c r="F45" s="183"/>
      <c r="G45" s="183"/>
      <c r="H45" s="183"/>
      <c r="I45" s="183"/>
      <c r="J45" s="183"/>
      <c r="K45" s="183"/>
      <c r="L45" s="183"/>
      <c r="N45" s="101"/>
      <c r="P45" s="101"/>
      <c r="R45" s="101"/>
      <c r="T45" s="101"/>
      <c r="V45" s="101"/>
    </row>
    <row r="46" spans="1:22" s="100" customFormat="1">
      <c r="A46" s="104"/>
      <c r="B46" s="497"/>
      <c r="C46" s="497"/>
      <c r="D46" s="497"/>
      <c r="E46" s="183"/>
      <c r="F46" s="183"/>
      <c r="G46" s="183"/>
      <c r="H46" s="183"/>
      <c r="I46" s="183"/>
      <c r="J46" s="183"/>
      <c r="K46" s="183"/>
      <c r="L46" s="183"/>
      <c r="N46" s="101"/>
      <c r="P46" s="101"/>
      <c r="R46" s="101"/>
      <c r="T46" s="101"/>
      <c r="V46" s="101"/>
    </row>
    <row r="47" spans="1:22" s="100" customFormat="1">
      <c r="A47" s="104"/>
      <c r="B47" s="497"/>
      <c r="C47" s="497"/>
      <c r="D47" s="497"/>
      <c r="E47" s="183"/>
      <c r="F47" s="183"/>
      <c r="G47" s="183"/>
      <c r="H47" s="183"/>
      <c r="I47" s="183"/>
      <c r="J47" s="183"/>
      <c r="K47" s="183"/>
      <c r="L47" s="183"/>
      <c r="N47" s="101"/>
      <c r="P47" s="101"/>
      <c r="R47" s="101"/>
      <c r="T47" s="101"/>
      <c r="V47" s="101"/>
    </row>
    <row r="48" spans="1:22" s="100" customFormat="1">
      <c r="A48" s="104"/>
      <c r="B48" s="497"/>
      <c r="C48" s="497"/>
      <c r="D48" s="497"/>
      <c r="E48" s="183"/>
      <c r="F48" s="183"/>
      <c r="G48" s="183"/>
      <c r="H48" s="183"/>
      <c r="I48" s="183"/>
      <c r="J48" s="183"/>
      <c r="K48" s="183"/>
      <c r="L48" s="183"/>
      <c r="N48" s="101"/>
      <c r="P48" s="101"/>
      <c r="R48" s="101"/>
      <c r="T48" s="101"/>
      <c r="V48" s="101"/>
    </row>
    <row r="49" spans="1:22" s="100" customFormat="1">
      <c r="A49" s="104"/>
      <c r="B49" s="497"/>
      <c r="C49" s="497"/>
      <c r="D49" s="497"/>
      <c r="E49" s="183"/>
      <c r="F49" s="183"/>
      <c r="G49" s="183"/>
      <c r="H49" s="183"/>
      <c r="I49" s="183"/>
      <c r="J49" s="183"/>
      <c r="K49" s="183"/>
      <c r="L49" s="183"/>
      <c r="N49" s="101"/>
      <c r="P49" s="101"/>
      <c r="R49" s="101"/>
      <c r="T49" s="101"/>
      <c r="V49" s="101"/>
    </row>
    <row r="50" spans="1:22" s="100" customFormat="1">
      <c r="A50" s="104"/>
      <c r="B50" s="497"/>
      <c r="C50" s="497"/>
      <c r="D50" s="497"/>
      <c r="E50" s="183"/>
      <c r="F50" s="183"/>
      <c r="G50" s="183"/>
      <c r="H50" s="183"/>
      <c r="I50" s="183"/>
      <c r="J50" s="183"/>
      <c r="K50" s="183"/>
      <c r="L50" s="183"/>
      <c r="N50" s="101"/>
      <c r="P50" s="101"/>
      <c r="R50" s="101"/>
      <c r="T50" s="101"/>
      <c r="V50" s="101"/>
    </row>
    <row r="51" spans="1:22" s="100" customFormat="1">
      <c r="A51" s="104"/>
      <c r="B51" s="497"/>
      <c r="C51" s="497"/>
      <c r="D51" s="497"/>
      <c r="E51" s="183"/>
      <c r="F51" s="183"/>
      <c r="G51" s="183"/>
      <c r="H51" s="183"/>
      <c r="I51" s="183"/>
      <c r="J51" s="183"/>
      <c r="K51" s="183"/>
      <c r="L51" s="183"/>
      <c r="N51" s="101"/>
      <c r="P51" s="101"/>
      <c r="R51" s="101"/>
      <c r="T51" s="101"/>
      <c r="V51" s="101"/>
    </row>
    <row r="52" spans="1:22" s="100" customFormat="1">
      <c r="A52" s="104"/>
      <c r="B52" s="497"/>
      <c r="C52" s="497"/>
      <c r="D52" s="497"/>
      <c r="E52" s="183"/>
      <c r="F52" s="183"/>
      <c r="G52" s="183"/>
      <c r="H52" s="183"/>
      <c r="I52" s="183"/>
      <c r="J52" s="183"/>
      <c r="K52" s="183"/>
      <c r="L52" s="183"/>
      <c r="N52" s="101"/>
      <c r="P52" s="101"/>
      <c r="R52" s="101"/>
      <c r="T52" s="101"/>
      <c r="V52" s="101"/>
    </row>
    <row r="53" spans="1:22" s="100" customFormat="1">
      <c r="A53" s="102"/>
      <c r="B53" s="103"/>
      <c r="C53" s="103"/>
      <c r="D53" s="103"/>
      <c r="E53" s="183"/>
      <c r="F53" s="183"/>
      <c r="G53" s="183"/>
      <c r="H53" s="183"/>
      <c r="I53" s="183"/>
      <c r="J53" s="183"/>
      <c r="K53" s="183"/>
      <c r="L53" s="183"/>
      <c r="N53" s="101"/>
      <c r="P53" s="101"/>
      <c r="R53" s="101"/>
      <c r="T53" s="101"/>
      <c r="V53" s="101"/>
    </row>
    <row r="54" spans="1:22" s="100" customFormat="1">
      <c r="A54" s="104"/>
      <c r="B54" s="497"/>
      <c r="C54" s="497"/>
      <c r="D54" s="497"/>
      <c r="E54" s="183"/>
      <c r="F54" s="183"/>
      <c r="G54" s="183"/>
      <c r="H54" s="183"/>
      <c r="I54" s="183"/>
      <c r="J54" s="183"/>
      <c r="K54" s="183"/>
      <c r="L54" s="183"/>
      <c r="N54" s="101"/>
      <c r="P54" s="101"/>
      <c r="R54" s="101"/>
      <c r="T54" s="101"/>
      <c r="V54" s="101"/>
    </row>
    <row r="55" spans="1:22" s="100" customFormat="1">
      <c r="A55" s="104"/>
      <c r="B55" s="497"/>
      <c r="C55" s="497"/>
      <c r="D55" s="497"/>
      <c r="E55" s="183"/>
      <c r="F55" s="183"/>
      <c r="G55" s="183"/>
      <c r="H55" s="183"/>
      <c r="I55" s="183"/>
      <c r="J55" s="183"/>
      <c r="K55" s="183"/>
      <c r="L55" s="183"/>
      <c r="N55" s="101"/>
      <c r="P55" s="101"/>
      <c r="R55" s="101"/>
      <c r="T55" s="101"/>
      <c r="V55" s="101"/>
    </row>
    <row r="56" spans="1:22" s="100" customFormat="1">
      <c r="A56" s="104"/>
      <c r="B56" s="497"/>
      <c r="C56" s="497"/>
      <c r="D56" s="497"/>
      <c r="E56" s="183"/>
      <c r="F56" s="183"/>
      <c r="G56" s="183"/>
      <c r="H56" s="183"/>
      <c r="I56" s="183"/>
      <c r="J56" s="183"/>
      <c r="K56" s="183"/>
      <c r="L56" s="183"/>
      <c r="N56" s="101"/>
      <c r="P56" s="101"/>
      <c r="R56" s="101"/>
      <c r="T56" s="101"/>
      <c r="V56" s="101"/>
    </row>
    <row r="57" spans="1:22" s="100" customFormat="1">
      <c r="A57" s="102"/>
      <c r="B57" s="103"/>
      <c r="C57" s="103"/>
      <c r="D57" s="103"/>
      <c r="E57" s="183"/>
      <c r="F57" s="183"/>
      <c r="G57" s="183"/>
      <c r="H57" s="183"/>
      <c r="I57" s="183"/>
      <c r="J57" s="183"/>
      <c r="K57" s="183"/>
      <c r="L57" s="183"/>
      <c r="N57" s="101"/>
      <c r="P57" s="101"/>
      <c r="R57" s="101"/>
      <c r="T57" s="101"/>
      <c r="V57" s="101"/>
    </row>
    <row r="58" spans="1:22" s="100" customFormat="1">
      <c r="A58" s="104"/>
      <c r="B58" s="497"/>
      <c r="C58" s="497"/>
      <c r="D58" s="497"/>
      <c r="E58" s="183"/>
      <c r="F58" s="183"/>
      <c r="G58" s="183"/>
      <c r="H58" s="183"/>
      <c r="I58" s="183"/>
      <c r="J58" s="183"/>
      <c r="K58" s="183"/>
      <c r="L58" s="183"/>
      <c r="N58" s="101"/>
      <c r="P58" s="101"/>
      <c r="R58" s="101"/>
      <c r="T58" s="101"/>
      <c r="V58" s="101"/>
    </row>
    <row r="59" spans="1:22" s="100" customFormat="1">
      <c r="A59" s="104"/>
      <c r="B59" s="497"/>
      <c r="C59" s="497"/>
      <c r="D59" s="497"/>
      <c r="E59" s="183"/>
      <c r="F59" s="183"/>
      <c r="G59" s="183"/>
      <c r="H59" s="183"/>
      <c r="I59" s="183"/>
      <c r="J59" s="183"/>
      <c r="K59" s="183"/>
      <c r="L59" s="183"/>
      <c r="N59" s="101"/>
      <c r="P59" s="101"/>
      <c r="R59" s="101"/>
      <c r="T59" s="101"/>
      <c r="V59" s="101"/>
    </row>
    <row r="60" spans="1:22" s="100" customFormat="1">
      <c r="A60" s="104"/>
      <c r="B60" s="497"/>
      <c r="C60" s="497"/>
      <c r="D60" s="497"/>
      <c r="E60" s="183"/>
      <c r="F60" s="183"/>
      <c r="G60" s="183"/>
      <c r="H60" s="183"/>
      <c r="I60" s="183"/>
      <c r="J60" s="183"/>
      <c r="K60" s="183"/>
      <c r="L60" s="183"/>
      <c r="N60" s="101"/>
      <c r="P60" s="101"/>
      <c r="R60" s="101"/>
      <c r="T60" s="101"/>
      <c r="V60" s="101"/>
    </row>
    <row r="61" spans="1:22" s="100" customFormat="1">
      <c r="A61" s="104"/>
      <c r="B61" s="497"/>
      <c r="C61" s="497"/>
      <c r="D61" s="497"/>
      <c r="E61" s="183"/>
      <c r="F61" s="183"/>
      <c r="G61" s="183"/>
      <c r="H61" s="183"/>
      <c r="I61" s="183"/>
      <c r="J61" s="183"/>
      <c r="K61" s="183"/>
      <c r="L61" s="183"/>
      <c r="N61" s="101"/>
      <c r="P61" s="101"/>
      <c r="R61" s="101"/>
      <c r="T61" s="101"/>
      <c r="V61" s="101"/>
    </row>
    <row r="62" spans="1:22" s="100" customFormat="1">
      <c r="A62" s="104"/>
      <c r="B62" s="497"/>
      <c r="C62" s="497"/>
      <c r="D62" s="497"/>
      <c r="E62" s="183"/>
      <c r="F62" s="183"/>
      <c r="G62" s="183"/>
      <c r="H62" s="183"/>
      <c r="I62" s="183"/>
      <c r="J62" s="183"/>
      <c r="K62" s="183"/>
      <c r="L62" s="183"/>
      <c r="N62" s="101"/>
      <c r="P62" s="101"/>
      <c r="R62" s="101"/>
      <c r="T62" s="101"/>
      <c r="V62" s="101"/>
    </row>
    <row r="63" spans="1:22" s="100" customFormat="1">
      <c r="A63" s="104"/>
      <c r="B63" s="497"/>
      <c r="C63" s="497"/>
      <c r="D63" s="497"/>
      <c r="E63" s="183"/>
      <c r="F63" s="183"/>
      <c r="G63" s="183"/>
      <c r="H63" s="183"/>
      <c r="I63" s="183"/>
      <c r="J63" s="183"/>
      <c r="K63" s="183"/>
      <c r="L63" s="183"/>
      <c r="N63" s="101"/>
      <c r="P63" s="101"/>
      <c r="R63" s="101"/>
      <c r="T63" s="101"/>
      <c r="V63" s="101"/>
    </row>
    <row r="64" spans="1:22" s="100" customFormat="1">
      <c r="E64" s="183"/>
      <c r="F64" s="183"/>
      <c r="G64" s="183"/>
      <c r="H64" s="183"/>
      <c r="I64" s="183"/>
      <c r="J64" s="183"/>
      <c r="K64" s="183"/>
      <c r="L64" s="183"/>
      <c r="N64" s="101"/>
      <c r="P64" s="101"/>
      <c r="R64" s="101"/>
      <c r="T64" s="101"/>
      <c r="V64" s="101"/>
    </row>
    <row r="65" spans="5:22" s="100" customFormat="1">
      <c r="E65" s="183"/>
      <c r="F65" s="183"/>
      <c r="G65" s="183"/>
      <c r="H65" s="183"/>
      <c r="I65" s="183"/>
      <c r="J65" s="183"/>
      <c r="K65" s="183"/>
      <c r="L65" s="183"/>
      <c r="N65" s="101"/>
      <c r="P65" s="101"/>
      <c r="R65" s="101"/>
      <c r="T65" s="101"/>
      <c r="V65" s="101"/>
    </row>
    <row r="66" spans="5:22" s="100" customFormat="1">
      <c r="E66" s="183"/>
      <c r="F66" s="183"/>
      <c r="G66" s="183"/>
      <c r="H66" s="183"/>
      <c r="I66" s="183"/>
      <c r="J66" s="183"/>
      <c r="K66" s="183"/>
      <c r="L66" s="183"/>
      <c r="N66" s="101"/>
      <c r="P66" s="101"/>
      <c r="R66" s="101"/>
      <c r="T66" s="101"/>
      <c r="V66" s="101"/>
    </row>
    <row r="67" spans="5:22" s="100" customFormat="1">
      <c r="E67" s="183"/>
      <c r="F67" s="183"/>
      <c r="G67" s="183"/>
      <c r="H67" s="183"/>
      <c r="I67" s="183"/>
      <c r="J67" s="183"/>
      <c r="K67" s="183"/>
      <c r="L67" s="183"/>
      <c r="N67" s="101"/>
      <c r="P67" s="101"/>
      <c r="R67" s="101"/>
      <c r="T67" s="101"/>
      <c r="V67" s="101"/>
    </row>
    <row r="68" spans="5:22" s="100" customFormat="1">
      <c r="E68" s="183"/>
      <c r="F68" s="183"/>
      <c r="G68" s="183"/>
      <c r="H68" s="183"/>
      <c r="I68" s="183"/>
      <c r="J68" s="183"/>
      <c r="K68" s="183"/>
      <c r="L68" s="183"/>
      <c r="N68" s="101"/>
      <c r="P68" s="101"/>
      <c r="R68" s="101"/>
      <c r="T68" s="101"/>
      <c r="V68" s="101"/>
    </row>
    <row r="69" spans="5:22" s="100" customFormat="1">
      <c r="E69" s="183"/>
      <c r="F69" s="183"/>
      <c r="G69" s="183"/>
      <c r="H69" s="183"/>
      <c r="I69" s="183"/>
      <c r="J69" s="183"/>
      <c r="K69" s="183"/>
      <c r="L69" s="183"/>
      <c r="N69" s="101"/>
      <c r="P69" s="101"/>
      <c r="R69" s="101"/>
      <c r="T69" s="101"/>
      <c r="V69" s="101"/>
    </row>
    <row r="70" spans="5:22" s="100" customFormat="1">
      <c r="E70" s="183"/>
      <c r="F70" s="183"/>
      <c r="G70" s="183"/>
      <c r="H70" s="183"/>
      <c r="I70" s="183"/>
      <c r="J70" s="183"/>
      <c r="K70" s="183"/>
      <c r="L70" s="183"/>
      <c r="N70" s="101"/>
      <c r="P70" s="101"/>
      <c r="R70" s="101"/>
      <c r="T70" s="101"/>
      <c r="V70" s="101"/>
    </row>
    <row r="71" spans="5:22" s="100" customFormat="1">
      <c r="E71" s="183"/>
      <c r="F71" s="183"/>
      <c r="G71" s="183"/>
      <c r="H71" s="183"/>
      <c r="I71" s="183"/>
      <c r="J71" s="183"/>
      <c r="K71" s="183"/>
      <c r="L71" s="183"/>
      <c r="N71" s="101"/>
      <c r="P71" s="101"/>
      <c r="R71" s="101"/>
      <c r="T71" s="101"/>
      <c r="V71" s="101"/>
    </row>
    <row r="72" spans="5:22" s="100" customFormat="1">
      <c r="E72" s="183"/>
      <c r="F72" s="183"/>
      <c r="G72" s="183"/>
      <c r="H72" s="183"/>
      <c r="I72" s="183"/>
      <c r="J72" s="183"/>
      <c r="K72" s="183"/>
      <c r="L72" s="183"/>
      <c r="N72" s="101"/>
      <c r="P72" s="101"/>
      <c r="R72" s="101"/>
      <c r="T72" s="101"/>
      <c r="V72" s="101"/>
    </row>
    <row r="73" spans="5:22" s="100" customFormat="1">
      <c r="E73" s="183"/>
      <c r="F73" s="183"/>
      <c r="G73" s="183"/>
      <c r="H73" s="183"/>
      <c r="I73" s="183"/>
      <c r="J73" s="183"/>
      <c r="K73" s="183"/>
      <c r="L73" s="183"/>
      <c r="N73" s="101"/>
      <c r="P73" s="101"/>
      <c r="R73" s="101"/>
      <c r="T73" s="101"/>
      <c r="V73" s="101"/>
    </row>
    <row r="74" spans="5:22" s="100" customFormat="1">
      <c r="E74" s="183"/>
      <c r="F74" s="183"/>
      <c r="G74" s="183"/>
      <c r="H74" s="183"/>
      <c r="I74" s="183"/>
      <c r="J74" s="183"/>
      <c r="K74" s="183"/>
      <c r="L74" s="183"/>
      <c r="N74" s="101"/>
      <c r="P74" s="101"/>
      <c r="R74" s="101"/>
      <c r="T74" s="101"/>
      <c r="V74" s="101"/>
    </row>
    <row r="75" spans="5:22" s="100" customFormat="1">
      <c r="E75" s="183"/>
      <c r="F75" s="183"/>
      <c r="G75" s="183"/>
      <c r="H75" s="183"/>
      <c r="I75" s="183"/>
      <c r="J75" s="183"/>
      <c r="K75" s="183"/>
      <c r="L75" s="183"/>
      <c r="N75" s="101"/>
      <c r="P75" s="101"/>
      <c r="R75" s="101"/>
      <c r="T75" s="101"/>
      <c r="V75" s="101"/>
    </row>
    <row r="76" spans="5:22" s="100" customFormat="1">
      <c r="E76" s="183"/>
      <c r="F76" s="183"/>
      <c r="G76" s="183"/>
      <c r="H76" s="183"/>
      <c r="I76" s="183"/>
      <c r="J76" s="183"/>
      <c r="K76" s="183"/>
      <c r="L76" s="183"/>
      <c r="N76" s="101"/>
      <c r="P76" s="101"/>
      <c r="R76" s="101"/>
      <c r="T76" s="101"/>
      <c r="V76" s="101"/>
    </row>
    <row r="77" spans="5:22" s="100" customFormat="1">
      <c r="E77" s="183"/>
      <c r="F77" s="183"/>
      <c r="G77" s="183"/>
      <c r="H77" s="183"/>
      <c r="I77" s="183"/>
      <c r="J77" s="183"/>
      <c r="K77" s="183"/>
      <c r="L77" s="183"/>
      <c r="N77" s="101"/>
      <c r="P77" s="101"/>
      <c r="R77" s="101"/>
      <c r="T77" s="101"/>
      <c r="V77" s="101"/>
    </row>
    <row r="78" spans="5:22" s="100" customFormat="1">
      <c r="E78" s="183"/>
      <c r="F78" s="183"/>
      <c r="G78" s="183"/>
      <c r="H78" s="183"/>
      <c r="I78" s="183"/>
      <c r="J78" s="183"/>
      <c r="K78" s="183"/>
      <c r="L78" s="183"/>
      <c r="N78" s="101"/>
      <c r="P78" s="101"/>
      <c r="R78" s="101"/>
      <c r="T78" s="101"/>
      <c r="V78" s="101"/>
    </row>
    <row r="79" spans="5:22" s="100" customFormat="1">
      <c r="E79" s="183"/>
      <c r="F79" s="183"/>
      <c r="G79" s="183"/>
      <c r="H79" s="183"/>
      <c r="I79" s="183"/>
      <c r="J79" s="183"/>
      <c r="K79" s="183"/>
      <c r="L79" s="183"/>
      <c r="N79" s="101"/>
      <c r="P79" s="101"/>
      <c r="R79" s="101"/>
      <c r="T79" s="101"/>
      <c r="V79" s="101"/>
    </row>
    <row r="80" spans="5:22" s="100" customFormat="1">
      <c r="E80" s="183"/>
      <c r="F80" s="183"/>
      <c r="G80" s="183"/>
      <c r="H80" s="183"/>
      <c r="I80" s="183"/>
      <c r="J80" s="183"/>
      <c r="K80" s="183"/>
      <c r="L80" s="183"/>
      <c r="N80" s="101"/>
      <c r="P80" s="101"/>
      <c r="R80" s="101"/>
      <c r="T80" s="101"/>
      <c r="V80" s="101"/>
    </row>
    <row r="81" spans="5:22" s="100" customFormat="1">
      <c r="E81" s="183"/>
      <c r="F81" s="183"/>
      <c r="G81" s="183"/>
      <c r="H81" s="183"/>
      <c r="I81" s="183"/>
      <c r="J81" s="183"/>
      <c r="K81" s="183"/>
      <c r="L81" s="183"/>
      <c r="N81" s="101"/>
      <c r="P81" s="101"/>
      <c r="R81" s="101"/>
      <c r="T81" s="101"/>
      <c r="V81" s="101"/>
    </row>
    <row r="82" spans="5:22" s="100" customFormat="1">
      <c r="E82" s="183"/>
      <c r="F82" s="183"/>
      <c r="G82" s="183"/>
      <c r="H82" s="183"/>
      <c r="I82" s="183"/>
      <c r="J82" s="183"/>
      <c r="K82" s="183"/>
      <c r="L82" s="183"/>
      <c r="N82" s="101"/>
      <c r="P82" s="101"/>
      <c r="R82" s="101"/>
      <c r="T82" s="101"/>
      <c r="V82" s="101"/>
    </row>
    <row r="83" spans="5:22" s="100" customFormat="1">
      <c r="E83" s="183"/>
      <c r="F83" s="183"/>
      <c r="G83" s="183"/>
      <c r="H83" s="183"/>
      <c r="I83" s="183"/>
      <c r="J83" s="183"/>
      <c r="K83" s="183"/>
      <c r="L83" s="183"/>
      <c r="N83" s="101"/>
      <c r="P83" s="101"/>
      <c r="R83" s="101"/>
      <c r="T83" s="101"/>
      <c r="V83" s="101"/>
    </row>
    <row r="84" spans="5:22" s="100" customFormat="1">
      <c r="E84" s="183"/>
      <c r="F84" s="183"/>
      <c r="G84" s="183"/>
      <c r="H84" s="183"/>
      <c r="I84" s="183"/>
      <c r="J84" s="183"/>
      <c r="K84" s="183"/>
      <c r="L84" s="183"/>
      <c r="N84" s="101"/>
      <c r="P84" s="101"/>
      <c r="R84" s="101"/>
      <c r="T84" s="101"/>
      <c r="V84" s="101"/>
    </row>
    <row r="85" spans="5:22" s="100" customFormat="1">
      <c r="E85" s="183"/>
      <c r="F85" s="183"/>
      <c r="G85" s="183"/>
      <c r="H85" s="183"/>
      <c r="I85" s="183"/>
      <c r="J85" s="183"/>
      <c r="K85" s="183"/>
      <c r="L85" s="183"/>
      <c r="N85" s="101"/>
      <c r="P85" s="101"/>
      <c r="R85" s="101"/>
      <c r="T85" s="101"/>
      <c r="V85" s="101"/>
    </row>
    <row r="86" spans="5:22" s="100" customFormat="1">
      <c r="E86" s="183"/>
      <c r="F86" s="183"/>
      <c r="G86" s="183"/>
      <c r="H86" s="183"/>
      <c r="I86" s="183"/>
      <c r="J86" s="183"/>
      <c r="K86" s="183"/>
      <c r="L86" s="183"/>
      <c r="N86" s="101"/>
      <c r="P86" s="101"/>
      <c r="R86" s="101"/>
      <c r="T86" s="101"/>
      <c r="V86" s="101"/>
    </row>
    <row r="87" spans="5:22" s="100" customFormat="1">
      <c r="E87" s="183"/>
      <c r="F87" s="183"/>
      <c r="G87" s="183"/>
      <c r="H87" s="183"/>
      <c r="I87" s="183"/>
      <c r="J87" s="183"/>
      <c r="K87" s="183"/>
      <c r="L87" s="183"/>
      <c r="N87" s="101"/>
      <c r="P87" s="101"/>
      <c r="R87" s="101"/>
      <c r="T87" s="101"/>
      <c r="V87" s="101"/>
    </row>
    <row r="88" spans="5:22" s="100" customFormat="1">
      <c r="E88" s="183"/>
      <c r="F88" s="183"/>
      <c r="G88" s="183"/>
      <c r="H88" s="183"/>
      <c r="I88" s="183"/>
      <c r="J88" s="183"/>
      <c r="K88" s="183"/>
      <c r="L88" s="183"/>
      <c r="N88" s="101"/>
      <c r="P88" s="101"/>
      <c r="R88" s="101"/>
      <c r="T88" s="101"/>
      <c r="V88" s="101"/>
    </row>
    <row r="89" spans="5:22" s="100" customFormat="1">
      <c r="E89" s="183"/>
      <c r="F89" s="183"/>
      <c r="G89" s="183"/>
      <c r="H89" s="183"/>
      <c r="I89" s="183"/>
      <c r="J89" s="183"/>
      <c r="K89" s="183"/>
      <c r="L89" s="183"/>
      <c r="N89" s="101"/>
      <c r="P89" s="101"/>
      <c r="R89" s="101"/>
      <c r="T89" s="101"/>
      <c r="V89" s="101"/>
    </row>
    <row r="90" spans="5:22" s="100" customFormat="1">
      <c r="E90" s="183"/>
      <c r="F90" s="183"/>
      <c r="G90" s="183"/>
      <c r="H90" s="183"/>
      <c r="I90" s="183"/>
      <c r="J90" s="183"/>
      <c r="K90" s="183"/>
      <c r="L90" s="183"/>
      <c r="N90" s="101"/>
      <c r="P90" s="101"/>
      <c r="R90" s="101"/>
      <c r="T90" s="101"/>
      <c r="V90" s="101"/>
    </row>
    <row r="91" spans="5:22" s="100" customFormat="1">
      <c r="E91" s="183"/>
      <c r="F91" s="183"/>
      <c r="G91" s="183"/>
      <c r="H91" s="183"/>
      <c r="I91" s="183"/>
      <c r="J91" s="183"/>
      <c r="K91" s="183"/>
      <c r="L91" s="183"/>
      <c r="N91" s="101"/>
      <c r="P91" s="101"/>
      <c r="R91" s="101"/>
      <c r="T91" s="101"/>
      <c r="V91" s="101"/>
    </row>
    <row r="92" spans="5:22" s="100" customFormat="1">
      <c r="E92" s="183"/>
      <c r="F92" s="183"/>
      <c r="G92" s="183"/>
      <c r="H92" s="183"/>
      <c r="I92" s="183"/>
      <c r="J92" s="183"/>
      <c r="K92" s="183"/>
      <c r="L92" s="183"/>
      <c r="N92" s="101"/>
      <c r="P92" s="101"/>
      <c r="R92" s="101"/>
      <c r="T92" s="101"/>
      <c r="V92" s="101"/>
    </row>
    <row r="93" spans="5:22" s="100" customFormat="1">
      <c r="E93" s="183"/>
      <c r="F93" s="183"/>
      <c r="G93" s="183"/>
      <c r="H93" s="183"/>
      <c r="I93" s="183"/>
      <c r="J93" s="183"/>
      <c r="K93" s="183"/>
      <c r="L93" s="183"/>
      <c r="N93" s="101"/>
      <c r="P93" s="101"/>
      <c r="R93" s="101"/>
      <c r="T93" s="101"/>
      <c r="V93" s="101"/>
    </row>
    <row r="94" spans="5:22" s="100" customFormat="1">
      <c r="E94" s="183"/>
      <c r="F94" s="183"/>
      <c r="G94" s="183"/>
      <c r="H94" s="183"/>
      <c r="I94" s="183"/>
      <c r="J94" s="183"/>
      <c r="K94" s="183"/>
      <c r="L94" s="183"/>
      <c r="N94" s="101"/>
      <c r="P94" s="101"/>
      <c r="R94" s="101"/>
      <c r="T94" s="101"/>
      <c r="V94" s="101"/>
    </row>
    <row r="95" spans="5:22" s="100" customFormat="1">
      <c r="E95" s="183"/>
      <c r="F95" s="183"/>
      <c r="G95" s="183"/>
      <c r="H95" s="183"/>
      <c r="I95" s="183"/>
      <c r="J95" s="183"/>
      <c r="K95" s="183"/>
      <c r="L95" s="183"/>
      <c r="N95" s="101"/>
      <c r="P95" s="101"/>
      <c r="R95" s="101"/>
      <c r="T95" s="101"/>
      <c r="V95" s="101"/>
    </row>
    <row r="96" spans="5:22" s="100" customFormat="1">
      <c r="E96" s="183"/>
      <c r="F96" s="183"/>
      <c r="G96" s="183"/>
      <c r="H96" s="183"/>
      <c r="I96" s="183"/>
      <c r="J96" s="183"/>
      <c r="K96" s="183"/>
      <c r="L96" s="183"/>
      <c r="N96" s="101"/>
      <c r="P96" s="101"/>
      <c r="R96" s="101"/>
      <c r="T96" s="101"/>
      <c r="V96" s="101"/>
    </row>
    <row r="97" spans="5:22" s="100" customFormat="1">
      <c r="E97" s="183"/>
      <c r="F97" s="183"/>
      <c r="G97" s="183"/>
      <c r="H97" s="183"/>
      <c r="I97" s="183"/>
      <c r="J97" s="183"/>
      <c r="K97" s="183"/>
      <c r="L97" s="183"/>
      <c r="N97" s="101"/>
      <c r="P97" s="101"/>
      <c r="R97" s="101"/>
      <c r="T97" s="101"/>
      <c r="V97" s="101"/>
    </row>
    <row r="98" spans="5:22" s="100" customFormat="1">
      <c r="E98" s="183"/>
      <c r="F98" s="183"/>
      <c r="G98" s="183"/>
      <c r="H98" s="183"/>
      <c r="I98" s="183"/>
      <c r="J98" s="183"/>
      <c r="K98" s="183"/>
      <c r="L98" s="183"/>
      <c r="N98" s="101"/>
      <c r="P98" s="101"/>
      <c r="R98" s="101"/>
      <c r="T98" s="101"/>
      <c r="V98" s="101"/>
    </row>
    <row r="99" spans="5:22" s="100" customFormat="1">
      <c r="E99" s="183"/>
      <c r="F99" s="183"/>
      <c r="G99" s="183"/>
      <c r="H99" s="183"/>
      <c r="I99" s="183"/>
      <c r="J99" s="183"/>
      <c r="K99" s="183"/>
      <c r="L99" s="183"/>
      <c r="N99" s="101"/>
      <c r="P99" s="101"/>
      <c r="R99" s="101"/>
      <c r="T99" s="101"/>
      <c r="V99" s="101"/>
    </row>
    <row r="100" spans="5:22" s="100" customFormat="1">
      <c r="E100" s="183"/>
      <c r="F100" s="183"/>
      <c r="G100" s="183"/>
      <c r="H100" s="183"/>
      <c r="I100" s="183"/>
      <c r="J100" s="183"/>
      <c r="K100" s="183"/>
      <c r="L100" s="183"/>
      <c r="N100" s="101"/>
      <c r="P100" s="101"/>
      <c r="R100" s="101"/>
      <c r="T100" s="101"/>
      <c r="V100" s="101"/>
    </row>
    <row r="101" spans="5:22" s="100" customFormat="1">
      <c r="E101" s="183"/>
      <c r="F101" s="183"/>
      <c r="G101" s="183"/>
      <c r="H101" s="183"/>
      <c r="I101" s="183"/>
      <c r="J101" s="183"/>
      <c r="K101" s="183"/>
      <c r="L101" s="183"/>
      <c r="N101" s="101"/>
      <c r="P101" s="101"/>
      <c r="R101" s="101"/>
      <c r="T101" s="101"/>
      <c r="V101" s="101"/>
    </row>
    <row r="102" spans="5:22" s="100" customFormat="1">
      <c r="E102" s="183"/>
      <c r="F102" s="183"/>
      <c r="G102" s="183"/>
      <c r="H102" s="183"/>
      <c r="I102" s="183"/>
      <c r="J102" s="183"/>
      <c r="K102" s="183"/>
      <c r="L102" s="183"/>
      <c r="N102" s="101"/>
      <c r="P102" s="101"/>
      <c r="R102" s="101"/>
      <c r="T102" s="101"/>
      <c r="V102" s="101"/>
    </row>
    <row r="103" spans="5:22" s="100" customFormat="1">
      <c r="E103" s="183"/>
      <c r="F103" s="183"/>
      <c r="G103" s="183"/>
      <c r="H103" s="183"/>
      <c r="I103" s="183"/>
      <c r="J103" s="183"/>
      <c r="K103" s="183"/>
      <c r="L103" s="183"/>
      <c r="N103" s="101"/>
      <c r="P103" s="101"/>
      <c r="R103" s="101"/>
      <c r="T103" s="101"/>
      <c r="V103" s="101"/>
    </row>
    <row r="104" spans="5:22" s="100" customFormat="1">
      <c r="E104" s="183"/>
      <c r="F104" s="183"/>
      <c r="G104" s="183"/>
      <c r="H104" s="183"/>
      <c r="I104" s="183"/>
      <c r="J104" s="183"/>
      <c r="K104" s="183"/>
      <c r="L104" s="183"/>
      <c r="N104" s="101"/>
      <c r="P104" s="101"/>
      <c r="R104" s="101"/>
      <c r="T104" s="101"/>
      <c r="V104" s="101"/>
    </row>
    <row r="105" spans="5:22" s="100" customFormat="1">
      <c r="E105" s="183"/>
      <c r="F105" s="183"/>
      <c r="G105" s="183"/>
      <c r="H105" s="183"/>
      <c r="I105" s="183"/>
      <c r="J105" s="183"/>
      <c r="K105" s="183"/>
      <c r="L105" s="183"/>
      <c r="N105" s="101"/>
      <c r="P105" s="101"/>
      <c r="R105" s="101"/>
      <c r="T105" s="101"/>
      <c r="V105" s="101"/>
    </row>
    <row r="106" spans="5:22" s="100" customFormat="1">
      <c r="E106" s="183"/>
      <c r="F106" s="183"/>
      <c r="G106" s="183"/>
      <c r="H106" s="183"/>
      <c r="I106" s="183"/>
      <c r="J106" s="183"/>
      <c r="K106" s="183"/>
      <c r="L106" s="183"/>
      <c r="N106" s="101"/>
      <c r="P106" s="101"/>
      <c r="R106" s="101"/>
      <c r="T106" s="101"/>
      <c r="V106" s="101"/>
    </row>
    <row r="107" spans="5:22" s="100" customFormat="1">
      <c r="E107" s="183"/>
      <c r="F107" s="183"/>
      <c r="G107" s="183"/>
      <c r="H107" s="183"/>
      <c r="I107" s="183"/>
      <c r="J107" s="183"/>
      <c r="K107" s="183"/>
      <c r="L107" s="183"/>
      <c r="N107" s="101"/>
      <c r="P107" s="101"/>
      <c r="R107" s="101"/>
      <c r="T107" s="101"/>
      <c r="V107" s="101"/>
    </row>
    <row r="108" spans="5:22" s="100" customFormat="1">
      <c r="E108" s="183"/>
      <c r="F108" s="183"/>
      <c r="G108" s="183"/>
      <c r="H108" s="183"/>
      <c r="I108" s="183"/>
      <c r="J108" s="183"/>
      <c r="K108" s="183"/>
      <c r="L108" s="183"/>
      <c r="N108" s="101"/>
      <c r="P108" s="101"/>
      <c r="R108" s="101"/>
      <c r="T108" s="101"/>
      <c r="V108" s="101"/>
    </row>
    <row r="109" spans="5:22" s="100" customFormat="1">
      <c r="E109" s="183"/>
      <c r="F109" s="183"/>
      <c r="G109" s="183"/>
      <c r="H109" s="183"/>
      <c r="I109" s="183"/>
      <c r="J109" s="183"/>
      <c r="K109" s="183"/>
      <c r="L109" s="183"/>
      <c r="N109" s="101"/>
      <c r="P109" s="101"/>
      <c r="R109" s="101"/>
      <c r="T109" s="101"/>
      <c r="V109" s="101"/>
    </row>
    <row r="110" spans="5:22" s="100" customFormat="1">
      <c r="E110" s="183"/>
      <c r="F110" s="183"/>
      <c r="G110" s="183"/>
      <c r="H110" s="183"/>
      <c r="I110" s="183"/>
      <c r="J110" s="183"/>
      <c r="K110" s="183"/>
      <c r="L110" s="183"/>
      <c r="N110" s="101"/>
      <c r="P110" s="101"/>
      <c r="R110" s="101"/>
      <c r="T110" s="101"/>
      <c r="V110" s="101"/>
    </row>
    <row r="111" spans="5:22" s="100" customFormat="1">
      <c r="E111" s="183"/>
      <c r="F111" s="183"/>
      <c r="G111" s="183"/>
      <c r="H111" s="183"/>
      <c r="I111" s="183"/>
      <c r="J111" s="183"/>
      <c r="K111" s="183"/>
      <c r="L111" s="183"/>
      <c r="N111" s="101"/>
      <c r="P111" s="101"/>
      <c r="R111" s="101"/>
      <c r="T111" s="101"/>
      <c r="V111" s="101"/>
    </row>
    <row r="112" spans="5:22" s="100" customFormat="1">
      <c r="E112" s="183"/>
      <c r="F112" s="183"/>
      <c r="G112" s="183"/>
      <c r="H112" s="183"/>
      <c r="I112" s="183"/>
      <c r="J112" s="183"/>
      <c r="K112" s="183"/>
      <c r="L112" s="183"/>
      <c r="N112" s="101"/>
      <c r="P112" s="101"/>
      <c r="R112" s="101"/>
      <c r="T112" s="101"/>
      <c r="V112" s="101"/>
    </row>
    <row r="113" spans="5:22" s="100" customFormat="1">
      <c r="E113" s="183"/>
      <c r="F113" s="183"/>
      <c r="G113" s="183"/>
      <c r="H113" s="183"/>
      <c r="I113" s="183"/>
      <c r="J113" s="183"/>
      <c r="K113" s="183"/>
      <c r="L113" s="183"/>
      <c r="N113" s="101"/>
      <c r="P113" s="101"/>
      <c r="R113" s="101"/>
      <c r="T113" s="101"/>
      <c r="V113" s="101"/>
    </row>
    <row r="114" spans="5:22" s="100" customFormat="1">
      <c r="E114" s="183"/>
      <c r="F114" s="183"/>
      <c r="G114" s="183"/>
      <c r="H114" s="183"/>
      <c r="I114" s="183"/>
      <c r="J114" s="183"/>
      <c r="K114" s="183"/>
      <c r="L114" s="183"/>
      <c r="N114" s="101"/>
      <c r="P114" s="101"/>
      <c r="R114" s="101"/>
      <c r="T114" s="101"/>
      <c r="V114" s="101"/>
    </row>
    <row r="115" spans="5:22" s="100" customFormat="1">
      <c r="E115" s="183"/>
      <c r="F115" s="183"/>
      <c r="G115" s="183"/>
      <c r="H115" s="183"/>
      <c r="I115" s="183"/>
      <c r="J115" s="183"/>
      <c r="K115" s="183"/>
      <c r="L115" s="183"/>
      <c r="N115" s="101"/>
      <c r="P115" s="101"/>
      <c r="R115" s="101"/>
      <c r="T115" s="101"/>
      <c r="V115" s="101"/>
    </row>
    <row r="116" spans="5:22" s="100" customFormat="1">
      <c r="E116" s="183"/>
      <c r="F116" s="183"/>
      <c r="G116" s="183"/>
      <c r="H116" s="183"/>
      <c r="I116" s="183"/>
      <c r="J116" s="183"/>
      <c r="K116" s="183"/>
      <c r="L116" s="183"/>
      <c r="N116" s="101"/>
      <c r="P116" s="101"/>
      <c r="R116" s="101"/>
      <c r="T116" s="101"/>
      <c r="V116" s="101"/>
    </row>
    <row r="117" spans="5:22" s="100" customFormat="1">
      <c r="E117" s="183"/>
      <c r="F117" s="183"/>
      <c r="G117" s="183"/>
      <c r="H117" s="183"/>
      <c r="I117" s="183"/>
      <c r="J117" s="183"/>
      <c r="K117" s="183"/>
      <c r="L117" s="183"/>
      <c r="N117" s="101"/>
      <c r="P117" s="101"/>
      <c r="R117" s="101"/>
      <c r="T117" s="101"/>
      <c r="V117" s="101"/>
    </row>
    <row r="118" spans="5:22" s="100" customFormat="1">
      <c r="E118" s="183"/>
      <c r="F118" s="183"/>
      <c r="G118" s="183"/>
      <c r="H118" s="183"/>
      <c r="I118" s="183"/>
      <c r="J118" s="183"/>
      <c r="K118" s="183"/>
      <c r="L118" s="183"/>
      <c r="N118" s="101"/>
      <c r="P118" s="101"/>
      <c r="R118" s="101"/>
      <c r="T118" s="101"/>
      <c r="V118" s="101"/>
    </row>
    <row r="119" spans="5:22" s="100" customFormat="1">
      <c r="E119" s="183"/>
      <c r="F119" s="183"/>
      <c r="G119" s="183"/>
      <c r="H119" s="183"/>
      <c r="I119" s="183"/>
      <c r="J119" s="183"/>
      <c r="K119" s="183"/>
      <c r="L119" s="183"/>
      <c r="N119" s="101"/>
      <c r="P119" s="101"/>
      <c r="R119" s="101"/>
      <c r="T119" s="101"/>
      <c r="V119" s="101"/>
    </row>
    <row r="120" spans="5:22" s="100" customFormat="1">
      <c r="E120" s="183"/>
      <c r="F120" s="183"/>
      <c r="G120" s="183"/>
      <c r="H120" s="183"/>
      <c r="I120" s="183"/>
      <c r="J120" s="183"/>
      <c r="K120" s="183"/>
      <c r="L120" s="183"/>
      <c r="N120" s="101"/>
      <c r="P120" s="101"/>
      <c r="R120" s="101"/>
      <c r="T120" s="101"/>
      <c r="V120" s="101"/>
    </row>
    <row r="121" spans="5:22" s="100" customFormat="1">
      <c r="E121" s="183"/>
      <c r="F121" s="183"/>
      <c r="G121" s="183"/>
      <c r="H121" s="183"/>
      <c r="I121" s="183"/>
      <c r="J121" s="183"/>
      <c r="K121" s="183"/>
      <c r="L121" s="183"/>
      <c r="N121" s="101"/>
      <c r="P121" s="101"/>
      <c r="R121" s="101"/>
      <c r="T121" s="101"/>
      <c r="V121" s="101"/>
    </row>
    <row r="122" spans="5:22" s="100" customFormat="1">
      <c r="E122" s="183"/>
      <c r="F122" s="183"/>
      <c r="G122" s="183"/>
      <c r="H122" s="183"/>
      <c r="I122" s="183"/>
      <c r="J122" s="183"/>
      <c r="K122" s="183"/>
      <c r="L122" s="183"/>
      <c r="N122" s="101"/>
      <c r="P122" s="101"/>
      <c r="R122" s="101"/>
      <c r="T122" s="101"/>
      <c r="V122" s="101"/>
    </row>
    <row r="123" spans="5:22" s="100" customFormat="1">
      <c r="E123" s="183"/>
      <c r="F123" s="183"/>
      <c r="G123" s="183"/>
      <c r="H123" s="183"/>
      <c r="I123" s="183"/>
      <c r="J123" s="183"/>
      <c r="K123" s="183"/>
      <c r="L123" s="183"/>
      <c r="N123" s="101"/>
      <c r="P123" s="101"/>
      <c r="R123" s="101"/>
      <c r="T123" s="101"/>
      <c r="V123" s="101"/>
    </row>
    <row r="124" spans="5:22" s="100" customFormat="1">
      <c r="E124" s="183"/>
      <c r="F124" s="183"/>
      <c r="G124" s="183"/>
      <c r="H124" s="183"/>
      <c r="I124" s="183"/>
      <c r="J124" s="183"/>
      <c r="K124" s="183"/>
      <c r="L124" s="183"/>
      <c r="N124" s="101"/>
      <c r="P124" s="101"/>
      <c r="R124" s="101"/>
      <c r="T124" s="101"/>
      <c r="V124" s="101"/>
    </row>
    <row r="125" spans="5:22" s="100" customFormat="1">
      <c r="E125" s="183"/>
      <c r="F125" s="183"/>
      <c r="G125" s="183"/>
      <c r="H125" s="183"/>
      <c r="I125" s="183"/>
      <c r="J125" s="183"/>
      <c r="K125" s="183"/>
      <c r="L125" s="183"/>
      <c r="N125" s="101"/>
      <c r="P125" s="101"/>
      <c r="R125" s="101"/>
      <c r="T125" s="101"/>
      <c r="V125" s="101"/>
    </row>
    <row r="126" spans="5:22" s="100" customFormat="1">
      <c r="E126" s="183"/>
      <c r="F126" s="183"/>
      <c r="G126" s="183"/>
      <c r="H126" s="183"/>
      <c r="I126" s="183"/>
      <c r="J126" s="183"/>
      <c r="K126" s="183"/>
      <c r="L126" s="183"/>
      <c r="N126" s="101"/>
      <c r="P126" s="101"/>
      <c r="R126" s="101"/>
      <c r="T126" s="101"/>
      <c r="V126" s="101"/>
    </row>
    <row r="127" spans="5:22" s="100" customFormat="1">
      <c r="E127" s="183"/>
      <c r="F127" s="183"/>
      <c r="G127" s="183"/>
      <c r="H127" s="183"/>
      <c r="I127" s="183"/>
      <c r="J127" s="183"/>
      <c r="K127" s="183"/>
      <c r="L127" s="183"/>
      <c r="N127" s="101"/>
      <c r="P127" s="101"/>
      <c r="R127" s="101"/>
      <c r="T127" s="101"/>
      <c r="V127" s="101"/>
    </row>
    <row r="128" spans="5:22" s="100" customFormat="1">
      <c r="E128" s="183"/>
      <c r="F128" s="183"/>
      <c r="G128" s="183"/>
      <c r="H128" s="183"/>
      <c r="I128" s="183"/>
      <c r="J128" s="183"/>
      <c r="K128" s="183"/>
      <c r="L128" s="183"/>
      <c r="N128" s="101"/>
      <c r="P128" s="101"/>
      <c r="R128" s="101"/>
      <c r="T128" s="101"/>
      <c r="V128" s="101"/>
    </row>
    <row r="129" spans="5:22" s="100" customFormat="1">
      <c r="E129" s="183"/>
      <c r="F129" s="183"/>
      <c r="G129" s="183"/>
      <c r="H129" s="183"/>
      <c r="I129" s="183"/>
      <c r="J129" s="183"/>
      <c r="K129" s="183"/>
      <c r="L129" s="183"/>
      <c r="N129" s="101"/>
      <c r="P129" s="101"/>
      <c r="R129" s="101"/>
      <c r="T129" s="101"/>
      <c r="V129" s="101"/>
    </row>
    <row r="130" spans="5:22" s="100" customFormat="1">
      <c r="E130" s="183"/>
      <c r="F130" s="183"/>
      <c r="G130" s="183"/>
      <c r="H130" s="183"/>
      <c r="I130" s="183"/>
      <c r="J130" s="183"/>
      <c r="K130" s="183"/>
      <c r="L130" s="183"/>
      <c r="N130" s="101"/>
      <c r="P130" s="101"/>
      <c r="R130" s="101"/>
      <c r="T130" s="101"/>
      <c r="V130" s="101"/>
    </row>
    <row r="131" spans="5:22" s="100" customFormat="1">
      <c r="E131" s="183"/>
      <c r="F131" s="183"/>
      <c r="G131" s="183"/>
      <c r="H131" s="183"/>
      <c r="I131" s="183"/>
      <c r="J131" s="183"/>
      <c r="K131" s="183"/>
      <c r="L131" s="183"/>
      <c r="N131" s="101"/>
      <c r="P131" s="101"/>
      <c r="R131" s="101"/>
      <c r="T131" s="101"/>
      <c r="V131" s="101"/>
    </row>
    <row r="132" spans="5:22" s="100" customFormat="1">
      <c r="E132" s="183"/>
      <c r="F132" s="183"/>
      <c r="G132" s="183"/>
      <c r="H132" s="183"/>
      <c r="I132" s="183"/>
      <c r="J132" s="183"/>
      <c r="K132" s="183"/>
      <c r="L132" s="183"/>
      <c r="N132" s="101"/>
      <c r="P132" s="101"/>
      <c r="R132" s="101"/>
      <c r="T132" s="101"/>
      <c r="V132" s="101"/>
    </row>
    <row r="133" spans="5:22" s="100" customFormat="1">
      <c r="E133" s="183"/>
      <c r="F133" s="183"/>
      <c r="G133" s="183"/>
      <c r="H133" s="183"/>
      <c r="I133" s="183"/>
      <c r="J133" s="183"/>
      <c r="K133" s="183"/>
      <c r="L133" s="183"/>
      <c r="N133" s="101"/>
      <c r="P133" s="101"/>
      <c r="R133" s="101"/>
      <c r="T133" s="101"/>
      <c r="V133" s="101"/>
    </row>
    <row r="134" spans="5:22" s="100" customFormat="1">
      <c r="E134" s="183"/>
      <c r="F134" s="183"/>
      <c r="G134" s="183"/>
      <c r="H134" s="183"/>
      <c r="I134" s="183"/>
      <c r="J134" s="183"/>
      <c r="K134" s="183"/>
      <c r="L134" s="183"/>
      <c r="N134" s="101"/>
      <c r="P134" s="101"/>
      <c r="R134" s="101"/>
      <c r="T134" s="101"/>
      <c r="V134" s="101"/>
    </row>
    <row r="135" spans="5:22" s="100" customFormat="1">
      <c r="E135" s="183"/>
      <c r="F135" s="183"/>
      <c r="G135" s="183"/>
      <c r="H135" s="183"/>
      <c r="I135" s="183"/>
      <c r="J135" s="183"/>
      <c r="K135" s="183"/>
      <c r="L135" s="183"/>
      <c r="N135" s="101"/>
      <c r="P135" s="101"/>
      <c r="R135" s="101"/>
      <c r="T135" s="101"/>
      <c r="V135" s="101"/>
    </row>
    <row r="136" spans="5:22" s="100" customFormat="1">
      <c r="E136" s="183"/>
      <c r="F136" s="183"/>
      <c r="G136" s="183"/>
      <c r="H136" s="183"/>
      <c r="I136" s="183"/>
      <c r="J136" s="183"/>
      <c r="K136" s="183"/>
      <c r="L136" s="183"/>
      <c r="N136" s="101"/>
      <c r="P136" s="101"/>
      <c r="R136" s="101"/>
      <c r="T136" s="101"/>
      <c r="V136" s="101"/>
    </row>
    <row r="137" spans="5:22" s="100" customFormat="1">
      <c r="E137" s="183"/>
      <c r="F137" s="183"/>
      <c r="G137" s="183"/>
      <c r="H137" s="183"/>
      <c r="I137" s="183"/>
      <c r="J137" s="183"/>
      <c r="K137" s="183"/>
      <c r="L137" s="183"/>
      <c r="N137" s="101"/>
      <c r="P137" s="101"/>
      <c r="R137" s="101"/>
      <c r="T137" s="101"/>
      <c r="V137" s="101"/>
    </row>
    <row r="138" spans="5:22" s="100" customFormat="1">
      <c r="E138" s="183"/>
      <c r="F138" s="183"/>
      <c r="G138" s="183"/>
      <c r="H138" s="183"/>
      <c r="I138" s="183"/>
      <c r="J138" s="183"/>
      <c r="K138" s="183"/>
      <c r="L138" s="183"/>
      <c r="N138" s="101"/>
      <c r="P138" s="101"/>
      <c r="R138" s="101"/>
      <c r="T138" s="101"/>
      <c r="V138" s="101"/>
    </row>
    <row r="139" spans="5:22" s="100" customFormat="1">
      <c r="E139" s="183"/>
      <c r="F139" s="183"/>
      <c r="G139" s="183"/>
      <c r="H139" s="183"/>
      <c r="I139" s="183"/>
      <c r="J139" s="183"/>
      <c r="K139" s="183"/>
      <c r="L139" s="183"/>
      <c r="N139" s="101"/>
      <c r="P139" s="101"/>
      <c r="R139" s="101"/>
      <c r="T139" s="101"/>
      <c r="V139" s="101"/>
    </row>
    <row r="140" spans="5:22" s="100" customFormat="1">
      <c r="E140" s="183"/>
      <c r="F140" s="183"/>
      <c r="G140" s="183"/>
      <c r="H140" s="183"/>
      <c r="I140" s="183"/>
      <c r="J140" s="183"/>
      <c r="K140" s="183"/>
      <c r="L140" s="183"/>
      <c r="N140" s="101"/>
      <c r="P140" s="101"/>
      <c r="R140" s="101"/>
      <c r="T140" s="101"/>
      <c r="V140" s="101"/>
    </row>
    <row r="141" spans="5:22" s="100" customFormat="1">
      <c r="E141" s="183"/>
      <c r="F141" s="183"/>
      <c r="G141" s="183"/>
      <c r="H141" s="183"/>
      <c r="I141" s="183"/>
      <c r="J141" s="183"/>
      <c r="K141" s="183"/>
      <c r="L141" s="183"/>
      <c r="N141" s="101"/>
      <c r="P141" s="101"/>
      <c r="R141" s="101"/>
      <c r="T141" s="101"/>
      <c r="V141" s="101"/>
    </row>
    <row r="142" spans="5:22" s="100" customFormat="1">
      <c r="E142" s="183"/>
      <c r="F142" s="183"/>
      <c r="G142" s="183"/>
      <c r="H142" s="183"/>
      <c r="I142" s="183"/>
      <c r="J142" s="183"/>
      <c r="K142" s="183"/>
      <c r="L142" s="183"/>
      <c r="N142" s="101"/>
      <c r="P142" s="101"/>
      <c r="R142" s="101"/>
      <c r="T142" s="101"/>
      <c r="V142" s="101"/>
    </row>
    <row r="143" spans="5:22" s="100" customFormat="1">
      <c r="E143" s="183"/>
      <c r="F143" s="183"/>
      <c r="G143" s="183"/>
      <c r="H143" s="183"/>
      <c r="I143" s="183"/>
      <c r="J143" s="183"/>
      <c r="K143" s="183"/>
      <c r="L143" s="183"/>
      <c r="N143" s="101"/>
      <c r="P143" s="101"/>
      <c r="R143" s="101"/>
      <c r="T143" s="101"/>
      <c r="V143" s="101"/>
    </row>
    <row r="144" spans="5:22" s="100" customFormat="1">
      <c r="E144" s="183"/>
      <c r="F144" s="183"/>
      <c r="G144" s="183"/>
      <c r="H144" s="183"/>
      <c r="I144" s="183"/>
      <c r="J144" s="183"/>
      <c r="K144" s="183"/>
      <c r="L144" s="183"/>
      <c r="N144" s="101"/>
      <c r="P144" s="101"/>
      <c r="R144" s="101"/>
      <c r="T144" s="101"/>
      <c r="V144" s="101"/>
    </row>
    <row r="145" spans="5:22" s="100" customFormat="1">
      <c r="E145" s="183"/>
      <c r="F145" s="183"/>
      <c r="G145" s="183"/>
      <c r="H145" s="183"/>
      <c r="I145" s="183"/>
      <c r="J145" s="183"/>
      <c r="K145" s="183"/>
      <c r="L145" s="183"/>
      <c r="N145" s="101"/>
      <c r="P145" s="101"/>
      <c r="R145" s="101"/>
      <c r="T145" s="101"/>
      <c r="V145" s="101"/>
    </row>
    <row r="146" spans="5:22" s="100" customFormat="1">
      <c r="E146" s="183"/>
      <c r="F146" s="183"/>
      <c r="G146" s="183"/>
      <c r="H146" s="183"/>
      <c r="I146" s="183"/>
      <c r="J146" s="183"/>
      <c r="K146" s="183"/>
      <c r="L146" s="183"/>
      <c r="N146" s="101"/>
      <c r="P146" s="101"/>
      <c r="R146" s="101"/>
      <c r="T146" s="101"/>
      <c r="V146" s="101"/>
    </row>
    <row r="147" spans="5:22" s="100" customFormat="1">
      <c r="E147" s="183"/>
      <c r="F147" s="183"/>
      <c r="G147" s="183"/>
      <c r="H147" s="183"/>
      <c r="I147" s="183"/>
      <c r="J147" s="183"/>
      <c r="K147" s="183"/>
      <c r="L147" s="183"/>
      <c r="N147" s="101"/>
      <c r="P147" s="101"/>
      <c r="R147" s="101"/>
      <c r="T147" s="101"/>
      <c r="V147" s="101"/>
    </row>
    <row r="148" spans="5:22" s="100" customFormat="1">
      <c r="E148" s="183"/>
      <c r="F148" s="183"/>
      <c r="G148" s="183"/>
      <c r="H148" s="183"/>
      <c r="I148" s="183"/>
      <c r="J148" s="183"/>
      <c r="K148" s="183"/>
      <c r="L148" s="183"/>
      <c r="N148" s="101"/>
      <c r="P148" s="101"/>
      <c r="R148" s="101"/>
      <c r="T148" s="101"/>
      <c r="V148" s="101"/>
    </row>
    <row r="149" spans="5:22" s="100" customFormat="1">
      <c r="E149" s="183"/>
      <c r="F149" s="183"/>
      <c r="G149" s="183"/>
      <c r="H149" s="183"/>
      <c r="I149" s="183"/>
      <c r="J149" s="183"/>
      <c r="K149" s="183"/>
      <c r="L149" s="183"/>
      <c r="N149" s="101"/>
      <c r="P149" s="101"/>
      <c r="R149" s="101"/>
      <c r="T149" s="101"/>
      <c r="V149" s="101"/>
    </row>
    <row r="150" spans="5:22" s="100" customFormat="1">
      <c r="E150" s="183"/>
      <c r="F150" s="183"/>
      <c r="G150" s="183"/>
      <c r="H150" s="183"/>
      <c r="I150" s="183"/>
      <c r="J150" s="183"/>
      <c r="K150" s="183"/>
      <c r="L150" s="183"/>
      <c r="N150" s="101"/>
      <c r="P150" s="101"/>
      <c r="R150" s="101"/>
      <c r="T150" s="101"/>
      <c r="V150" s="101"/>
    </row>
    <row r="151" spans="5:22" s="100" customFormat="1">
      <c r="E151" s="183"/>
      <c r="F151" s="183"/>
      <c r="G151" s="183"/>
      <c r="H151" s="183"/>
      <c r="I151" s="183"/>
      <c r="J151" s="183"/>
      <c r="K151" s="183"/>
      <c r="L151" s="183"/>
      <c r="N151" s="101"/>
      <c r="P151" s="101"/>
      <c r="R151" s="101"/>
      <c r="T151" s="101"/>
      <c r="V151" s="101"/>
    </row>
    <row r="152" spans="5:22" s="100" customFormat="1">
      <c r="E152" s="183"/>
      <c r="F152" s="183"/>
      <c r="G152" s="183"/>
      <c r="H152" s="183"/>
      <c r="I152" s="183"/>
      <c r="J152" s="183"/>
      <c r="K152" s="183"/>
      <c r="L152" s="183"/>
      <c r="N152" s="101"/>
      <c r="P152" s="101"/>
      <c r="R152" s="101"/>
      <c r="T152" s="101"/>
      <c r="V152" s="101"/>
    </row>
    <row r="153" spans="5:22" s="100" customFormat="1">
      <c r="E153" s="183"/>
      <c r="F153" s="183"/>
      <c r="G153" s="183"/>
      <c r="H153" s="183"/>
      <c r="I153" s="183"/>
      <c r="J153" s="183"/>
      <c r="K153" s="183"/>
      <c r="L153" s="183"/>
      <c r="N153" s="101"/>
      <c r="P153" s="101"/>
      <c r="R153" s="101"/>
      <c r="T153" s="101"/>
      <c r="V153" s="101"/>
    </row>
    <row r="154" spans="5:22" s="100" customFormat="1">
      <c r="E154" s="183"/>
      <c r="F154" s="183"/>
      <c r="G154" s="183"/>
      <c r="H154" s="183"/>
      <c r="I154" s="183"/>
      <c r="J154" s="183"/>
      <c r="K154" s="183"/>
      <c r="L154" s="183"/>
      <c r="N154" s="101"/>
      <c r="P154" s="101"/>
      <c r="R154" s="101"/>
      <c r="T154" s="101"/>
      <c r="V154" s="101"/>
    </row>
    <row r="155" spans="5:22" s="100" customFormat="1">
      <c r="E155" s="183"/>
      <c r="F155" s="183"/>
      <c r="G155" s="183"/>
      <c r="H155" s="183"/>
      <c r="I155" s="183"/>
      <c r="J155" s="183"/>
      <c r="K155" s="183"/>
      <c r="L155" s="183"/>
      <c r="N155" s="101"/>
      <c r="P155" s="101"/>
      <c r="R155" s="101"/>
      <c r="T155" s="101"/>
      <c r="V155" s="101"/>
    </row>
    <row r="156" spans="5:22" s="100" customFormat="1">
      <c r="E156" s="183"/>
      <c r="F156" s="183"/>
      <c r="G156" s="183"/>
      <c r="H156" s="183"/>
      <c r="I156" s="183"/>
      <c r="J156" s="183"/>
      <c r="K156" s="183"/>
      <c r="L156" s="183"/>
      <c r="N156" s="101"/>
      <c r="P156" s="101"/>
      <c r="R156" s="101"/>
      <c r="T156" s="101"/>
      <c r="V156" s="101"/>
    </row>
    <row r="157" spans="5:22" s="100" customFormat="1">
      <c r="E157" s="183"/>
      <c r="F157" s="183"/>
      <c r="G157" s="183"/>
      <c r="H157" s="183"/>
      <c r="I157" s="183"/>
      <c r="J157" s="183"/>
      <c r="K157" s="183"/>
      <c r="L157" s="183"/>
      <c r="N157" s="101"/>
      <c r="P157" s="101"/>
      <c r="R157" s="101"/>
      <c r="T157" s="101"/>
      <c r="V157" s="101"/>
    </row>
    <row r="158" spans="5:22" s="100" customFormat="1">
      <c r="E158" s="183"/>
      <c r="F158" s="183"/>
      <c r="G158" s="183"/>
      <c r="H158" s="183"/>
      <c r="I158" s="183"/>
      <c r="J158" s="183"/>
      <c r="K158" s="183"/>
      <c r="L158" s="183"/>
      <c r="N158" s="101"/>
      <c r="P158" s="101"/>
      <c r="R158" s="101"/>
      <c r="T158" s="101"/>
      <c r="V158" s="101"/>
    </row>
    <row r="159" spans="5:22" s="100" customFormat="1">
      <c r="E159" s="183"/>
      <c r="F159" s="183"/>
      <c r="G159" s="183"/>
      <c r="H159" s="183"/>
      <c r="I159" s="183"/>
      <c r="J159" s="183"/>
      <c r="K159" s="183"/>
      <c r="L159" s="183"/>
      <c r="N159" s="101"/>
      <c r="P159" s="101"/>
      <c r="R159" s="101"/>
      <c r="T159" s="101"/>
      <c r="V159" s="101"/>
    </row>
    <row r="160" spans="5:22" s="100" customFormat="1">
      <c r="E160" s="183"/>
      <c r="F160" s="183"/>
      <c r="G160" s="183"/>
      <c r="H160" s="183"/>
      <c r="I160" s="183"/>
      <c r="J160" s="183"/>
      <c r="K160" s="183"/>
      <c r="L160" s="183"/>
      <c r="N160" s="101"/>
      <c r="P160" s="101"/>
      <c r="R160" s="101"/>
      <c r="T160" s="101"/>
      <c r="V160" s="101"/>
    </row>
    <row r="161" spans="5:22" s="100" customFormat="1">
      <c r="E161" s="183"/>
      <c r="F161" s="183"/>
      <c r="G161" s="183"/>
      <c r="H161" s="183"/>
      <c r="I161" s="183"/>
      <c r="J161" s="183"/>
      <c r="K161" s="183"/>
      <c r="L161" s="183"/>
      <c r="N161" s="101"/>
      <c r="P161" s="101"/>
      <c r="R161" s="101"/>
      <c r="T161" s="101"/>
      <c r="V161" s="101"/>
    </row>
    <row r="162" spans="5:22" s="100" customFormat="1">
      <c r="E162" s="183"/>
      <c r="F162" s="183"/>
      <c r="G162" s="183"/>
      <c r="H162" s="183"/>
      <c r="I162" s="183"/>
      <c r="J162" s="183"/>
      <c r="K162" s="183"/>
      <c r="L162" s="183"/>
      <c r="N162" s="101"/>
      <c r="P162" s="101"/>
      <c r="R162" s="101"/>
      <c r="T162" s="101"/>
      <c r="V162" s="101"/>
    </row>
    <row r="163" spans="5:22" s="100" customFormat="1">
      <c r="E163" s="183"/>
      <c r="F163" s="183"/>
      <c r="G163" s="183"/>
      <c r="H163" s="183"/>
      <c r="I163" s="183"/>
      <c r="J163" s="183"/>
      <c r="K163" s="183"/>
      <c r="L163" s="183"/>
      <c r="N163" s="101"/>
      <c r="P163" s="101"/>
      <c r="R163" s="101"/>
      <c r="T163" s="101"/>
      <c r="V163" s="101"/>
    </row>
    <row r="164" spans="5:22" s="100" customFormat="1">
      <c r="E164" s="183"/>
      <c r="F164" s="183"/>
      <c r="G164" s="183"/>
      <c r="H164" s="183"/>
      <c r="I164" s="183"/>
      <c r="J164" s="183"/>
      <c r="K164" s="183"/>
      <c r="L164" s="183"/>
      <c r="N164" s="101"/>
      <c r="P164" s="101"/>
      <c r="R164" s="101"/>
      <c r="T164" s="101"/>
      <c r="V164" s="101"/>
    </row>
    <row r="165" spans="5:22" s="100" customFormat="1">
      <c r="E165" s="183"/>
      <c r="F165" s="183"/>
      <c r="G165" s="183"/>
      <c r="H165" s="183"/>
      <c r="I165" s="183"/>
      <c r="J165" s="183"/>
      <c r="K165" s="183"/>
      <c r="L165" s="183"/>
      <c r="N165" s="101"/>
      <c r="P165" s="101"/>
      <c r="R165" s="101"/>
      <c r="T165" s="101"/>
      <c r="V165" s="101"/>
    </row>
    <row r="166" spans="5:22" s="100" customFormat="1">
      <c r="E166" s="183"/>
      <c r="F166" s="183"/>
      <c r="G166" s="183"/>
      <c r="H166" s="183"/>
      <c r="I166" s="183"/>
      <c r="J166" s="183"/>
      <c r="K166" s="183"/>
      <c r="L166" s="183"/>
      <c r="N166" s="101"/>
      <c r="P166" s="101"/>
      <c r="R166" s="101"/>
      <c r="T166" s="101"/>
      <c r="V166" s="101"/>
    </row>
    <row r="167" spans="5:22" s="100" customFormat="1">
      <c r="E167" s="183"/>
      <c r="F167" s="183"/>
      <c r="G167" s="183"/>
      <c r="H167" s="183"/>
      <c r="I167" s="183"/>
      <c r="J167" s="183"/>
      <c r="K167" s="183"/>
      <c r="L167" s="183"/>
      <c r="N167" s="101"/>
      <c r="P167" s="101"/>
      <c r="R167" s="101"/>
      <c r="T167" s="101"/>
      <c r="V167" s="101"/>
    </row>
    <row r="168" spans="5:22" s="100" customFormat="1">
      <c r="E168" s="183"/>
      <c r="F168" s="183"/>
      <c r="G168" s="183"/>
      <c r="H168" s="183"/>
      <c r="I168" s="183"/>
      <c r="J168" s="183"/>
      <c r="K168" s="183"/>
      <c r="L168" s="183"/>
      <c r="N168" s="101"/>
      <c r="P168" s="101"/>
      <c r="R168" s="101"/>
      <c r="T168" s="101"/>
      <c r="V168" s="101"/>
    </row>
    <row r="169" spans="5:22" s="100" customFormat="1">
      <c r="E169" s="183"/>
      <c r="F169" s="183"/>
      <c r="G169" s="183"/>
      <c r="H169" s="183"/>
      <c r="I169" s="183"/>
      <c r="J169" s="183"/>
      <c r="K169" s="183"/>
      <c r="L169" s="183"/>
      <c r="N169" s="101"/>
      <c r="P169" s="101"/>
      <c r="R169" s="101"/>
      <c r="T169" s="101"/>
      <c r="V169" s="101"/>
    </row>
    <row r="170" spans="5:22" s="100" customFormat="1">
      <c r="E170" s="183"/>
      <c r="F170" s="183"/>
      <c r="G170" s="183"/>
      <c r="H170" s="183"/>
      <c r="I170" s="183"/>
      <c r="J170" s="183"/>
      <c r="K170" s="183"/>
      <c r="L170" s="183"/>
      <c r="N170" s="101"/>
      <c r="P170" s="101"/>
      <c r="R170" s="101"/>
      <c r="T170" s="101"/>
      <c r="V170" s="101"/>
    </row>
    <row r="171" spans="5:22" s="100" customFormat="1">
      <c r="E171" s="183"/>
      <c r="F171" s="183"/>
      <c r="G171" s="183"/>
      <c r="H171" s="183"/>
      <c r="I171" s="183"/>
      <c r="J171" s="183"/>
      <c r="K171" s="183"/>
      <c r="L171" s="183"/>
      <c r="N171" s="101"/>
      <c r="P171" s="101"/>
      <c r="R171" s="101"/>
      <c r="T171" s="101"/>
      <c r="V171" s="101"/>
    </row>
    <row r="172" spans="5:22" s="100" customFormat="1">
      <c r="E172" s="183"/>
      <c r="F172" s="183"/>
      <c r="G172" s="183"/>
      <c r="H172" s="183"/>
      <c r="I172" s="183"/>
      <c r="J172" s="183"/>
      <c r="K172" s="183"/>
      <c r="L172" s="183"/>
      <c r="N172" s="101"/>
      <c r="P172" s="101"/>
      <c r="R172" s="101"/>
      <c r="T172" s="101"/>
      <c r="V172" s="101"/>
    </row>
    <row r="173" spans="5:22" s="100" customFormat="1">
      <c r="E173" s="183"/>
      <c r="F173" s="183"/>
      <c r="G173" s="183"/>
      <c r="H173" s="183"/>
      <c r="I173" s="183"/>
      <c r="J173" s="183"/>
      <c r="K173" s="183"/>
      <c r="L173" s="183"/>
      <c r="N173" s="101"/>
      <c r="P173" s="101"/>
      <c r="R173" s="101"/>
      <c r="T173" s="101"/>
      <c r="V173" s="101"/>
    </row>
    <row r="174" spans="5:22" s="100" customFormat="1">
      <c r="E174" s="183"/>
      <c r="F174" s="183"/>
      <c r="G174" s="183"/>
      <c r="H174" s="183"/>
      <c r="I174" s="183"/>
      <c r="J174" s="183"/>
      <c r="K174" s="183"/>
      <c r="L174" s="183"/>
      <c r="N174" s="101"/>
      <c r="P174" s="101"/>
      <c r="R174" s="101"/>
      <c r="T174" s="101"/>
      <c r="V174" s="101"/>
    </row>
    <row r="175" spans="5:22" s="100" customFormat="1">
      <c r="E175" s="183"/>
      <c r="F175" s="183"/>
      <c r="G175" s="183"/>
      <c r="H175" s="183"/>
      <c r="I175" s="183"/>
      <c r="J175" s="183"/>
      <c r="K175" s="183"/>
      <c r="L175" s="183"/>
      <c r="N175" s="101"/>
      <c r="P175" s="101"/>
      <c r="R175" s="101"/>
      <c r="T175" s="101"/>
      <c r="V175" s="101"/>
    </row>
    <row r="176" spans="5:22" s="100" customFormat="1">
      <c r="E176" s="183"/>
      <c r="F176" s="183"/>
      <c r="G176" s="183"/>
      <c r="H176" s="183"/>
      <c r="I176" s="183"/>
      <c r="J176" s="183"/>
      <c r="K176" s="183"/>
      <c r="L176" s="183"/>
      <c r="N176" s="101"/>
      <c r="P176" s="101"/>
      <c r="R176" s="101"/>
      <c r="T176" s="101"/>
      <c r="V176" s="101"/>
    </row>
    <row r="177" spans="5:22" s="100" customFormat="1">
      <c r="E177" s="183"/>
      <c r="F177" s="183"/>
      <c r="G177" s="183"/>
      <c r="H177" s="183"/>
      <c r="I177" s="183"/>
      <c r="J177" s="183"/>
      <c r="K177" s="183"/>
      <c r="L177" s="183"/>
      <c r="N177" s="101"/>
      <c r="P177" s="101"/>
      <c r="R177" s="101"/>
      <c r="T177" s="101"/>
      <c r="V177" s="101"/>
    </row>
    <row r="178" spans="5:22" s="100" customFormat="1">
      <c r="E178" s="183"/>
      <c r="F178" s="183"/>
      <c r="G178" s="183"/>
      <c r="H178" s="183"/>
      <c r="I178" s="183"/>
      <c r="J178" s="183"/>
      <c r="K178" s="183"/>
      <c r="L178" s="183"/>
      <c r="N178" s="101"/>
      <c r="P178" s="101"/>
      <c r="R178" s="101"/>
      <c r="T178" s="101"/>
      <c r="V178" s="101"/>
    </row>
    <row r="179" spans="5:22" s="100" customFormat="1">
      <c r="E179" s="183"/>
      <c r="F179" s="183"/>
      <c r="G179" s="183"/>
      <c r="H179" s="183"/>
      <c r="I179" s="183"/>
      <c r="J179" s="183"/>
      <c r="K179" s="183"/>
      <c r="L179" s="183"/>
      <c r="N179" s="101"/>
      <c r="P179" s="101"/>
      <c r="R179" s="101"/>
      <c r="T179" s="101"/>
      <c r="V179" s="101"/>
    </row>
    <row r="180" spans="5:22" s="100" customFormat="1">
      <c r="E180" s="183"/>
      <c r="F180" s="183"/>
      <c r="G180" s="183"/>
      <c r="H180" s="183"/>
      <c r="I180" s="183"/>
      <c r="J180" s="183"/>
      <c r="K180" s="183"/>
      <c r="L180" s="183"/>
      <c r="N180" s="101"/>
      <c r="P180" s="101"/>
      <c r="R180" s="101"/>
      <c r="T180" s="101"/>
      <c r="V180" s="101"/>
    </row>
    <row r="181" spans="5:22" s="100" customFormat="1">
      <c r="E181" s="183"/>
      <c r="F181" s="183"/>
      <c r="G181" s="183"/>
      <c r="H181" s="183"/>
      <c r="I181" s="183"/>
      <c r="J181" s="183"/>
      <c r="K181" s="183"/>
      <c r="L181" s="183"/>
      <c r="N181" s="101"/>
      <c r="P181" s="101"/>
      <c r="R181" s="101"/>
      <c r="T181" s="101"/>
      <c r="V181" s="101"/>
    </row>
    <row r="182" spans="5:22" s="100" customFormat="1">
      <c r="E182" s="183"/>
      <c r="F182" s="183"/>
      <c r="G182" s="183"/>
      <c r="H182" s="183"/>
      <c r="I182" s="183"/>
      <c r="J182" s="183"/>
      <c r="K182" s="183"/>
      <c r="L182" s="183"/>
      <c r="N182" s="101"/>
      <c r="P182" s="101"/>
      <c r="R182" s="101"/>
      <c r="T182" s="101"/>
      <c r="V182" s="101"/>
    </row>
    <row r="183" spans="5:22" s="100" customFormat="1">
      <c r="E183" s="183"/>
      <c r="F183" s="183"/>
      <c r="G183" s="183"/>
      <c r="H183" s="183"/>
      <c r="I183" s="183"/>
      <c r="J183" s="183"/>
      <c r="K183" s="183"/>
      <c r="L183" s="183"/>
      <c r="N183" s="101"/>
      <c r="P183" s="101"/>
      <c r="R183" s="101"/>
      <c r="T183" s="101"/>
      <c r="V183" s="101"/>
    </row>
  </sheetData>
  <sheetProtection sheet="1" objects="1" scenarios="1"/>
  <mergeCells count="28">
    <mergeCell ref="B62:D62"/>
    <mergeCell ref="B63:D63"/>
    <mergeCell ref="B61:D61"/>
    <mergeCell ref="B42:D42"/>
    <mergeCell ref="B52:D52"/>
    <mergeCell ref="B54:D54"/>
    <mergeCell ref="B60:D60"/>
    <mergeCell ref="B55:D55"/>
    <mergeCell ref="B56:D56"/>
    <mergeCell ref="B58:D58"/>
    <mergeCell ref="B59:D59"/>
    <mergeCell ref="B51:D51"/>
    <mergeCell ref="B20:K20"/>
    <mergeCell ref="B2:L3"/>
    <mergeCell ref="B48:D48"/>
    <mergeCell ref="B49:D49"/>
    <mergeCell ref="B50:D50"/>
    <mergeCell ref="B43:D43"/>
    <mergeCell ref="E9:E10"/>
    <mergeCell ref="B45:D45"/>
    <mergeCell ref="B46:D46"/>
    <mergeCell ref="B47:D47"/>
    <mergeCell ref="K4:M5"/>
    <mergeCell ref="F9:I9"/>
    <mergeCell ref="J9:M9"/>
    <mergeCell ref="B21:K21"/>
    <mergeCell ref="B22:K22"/>
    <mergeCell ref="B23:L23"/>
  </mergeCells>
  <phoneticPr fontId="3" type="noConversion"/>
  <dataValidations count="2">
    <dataValidation type="list" allowBlank="1" showInputMessage="1" showErrorMessage="1" sqref="C7">
      <formula1>LocalAuthority</formula1>
    </dataValidation>
    <dataValidation type="list" allowBlank="1" showInputMessage="1" showErrorMessage="1" sqref="C5">
      <formula1>EY_provision</formula1>
    </dataValidation>
  </dataValidations>
  <pageMargins left="0.75" right="0.75" top="1" bottom="1" header="0.5" footer="0.5"/>
  <pageSetup paperSize="9" scale="71" orientation="landscape" r:id="rId1"/>
  <headerFooter alignWithMargins="0"/>
  <ignoredErrors>
    <ignoredError sqref="L19 K19 J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theme="6" tint="0.39997558519241921"/>
  </sheetPr>
  <dimension ref="A1:I13"/>
  <sheetViews>
    <sheetView workbookViewId="0">
      <selection activeCell="A5" sqref="A5"/>
    </sheetView>
  </sheetViews>
  <sheetFormatPr defaultRowHeight="12.75"/>
  <cols>
    <col min="1" max="1" width="34.140625" customWidth="1"/>
    <col min="2" max="2" width="27" customWidth="1"/>
    <col min="3" max="3" width="25.28515625" customWidth="1"/>
    <col min="4" max="4" width="24.140625" customWidth="1"/>
    <col min="5" max="5" width="18.28515625" customWidth="1"/>
    <col min="6" max="9" width="24.85546875" customWidth="1"/>
  </cols>
  <sheetData>
    <row r="1" spans="1:9">
      <c r="A1" s="392" t="s">
        <v>242</v>
      </c>
      <c r="B1" s="368" t="s">
        <v>244</v>
      </c>
      <c r="C1" s="368" t="s">
        <v>245</v>
      </c>
      <c r="D1" s="368" t="s">
        <v>246</v>
      </c>
      <c r="E1" s="368" t="s">
        <v>247</v>
      </c>
      <c r="F1" s="368" t="s">
        <v>139</v>
      </c>
      <c r="G1" s="368" t="s">
        <v>169</v>
      </c>
      <c r="H1" s="368" t="s">
        <v>168</v>
      </c>
      <c r="I1" s="368" t="s">
        <v>138</v>
      </c>
    </row>
    <row r="2" spans="1:9" s="419" customFormat="1">
      <c r="A2" s="368" t="s">
        <v>322</v>
      </c>
      <c r="B2" s="368">
        <v>4</v>
      </c>
      <c r="C2" s="368" t="s">
        <v>63</v>
      </c>
      <c r="D2" s="368" t="s">
        <v>236</v>
      </c>
      <c r="E2" s="368">
        <v>2520</v>
      </c>
      <c r="F2" s="368">
        <v>1486</v>
      </c>
      <c r="G2" s="368">
        <v>1027</v>
      </c>
      <c r="H2" s="368">
        <v>7</v>
      </c>
      <c r="I2" s="368">
        <v>0</v>
      </c>
    </row>
    <row r="3" spans="1:9" s="419" customFormat="1">
      <c r="A3" s="368" t="s">
        <v>323</v>
      </c>
      <c r="B3" s="368">
        <v>4</v>
      </c>
      <c r="C3" s="368" t="s">
        <v>63</v>
      </c>
      <c r="D3" s="368" t="s">
        <v>4</v>
      </c>
      <c r="E3" s="368">
        <v>396</v>
      </c>
      <c r="F3" s="368">
        <v>35</v>
      </c>
      <c r="G3" s="368">
        <v>109</v>
      </c>
      <c r="H3" s="368">
        <v>0</v>
      </c>
      <c r="I3" s="368">
        <v>252</v>
      </c>
    </row>
    <row r="4" spans="1:9" s="414" customFormat="1" ht="25.5">
      <c r="A4" s="279" t="s">
        <v>324</v>
      </c>
      <c r="B4" s="279">
        <v>4</v>
      </c>
      <c r="C4" s="279" t="s">
        <v>63</v>
      </c>
      <c r="D4" s="279" t="s">
        <v>237</v>
      </c>
      <c r="E4" s="367">
        <v>731</v>
      </c>
      <c r="F4" s="367">
        <v>685</v>
      </c>
      <c r="G4" s="367">
        <v>46</v>
      </c>
      <c r="H4" s="367">
        <v>0</v>
      </c>
      <c r="I4" s="367">
        <v>0</v>
      </c>
    </row>
    <row r="5" spans="1:9">
      <c r="A5" s="279"/>
      <c r="B5" s="279"/>
      <c r="C5" s="279"/>
      <c r="D5" s="279"/>
    </row>
    <row r="6" spans="1:9">
      <c r="A6" s="279"/>
      <c r="B6" s="279"/>
      <c r="C6" s="279"/>
      <c r="D6" s="279"/>
    </row>
    <row r="7" spans="1:9">
      <c r="A7" s="279"/>
      <c r="B7" s="279"/>
      <c r="C7" s="279"/>
      <c r="D7" s="279"/>
    </row>
    <row r="11" spans="1:9">
      <c r="A11" s="279"/>
      <c r="B11" s="279"/>
      <c r="C11" s="279"/>
      <c r="D11" s="279"/>
      <c r="E11" s="367"/>
      <c r="F11" s="367"/>
      <c r="G11" s="367"/>
      <c r="H11" s="367"/>
      <c r="I11" s="367"/>
    </row>
    <row r="12" spans="1:9">
      <c r="A12" s="279"/>
      <c r="B12" s="279"/>
      <c r="C12" s="279"/>
      <c r="D12" s="279"/>
      <c r="E12" s="367"/>
      <c r="F12" s="367"/>
      <c r="G12" s="367"/>
      <c r="H12" s="367"/>
      <c r="I12" s="367"/>
    </row>
    <row r="13" spans="1:9">
      <c r="A13" s="279"/>
      <c r="B13" s="279"/>
      <c r="C13" s="279"/>
      <c r="D13" s="279"/>
      <c r="E13" s="367"/>
      <c r="F13" s="367"/>
      <c r="G13" s="367"/>
      <c r="H13" s="367"/>
      <c r="I13" s="367"/>
    </row>
  </sheetData>
  <sheetProtection selectLockedCells="1" selectUnlockedCells="1"/>
  <phoneticPr fontId="3"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31"/>
  </sheetPr>
  <dimension ref="A2:AD173"/>
  <sheetViews>
    <sheetView showGridLines="0" showRowColHeaders="0" zoomScaleNormal="100" workbookViewId="0"/>
  </sheetViews>
  <sheetFormatPr defaultColWidth="9.140625" defaultRowHeight="12.75"/>
  <cols>
    <col min="1" max="1" width="3.140625" style="108" customWidth="1"/>
    <col min="2" max="2" width="25.7109375" style="100" customWidth="1"/>
    <col min="3" max="3" width="25.42578125" style="100" customWidth="1"/>
    <col min="4" max="4" width="2.140625" style="100" customWidth="1"/>
    <col min="5" max="5" width="13" style="187" customWidth="1"/>
    <col min="6" max="11" width="11" style="187" customWidth="1"/>
    <col min="12" max="12" width="7.5703125" style="93" customWidth="1"/>
    <col min="13" max="13" width="7.5703125" style="94" customWidth="1"/>
    <col min="14" max="14" width="1.5703125" style="94" customWidth="1"/>
    <col min="15" max="15" width="7.5703125" style="108" customWidth="1"/>
    <col min="16" max="16" width="7.5703125" style="112" customWidth="1"/>
    <col min="17" max="17" width="9.7109375" style="108" customWidth="1"/>
    <col min="18" max="18" width="9.7109375" style="112" customWidth="1"/>
    <col min="19" max="19" width="9.7109375" style="108" customWidth="1"/>
    <col min="20" max="20" width="9.7109375" style="112" customWidth="1"/>
    <col min="21" max="21" width="9.7109375" style="108" customWidth="1"/>
    <col min="22" max="22" width="9.7109375" style="112" customWidth="1"/>
    <col min="23" max="23" width="9.7109375" style="108" customWidth="1"/>
    <col min="24" max="24" width="9.7109375" style="112" customWidth="1"/>
    <col min="25" max="16384" width="9.140625" style="108"/>
  </cols>
  <sheetData>
    <row r="2" spans="1:25" ht="12.75" customHeight="1">
      <c r="B2" s="518" t="str">
        <f>"Table 4a: Early years registered providers complying with the requirements of the Childcare Register at inspections between "&amp;current_quarter&amp;", by provider type (revised)" &amp;" "&amp;"¹"&amp;" ²"&amp;" ³"</f>
        <v>Table 4a: Early years registered providers complying with the requirements of the Childcare Register at inspections between 1 July 2014 and 31 August 2014, by provider type (revised) ¹ ² ³</v>
      </c>
      <c r="C2" s="518"/>
      <c r="D2" s="518"/>
      <c r="E2" s="518"/>
      <c r="F2" s="518"/>
      <c r="G2" s="518"/>
      <c r="H2" s="518"/>
      <c r="I2" s="518"/>
      <c r="J2" s="518"/>
      <c r="K2" s="518"/>
      <c r="L2" s="518"/>
      <c r="M2" s="109"/>
      <c r="N2" s="109"/>
      <c r="O2" s="110"/>
      <c r="P2" s="111"/>
      <c r="Q2" s="110"/>
      <c r="R2" s="111"/>
      <c r="S2" s="110"/>
      <c r="T2" s="111"/>
      <c r="U2" s="110"/>
      <c r="V2" s="111"/>
    </row>
    <row r="3" spans="1:25">
      <c r="B3" s="518"/>
      <c r="C3" s="518"/>
      <c r="D3" s="518"/>
      <c r="E3" s="518"/>
      <c r="F3" s="518"/>
      <c r="G3" s="518"/>
      <c r="H3" s="518"/>
      <c r="I3" s="518"/>
      <c r="J3" s="518"/>
      <c r="K3" s="518"/>
      <c r="L3" s="518"/>
      <c r="M3" s="109"/>
      <c r="N3" s="109"/>
      <c r="O3" s="110"/>
      <c r="P3" s="111"/>
      <c r="Q3" s="110"/>
      <c r="R3" s="111"/>
      <c r="S3" s="110"/>
      <c r="T3" s="111"/>
      <c r="U3" s="110"/>
      <c r="V3" s="111"/>
    </row>
    <row r="4" spans="1:25" ht="12.75" customHeight="1">
      <c r="B4" s="113"/>
      <c r="C4" s="113"/>
      <c r="D4" s="114"/>
      <c r="E4" s="314"/>
      <c r="F4" s="315"/>
      <c r="G4" s="315"/>
      <c r="H4" s="315"/>
      <c r="I4" s="315"/>
      <c r="J4" s="315"/>
      <c r="K4" s="315"/>
      <c r="L4" s="492"/>
      <c r="M4" s="493"/>
      <c r="N4" s="493"/>
      <c r="O4" s="115"/>
      <c r="P4" s="116"/>
      <c r="Q4" s="115"/>
      <c r="R4" s="116"/>
      <c r="S4" s="115"/>
      <c r="T4" s="116"/>
      <c r="U4" s="115"/>
      <c r="V4" s="116"/>
    </row>
    <row r="5" spans="1:25" ht="12.75" customHeight="1">
      <c r="B5" s="316" t="s">
        <v>53</v>
      </c>
      <c r="C5" s="521" t="s">
        <v>63</v>
      </c>
      <c r="D5" s="522"/>
      <c r="E5" s="523"/>
      <c r="F5" s="317"/>
      <c r="G5" s="317"/>
      <c r="H5" s="317"/>
      <c r="I5" s="317"/>
      <c r="J5" s="317"/>
      <c r="K5" s="317"/>
      <c r="L5" s="493"/>
      <c r="M5" s="493"/>
      <c r="N5" s="493"/>
      <c r="P5" s="74">
        <f>IF($E$5="All", "England",$E$5)</f>
        <v>0</v>
      </c>
      <c r="R5" s="108"/>
      <c r="T5" s="108"/>
      <c r="V5" s="108"/>
      <c r="X5" s="108"/>
    </row>
    <row r="6" spans="1:25">
      <c r="B6" s="124"/>
      <c r="C6" s="124"/>
      <c r="D6" s="246"/>
      <c r="E6" s="317"/>
      <c r="F6" s="317"/>
      <c r="G6" s="317"/>
      <c r="H6" s="317"/>
      <c r="I6" s="317"/>
      <c r="J6" s="317"/>
      <c r="K6" s="317"/>
      <c r="L6" s="524"/>
      <c r="M6" s="524"/>
      <c r="N6" s="524"/>
      <c r="P6" s="101"/>
      <c r="Q6" s="100"/>
      <c r="R6" s="101"/>
      <c r="S6" s="100"/>
      <c r="T6" s="101"/>
      <c r="U6" s="100"/>
      <c r="V6" s="101"/>
      <c r="W6" s="100"/>
      <c r="X6" s="101"/>
      <c r="Y6" s="100"/>
    </row>
    <row r="7" spans="1:25" s="117" customFormat="1" ht="15.75" customHeight="1">
      <c r="B7" s="319"/>
      <c r="C7" s="319"/>
      <c r="D7" s="319"/>
      <c r="E7" s="519" t="s">
        <v>55</v>
      </c>
      <c r="F7" s="525" t="s">
        <v>266</v>
      </c>
      <c r="G7" s="526"/>
      <c r="H7" s="526"/>
      <c r="I7" s="527" t="s">
        <v>267</v>
      </c>
      <c r="J7" s="526"/>
      <c r="K7" s="526"/>
      <c r="L7" s="188"/>
      <c r="M7" s="119"/>
      <c r="N7" s="517"/>
      <c r="O7" s="517"/>
      <c r="P7" s="517"/>
      <c r="Q7" s="517"/>
      <c r="R7" s="517"/>
      <c r="S7" s="517"/>
      <c r="T7" s="118"/>
      <c r="U7" s="118"/>
    </row>
    <row r="8" spans="1:25" ht="26.25" customHeight="1">
      <c r="B8" s="320"/>
      <c r="C8" s="320"/>
      <c r="D8" s="320"/>
      <c r="E8" s="520"/>
      <c r="F8" s="389" t="s">
        <v>172</v>
      </c>
      <c r="G8" s="388" t="s">
        <v>2</v>
      </c>
      <c r="H8" s="388" t="s">
        <v>3</v>
      </c>
      <c r="I8" s="449" t="s">
        <v>172</v>
      </c>
      <c r="J8" s="425" t="s">
        <v>2</v>
      </c>
      <c r="K8" s="425" t="s">
        <v>3</v>
      </c>
      <c r="L8" s="321"/>
      <c r="M8" s="121"/>
      <c r="N8" s="122"/>
      <c r="O8" s="121"/>
      <c r="P8" s="122"/>
      <c r="Q8" s="100"/>
      <c r="R8" s="108"/>
      <c r="T8" s="108"/>
      <c r="V8" s="108"/>
      <c r="X8" s="108"/>
    </row>
    <row r="9" spans="1:25" ht="4.5" customHeight="1">
      <c r="B9" s="322"/>
      <c r="C9" s="322"/>
      <c r="D9" s="322"/>
      <c r="E9" s="323"/>
      <c r="F9" s="323"/>
      <c r="G9" s="323"/>
      <c r="H9" s="323"/>
      <c r="I9" s="450"/>
      <c r="J9" s="323"/>
      <c r="K9" s="323"/>
      <c r="L9" s="321"/>
      <c r="M9" s="121"/>
      <c r="N9" s="122"/>
      <c r="O9" s="121"/>
      <c r="P9" s="122"/>
      <c r="Q9" s="100"/>
      <c r="R9" s="108"/>
      <c r="T9" s="108"/>
      <c r="V9" s="108"/>
      <c r="X9" s="108"/>
    </row>
    <row r="10" spans="1:25" s="124" customFormat="1">
      <c r="A10" s="123"/>
      <c r="B10" s="201" t="s">
        <v>9</v>
      </c>
      <c r="C10" s="125"/>
      <c r="D10" s="125"/>
      <c r="E10" s="360"/>
      <c r="F10" s="360"/>
      <c r="G10" s="360"/>
      <c r="H10" s="360"/>
      <c r="I10" s="448"/>
      <c r="J10" s="360"/>
      <c r="K10" s="360"/>
      <c r="L10" s="324"/>
      <c r="M10" s="127"/>
      <c r="N10" s="127"/>
      <c r="O10" s="127"/>
    </row>
    <row r="11" spans="1:25" s="124" customFormat="1">
      <c r="A11" s="123"/>
      <c r="B11" s="325" t="s">
        <v>139</v>
      </c>
      <c r="C11" s="125"/>
      <c r="D11" s="125"/>
      <c r="E11" s="360">
        <f>IF(ISERROR(VLOOKUP($B11&amp;$C$5,Dataset8,4,FALSE))=TRUE,0,VLOOKUP($B11&amp;$C$5,Dataset8,4,FALSE))</f>
        <v>1482</v>
      </c>
      <c r="F11" s="360">
        <f>IF(ISERROR(VLOOKUP($B11&amp;$C$5,Dataset8,5,FALSE))=TRUE,0,VLOOKUP($B11&amp;$C$5,Dataset8,5,FALSE))</f>
        <v>1306</v>
      </c>
      <c r="G11" s="360">
        <f>IF(ISERROR(VLOOKUP($B11&amp;$C$5,Dataset8,6,FALSE))=TRUE,0,VLOOKUP($B11&amp;$C$5,Dataset8,6,FALSE))</f>
        <v>176</v>
      </c>
      <c r="H11" s="360">
        <f>IF(ISERROR(VLOOKUP($B11&amp;$C$5,Dataset8,7,FALSE))=TRUE,0,VLOOKUP($B11&amp;$C$5,Dataset8,7,FALSE))</f>
        <v>0</v>
      </c>
      <c r="I11" s="444">
        <f>IF(ISERROR(100*F11/$E11),"-",100*F11/$E11)</f>
        <v>88.124156545209175</v>
      </c>
      <c r="J11" s="412">
        <f t="shared" ref="J11:K15" si="0">IF(ISERROR(100*G11/$E11),"-",100*G11/$E11)</f>
        <v>11.875843454790823</v>
      </c>
      <c r="K11" s="412">
        <f t="shared" si="0"/>
        <v>0</v>
      </c>
      <c r="L11" s="324"/>
      <c r="M11" s="127"/>
      <c r="N11" s="127"/>
      <c r="O11" s="127"/>
    </row>
    <row r="12" spans="1:25" s="124" customFormat="1" ht="12.75" customHeight="1">
      <c r="A12" s="123"/>
      <c r="B12" s="239" t="s">
        <v>233</v>
      </c>
      <c r="C12" s="125"/>
      <c r="D12" s="125"/>
      <c r="E12" s="360">
        <f>IF(ISERROR(VLOOKUP($B12&amp;$C$5,Dataset8,4,FALSE))=TRUE,0,VLOOKUP($B12&amp;$C$5,Dataset8,4,FALSE))</f>
        <v>755</v>
      </c>
      <c r="F12" s="360">
        <f>IF(ISERROR(VLOOKUP($B12&amp;$C$5,Dataset8,5,FALSE))=TRUE,0,VLOOKUP($B12&amp;$C$5,Dataset8,5,FALSE))</f>
        <v>640</v>
      </c>
      <c r="G12" s="360">
        <f>IF(ISERROR(VLOOKUP($B12&amp;$C$5,Dataset8,6,FALSE))=TRUE,0,VLOOKUP($B12&amp;$C$5,Dataset8,6,FALSE))</f>
        <v>115</v>
      </c>
      <c r="H12" s="360">
        <f>IF(ISERROR(VLOOKUP($B12&amp;$C$5,Dataset8,7,FALSE))=TRUE,0,VLOOKUP($B12&amp;$C$5,Dataset8,7,FALSE))</f>
        <v>0</v>
      </c>
      <c r="I12" s="444">
        <f t="shared" ref="I12:I15" si="1">IF(ISERROR(100*F12/$E12),"-",100*F12/$E12)</f>
        <v>84.768211920529808</v>
      </c>
      <c r="J12" s="412">
        <f t="shared" si="0"/>
        <v>15.231788079470199</v>
      </c>
      <c r="K12" s="412">
        <f t="shared" si="0"/>
        <v>0</v>
      </c>
      <c r="L12" s="324"/>
      <c r="M12" s="127"/>
      <c r="N12" s="127"/>
      <c r="O12" s="127"/>
    </row>
    <row r="13" spans="1:25" s="124" customFormat="1">
      <c r="A13" s="123"/>
      <c r="B13" s="239" t="s">
        <v>234</v>
      </c>
      <c r="C13" s="125"/>
      <c r="D13" s="125"/>
      <c r="E13" s="360">
        <f>IF(ISERROR(VLOOKUP($B13&amp;$C$5,Dataset8,4,FALSE))=TRUE,0,VLOOKUP($B13&amp;$C$5,Dataset8,4,FALSE))</f>
        <v>6</v>
      </c>
      <c r="F13" s="360">
        <f>IF(ISERROR(VLOOKUP($B13&amp;$C$5,Dataset8,5,FALSE))=TRUE,0,VLOOKUP($B13&amp;$C$5,Dataset8,5,FALSE))</f>
        <v>6</v>
      </c>
      <c r="G13" s="360">
        <f>IF(ISERROR(VLOOKUP($B13&amp;$C$5,Dataset8,6,FALSE))=TRUE,0,VLOOKUP($B13&amp;$C$5,Dataset8,6,FALSE))</f>
        <v>0</v>
      </c>
      <c r="H13" s="360">
        <f>IF(ISERROR(VLOOKUP($B13&amp;$C$5,Dataset8,7,FALSE))=TRUE,0,VLOOKUP($B13&amp;$C$5,Dataset8,7,FALSE))</f>
        <v>0</v>
      </c>
      <c r="I13" s="444">
        <f t="shared" si="1"/>
        <v>100</v>
      </c>
      <c r="J13" s="412">
        <f t="shared" si="0"/>
        <v>0</v>
      </c>
      <c r="K13" s="412">
        <f t="shared" si="0"/>
        <v>0</v>
      </c>
      <c r="L13" s="324"/>
      <c r="M13" s="127"/>
      <c r="N13" s="127"/>
      <c r="O13" s="127"/>
    </row>
    <row r="14" spans="1:25" s="124" customFormat="1" ht="1.5" customHeight="1">
      <c r="A14" s="123"/>
      <c r="B14" s="239"/>
      <c r="C14" s="125"/>
      <c r="D14" s="125"/>
      <c r="E14" s="360"/>
      <c r="F14" s="360"/>
      <c r="G14" s="360"/>
      <c r="H14" s="360"/>
      <c r="I14" s="444" t="str">
        <f t="shared" si="1"/>
        <v>-</v>
      </c>
      <c r="J14" s="412" t="str">
        <f t="shared" si="0"/>
        <v>-</v>
      </c>
      <c r="K14" s="412" t="str">
        <f t="shared" si="0"/>
        <v>-</v>
      </c>
      <c r="L14" s="324"/>
      <c r="M14" s="127"/>
      <c r="N14" s="127"/>
      <c r="O14" s="127"/>
    </row>
    <row r="15" spans="1:25" s="124" customFormat="1">
      <c r="A15" s="123"/>
      <c r="B15" s="325" t="s">
        <v>166</v>
      </c>
      <c r="C15" s="125"/>
      <c r="D15" s="125"/>
      <c r="E15" s="360">
        <f>IF(ISERROR(VLOOKUP($B15&amp;$C$5,Dataset8,4,FALSE))=TRUE,0,VLOOKUP($B15&amp;$C$5,Dataset8,4,FALSE))</f>
        <v>2243</v>
      </c>
      <c r="F15" s="360">
        <f>IF(ISERROR(VLOOKUP($B15&amp;$C$5,Dataset8,5,FALSE))=TRUE,0,VLOOKUP($B15&amp;$C$5,Dataset8,5,FALSE))</f>
        <v>1952</v>
      </c>
      <c r="G15" s="360">
        <f>IF(ISERROR(VLOOKUP($B15&amp;$C$5,Dataset8,6,FALSE))=TRUE,0,VLOOKUP($B15&amp;$C$5,Dataset8,6,FALSE))</f>
        <v>291</v>
      </c>
      <c r="H15" s="360">
        <f>IF(ISERROR(VLOOKUP($B15&amp;$C$5,Dataset8,7,FALSE))=TRUE,0,VLOOKUP($B15&amp;$C$5,Dataset8,7,FALSE))</f>
        <v>0</v>
      </c>
      <c r="I15" s="444">
        <f t="shared" si="1"/>
        <v>87.026304057066426</v>
      </c>
      <c r="J15" s="412">
        <f t="shared" si="0"/>
        <v>12.973695942933571</v>
      </c>
      <c r="K15" s="412">
        <f t="shared" si="0"/>
        <v>0</v>
      </c>
      <c r="L15" s="324"/>
      <c r="M15" s="127"/>
      <c r="N15" s="127"/>
      <c r="O15" s="127"/>
    </row>
    <row r="16" spans="1:25" s="124" customFormat="1" ht="7.5" customHeight="1">
      <c r="A16" s="123"/>
      <c r="B16" s="325"/>
      <c r="C16" s="125"/>
      <c r="D16" s="125"/>
      <c r="E16" s="360"/>
      <c r="F16" s="360"/>
      <c r="G16" s="360"/>
      <c r="H16" s="360"/>
      <c r="I16" s="444"/>
      <c r="J16" s="412"/>
      <c r="K16" s="412"/>
      <c r="L16" s="324"/>
      <c r="M16" s="127"/>
      <c r="N16" s="127"/>
      <c r="O16" s="127"/>
    </row>
    <row r="17" spans="1:30" s="124" customFormat="1">
      <c r="A17" s="123"/>
      <c r="B17" s="201" t="s">
        <v>10</v>
      </c>
      <c r="C17" s="125"/>
      <c r="D17" s="125"/>
      <c r="E17" s="360"/>
      <c r="F17" s="360"/>
      <c r="G17" s="360"/>
      <c r="H17" s="360"/>
      <c r="I17" s="444"/>
      <c r="J17" s="412"/>
      <c r="K17" s="412"/>
      <c r="L17" s="324"/>
      <c r="M17" s="127"/>
      <c r="N17" s="127"/>
      <c r="O17" s="127"/>
    </row>
    <row r="18" spans="1:30" s="124" customFormat="1">
      <c r="A18" s="123"/>
      <c r="B18" s="325" t="s">
        <v>139</v>
      </c>
      <c r="C18" s="125"/>
      <c r="D18" s="125"/>
      <c r="E18" s="360">
        <f>IF(ISERROR(VLOOKUP($B18&amp;$C$5,Dataset8,8,FALSE))=TRUE,0,VLOOKUP($B18&amp;$C$5,Dataset8,8,FALSE))</f>
        <v>1375</v>
      </c>
      <c r="F18" s="360">
        <f>IF(ISERROR(VLOOKUP($B18&amp;$C$5,Dataset8,9,FALSE))=TRUE,0,VLOOKUP($B18&amp;$C$5,Dataset8,9,FALSE))</f>
        <v>1213</v>
      </c>
      <c r="G18" s="360">
        <f>IF(ISERROR(VLOOKUP($B18&amp;$C$5,Dataset8,10,FALSE))=TRUE,0,VLOOKUP($B18&amp;$C$5,Dataset8,10,FALSE))</f>
        <v>162</v>
      </c>
      <c r="H18" s="360">
        <f>IF(ISERROR(VLOOKUP($B18&amp;$C$5,Dataset8,11,FALSE))=TRUE,0,VLOOKUP($B18&amp;$C$5,Dataset8,11,FALSE))</f>
        <v>0</v>
      </c>
      <c r="I18" s="444">
        <f t="shared" ref="I18:I22" si="2">IF(ISERROR(100*F18/$E18),"-",100*F18/$E18)</f>
        <v>88.218181818181819</v>
      </c>
      <c r="J18" s="412">
        <f t="shared" ref="J18:J22" si="3">IF(ISERROR(100*G18/$E18),"-",100*G18/$E18)</f>
        <v>11.781818181818181</v>
      </c>
      <c r="K18" s="412">
        <f t="shared" ref="K18:K22" si="4">IF(ISERROR(100*H18/$E18),"-",100*H18/$E18)</f>
        <v>0</v>
      </c>
      <c r="L18" s="324"/>
      <c r="M18" s="127"/>
      <c r="N18" s="127"/>
      <c r="O18" s="127"/>
    </row>
    <row r="19" spans="1:30" s="124" customFormat="1" ht="12.75" customHeight="1">
      <c r="A19" s="123"/>
      <c r="B19" s="239" t="s">
        <v>233</v>
      </c>
      <c r="C19" s="125"/>
      <c r="D19" s="125"/>
      <c r="E19" s="360">
        <f>IF(ISERROR(VLOOKUP($B19&amp;$C$5,Dataset8,8,FALSE))=TRUE,0,VLOOKUP($B19&amp;$C$5,Dataset8,8,FALSE))</f>
        <v>670</v>
      </c>
      <c r="F19" s="360">
        <f>IF(ISERROR(VLOOKUP($B19&amp;$C$5,Dataset8,9,FALSE))=TRUE,0,VLOOKUP($B19&amp;$C$5,Dataset8,9,FALSE))</f>
        <v>569</v>
      </c>
      <c r="G19" s="360">
        <f>IF(ISERROR(VLOOKUP($B19&amp;$C$5,Dataset8,10,FALSE))=TRUE,0,VLOOKUP($B19&amp;$C$5,Dataset8,10,FALSE))</f>
        <v>101</v>
      </c>
      <c r="H19" s="360">
        <f>IF(ISERROR(VLOOKUP($B19&amp;$C$5,Dataset8,11,FALSE))=TRUE,0,VLOOKUP($B19&amp;$C$5,Dataset8,11,FALSE))</f>
        <v>0</v>
      </c>
      <c r="I19" s="444">
        <f t="shared" si="2"/>
        <v>84.925373134328353</v>
      </c>
      <c r="J19" s="412">
        <f t="shared" si="3"/>
        <v>15.074626865671641</v>
      </c>
      <c r="K19" s="412">
        <f t="shared" si="4"/>
        <v>0</v>
      </c>
      <c r="L19" s="324"/>
      <c r="M19" s="127"/>
      <c r="N19" s="127"/>
      <c r="O19" s="127"/>
    </row>
    <row r="20" spans="1:30" s="124" customFormat="1">
      <c r="A20" s="123"/>
      <c r="B20" s="239" t="s">
        <v>234</v>
      </c>
      <c r="C20" s="125"/>
      <c r="D20" s="125"/>
      <c r="E20" s="360">
        <f>IF(ISERROR(VLOOKUP($B20&amp;$C$5,Dataset8,8,FALSE))=TRUE,0,VLOOKUP($B20&amp;$C$5,Dataset8,8,FALSE))</f>
        <v>5</v>
      </c>
      <c r="F20" s="360">
        <f>IF(ISERROR(VLOOKUP($B20&amp;$C$5,Dataset8,9,FALSE))=TRUE,0,VLOOKUP($B20&amp;$C$5,Dataset8,9,FALSE))</f>
        <v>5</v>
      </c>
      <c r="G20" s="360">
        <f>IF(ISERROR(VLOOKUP($B20&amp;$C$5,Dataset8,10,FALSE))=TRUE,0,VLOOKUP($B20&amp;$C$5,Dataset8,10,FALSE))</f>
        <v>0</v>
      </c>
      <c r="H20" s="360">
        <f>IF(ISERROR(VLOOKUP($B20&amp;$C$5,Dataset8,11,FALSE))=TRUE,0,VLOOKUP($B20&amp;$C$5,Dataset8,11,FALSE))</f>
        <v>0</v>
      </c>
      <c r="I20" s="444">
        <f t="shared" si="2"/>
        <v>100</v>
      </c>
      <c r="J20" s="412">
        <f t="shared" si="3"/>
        <v>0</v>
      </c>
      <c r="K20" s="412">
        <f t="shared" si="4"/>
        <v>0</v>
      </c>
      <c r="L20" s="324"/>
      <c r="M20" s="127"/>
      <c r="N20" s="127"/>
      <c r="O20" s="127"/>
    </row>
    <row r="21" spans="1:30" s="124" customFormat="1" hidden="1">
      <c r="A21" s="123"/>
      <c r="B21" s="239"/>
      <c r="C21" s="125"/>
      <c r="D21" s="125"/>
      <c r="E21" s="360">
        <f>IF(ISERROR(VLOOKUP(#REF!&amp;$B21&amp;$C$5,Dataset8,5,FALSE))=TRUE,0,VLOOKUP(#REF!&amp;$B21&amp;$C$5,Dataset8,5,FALSE))</f>
        <v>0</v>
      </c>
      <c r="F21" s="360">
        <f>IF(ISERROR(VLOOKUP(#REF!&amp;$B21&amp;$C$5,Dataset8,6,FALSE))=TRUE,0,VLOOKUP(#REF!&amp;$B21&amp;$C$5,Dataset8,6,FALSE))</f>
        <v>0</v>
      </c>
      <c r="G21" s="360">
        <f>IF(ISERROR(VLOOKUP(#REF!&amp;$B21&amp;$C$5,Dataset8,7,FALSE))=TRUE,0,VLOOKUP(#REF!&amp;$B21&amp;$C$5,Dataset8,7,FALSE))</f>
        <v>0</v>
      </c>
      <c r="H21" s="360">
        <f>IF(ISERROR(VLOOKUP(#REF!&amp;$B21&amp;$C$5,Dataset8,8,FALSE))=TRUE,0,VLOOKUP(#REF!&amp;$B21&amp;$C$5,Dataset8,8,FALSE))</f>
        <v>0</v>
      </c>
      <c r="I21" s="444" t="str">
        <f t="shared" si="2"/>
        <v>-</v>
      </c>
      <c r="J21" s="412" t="str">
        <f t="shared" si="3"/>
        <v>-</v>
      </c>
      <c r="K21" s="412" t="str">
        <f t="shared" si="4"/>
        <v>-</v>
      </c>
      <c r="L21" s="324"/>
      <c r="M21" s="127"/>
      <c r="N21" s="127"/>
      <c r="O21" s="127"/>
    </row>
    <row r="22" spans="1:30" s="124" customFormat="1">
      <c r="A22" s="123"/>
      <c r="B22" s="325" t="s">
        <v>166</v>
      </c>
      <c r="C22" s="125"/>
      <c r="D22" s="125"/>
      <c r="E22" s="360">
        <f>IF(ISERROR(VLOOKUP($B22&amp;$C$5,Dataset8,8,FALSE))=TRUE,0,VLOOKUP($B22&amp;$C$5,Dataset8,8,FALSE))</f>
        <v>2050</v>
      </c>
      <c r="F22" s="360">
        <f>IF(ISERROR(VLOOKUP($B22&amp;$C$5,Dataset8,9,FALSE))=TRUE,0,VLOOKUP($B22&amp;$C$5,Dataset8,9,FALSE))</f>
        <v>1787</v>
      </c>
      <c r="G22" s="360">
        <f>IF(ISERROR(VLOOKUP($B22&amp;$C$5,Dataset8,10,FALSE))=TRUE,0,VLOOKUP($B22&amp;$C$5,Dataset8,10,FALSE))</f>
        <v>263</v>
      </c>
      <c r="H22" s="360">
        <f>IF(ISERROR(VLOOKUP($B22&amp;$C$5,Dataset8,11,FALSE))=TRUE,0,VLOOKUP($B22&amp;$C$5,Dataset8,11,FALSE))</f>
        <v>0</v>
      </c>
      <c r="I22" s="444">
        <f t="shared" si="2"/>
        <v>87.170731707317074</v>
      </c>
      <c r="J22" s="412">
        <f t="shared" si="3"/>
        <v>12.829268292682928</v>
      </c>
      <c r="K22" s="412">
        <f t="shared" si="4"/>
        <v>0</v>
      </c>
      <c r="L22" s="324"/>
      <c r="M22" s="127"/>
      <c r="N22" s="127"/>
      <c r="O22" s="127"/>
    </row>
    <row r="23" spans="1:30" ht="4.5" customHeight="1">
      <c r="A23" s="100"/>
      <c r="B23" s="326"/>
      <c r="C23" s="326"/>
      <c r="D23" s="326"/>
      <c r="E23" s="186"/>
      <c r="F23" s="327"/>
      <c r="G23" s="327"/>
      <c r="H23" s="327"/>
      <c r="I23" s="451"/>
      <c r="J23" s="327"/>
      <c r="K23" s="327"/>
      <c r="L23" s="324"/>
      <c r="M23" s="127"/>
      <c r="N23" s="127"/>
      <c r="O23" s="127"/>
      <c r="P23" s="127"/>
      <c r="Q23" s="100"/>
      <c r="R23" s="100"/>
      <c r="S23" s="100"/>
      <c r="T23" s="100"/>
      <c r="U23" s="100"/>
      <c r="V23" s="100"/>
      <c r="W23" s="100"/>
      <c r="X23" s="100"/>
    </row>
    <row r="24" spans="1:30" ht="12.75" customHeight="1">
      <c r="B24" s="128"/>
      <c r="C24" s="128"/>
      <c r="D24" s="129"/>
      <c r="E24" s="328"/>
      <c r="F24" s="328"/>
      <c r="G24" s="328"/>
      <c r="H24" s="328"/>
      <c r="I24" s="328"/>
      <c r="J24" s="198"/>
      <c r="K24" s="189" t="s">
        <v>54</v>
      </c>
      <c r="L24" s="318"/>
      <c r="M24" s="127"/>
      <c r="O24" s="100"/>
      <c r="P24" s="101"/>
      <c r="Q24" s="100"/>
      <c r="R24" s="101"/>
      <c r="S24" s="100"/>
      <c r="T24" s="101"/>
      <c r="U24" s="100"/>
      <c r="V24" s="101"/>
      <c r="W24" s="100"/>
      <c r="X24" s="100"/>
      <c r="Y24" s="100"/>
      <c r="Z24" s="100"/>
      <c r="AA24" s="100"/>
      <c r="AB24" s="100"/>
      <c r="AC24" s="100"/>
      <c r="AD24" s="100"/>
    </row>
    <row r="25" spans="1:30" s="462" customFormat="1" ht="12.75" customHeight="1">
      <c r="B25" s="515" t="s">
        <v>318</v>
      </c>
      <c r="C25" s="515"/>
      <c r="D25" s="515"/>
      <c r="E25" s="515"/>
      <c r="F25" s="516"/>
      <c r="G25" s="516"/>
      <c r="H25" s="516"/>
      <c r="I25" s="516"/>
      <c r="J25" s="463"/>
      <c r="K25" s="463"/>
      <c r="L25" s="463"/>
      <c r="M25" s="464"/>
      <c r="N25" s="465"/>
      <c r="O25" s="464"/>
      <c r="P25" s="464"/>
      <c r="R25" s="466"/>
      <c r="T25" s="466"/>
      <c r="V25" s="466"/>
      <c r="X25" s="466"/>
    </row>
    <row r="26" spans="1:30" s="462" customFormat="1" ht="12.75" customHeight="1">
      <c r="B26" s="511" t="s">
        <v>316</v>
      </c>
      <c r="C26" s="511"/>
      <c r="D26" s="511"/>
      <c r="E26" s="511"/>
      <c r="F26" s="511"/>
      <c r="G26" s="511"/>
      <c r="H26" s="511"/>
      <c r="I26" s="511"/>
      <c r="J26" s="511"/>
      <c r="K26" s="511"/>
      <c r="L26" s="464"/>
      <c r="M26" s="464"/>
      <c r="N26" s="465"/>
      <c r="O26" s="464"/>
      <c r="P26" s="464"/>
      <c r="R26" s="466"/>
      <c r="T26" s="466"/>
      <c r="V26" s="466"/>
      <c r="X26" s="466"/>
    </row>
    <row r="27" spans="1:30" s="462" customFormat="1" ht="12.75" customHeight="1">
      <c r="B27" s="512" t="str">
        <f>"3. Data include inspections published as at "&amp;Ranges!$A$25&amp;"."</f>
        <v>3. Data include inspections published as at 31 January 2015.</v>
      </c>
      <c r="C27" s="512"/>
      <c r="D27" s="512"/>
      <c r="E27" s="512"/>
      <c r="F27" s="512"/>
      <c r="G27" s="512"/>
      <c r="H27" s="512"/>
      <c r="I27" s="512"/>
      <c r="J27" s="512"/>
      <c r="K27" s="512"/>
      <c r="L27" s="97"/>
      <c r="M27" s="98"/>
      <c r="N27" s="99"/>
      <c r="O27" s="97"/>
      <c r="P27" s="98"/>
      <c r="R27" s="466"/>
      <c r="T27" s="466"/>
      <c r="V27" s="466"/>
      <c r="X27" s="466"/>
    </row>
    <row r="28" spans="1:30" s="462" customFormat="1" ht="33" customHeight="1">
      <c r="B28" s="513"/>
      <c r="C28" s="514"/>
      <c r="D28" s="514"/>
      <c r="E28" s="514"/>
      <c r="F28" s="514"/>
      <c r="G28" s="514"/>
      <c r="H28" s="514"/>
      <c r="I28" s="514"/>
      <c r="J28" s="514"/>
      <c r="K28" s="467"/>
      <c r="L28" s="468"/>
      <c r="M28" s="469"/>
      <c r="N28" s="469"/>
      <c r="P28" s="466"/>
      <c r="R28" s="466"/>
      <c r="T28" s="466"/>
      <c r="V28" s="466"/>
      <c r="X28" s="466"/>
    </row>
    <row r="29" spans="1:30">
      <c r="B29" s="93"/>
      <c r="C29" s="93"/>
      <c r="D29" s="93"/>
      <c r="E29" s="183"/>
    </row>
    <row r="30" spans="1:30">
      <c r="B30" s="128"/>
      <c r="C30" s="107"/>
      <c r="D30" s="107"/>
    </row>
    <row r="31" spans="1:30" s="100" customFormat="1" ht="12.75" customHeight="1">
      <c r="A31" s="102"/>
      <c r="B31" s="103"/>
      <c r="C31" s="103"/>
      <c r="D31" s="103"/>
      <c r="E31" s="183"/>
      <c r="F31" s="183"/>
      <c r="G31" s="183"/>
      <c r="H31" s="183"/>
      <c r="I31" s="183"/>
      <c r="J31" s="183"/>
      <c r="K31" s="183"/>
      <c r="L31" s="93"/>
      <c r="M31" s="94"/>
      <c r="N31" s="94"/>
      <c r="P31" s="101"/>
      <c r="R31" s="101"/>
      <c r="T31" s="101"/>
      <c r="V31" s="101"/>
      <c r="X31" s="101"/>
    </row>
    <row r="32" spans="1:30" s="100" customFormat="1">
      <c r="A32" s="104"/>
      <c r="B32" s="193"/>
      <c r="C32" s="193"/>
      <c r="D32" s="193"/>
      <c r="E32" s="183"/>
      <c r="F32" s="183"/>
      <c r="G32" s="183"/>
      <c r="H32" s="183"/>
      <c r="I32" s="183"/>
      <c r="J32" s="183"/>
      <c r="K32" s="183"/>
      <c r="L32" s="93"/>
      <c r="M32" s="94"/>
      <c r="N32" s="94"/>
      <c r="P32" s="101"/>
      <c r="R32" s="101"/>
      <c r="T32" s="101"/>
      <c r="V32" s="101"/>
      <c r="X32" s="101"/>
    </row>
    <row r="33" spans="1:24" s="100" customFormat="1">
      <c r="A33" s="104"/>
      <c r="B33" s="239"/>
      <c r="C33" s="239"/>
      <c r="D33" s="239"/>
      <c r="E33" s="183"/>
      <c r="F33" s="183"/>
      <c r="G33" s="183"/>
      <c r="H33" s="183"/>
      <c r="I33" s="183"/>
      <c r="J33" s="183"/>
      <c r="K33" s="183"/>
      <c r="L33" s="93"/>
      <c r="M33" s="94"/>
      <c r="N33" s="94"/>
      <c r="P33" s="101"/>
      <c r="R33" s="101"/>
      <c r="T33" s="101"/>
      <c r="V33" s="101"/>
      <c r="X33" s="101"/>
    </row>
    <row r="34" spans="1:24" s="100" customFormat="1">
      <c r="A34" s="102"/>
      <c r="B34" s="239"/>
      <c r="C34" s="239"/>
      <c r="D34" s="239"/>
      <c r="E34" s="183"/>
      <c r="F34" s="183"/>
      <c r="G34" s="183"/>
      <c r="H34" s="183"/>
      <c r="I34" s="183"/>
      <c r="J34" s="183"/>
      <c r="K34" s="183"/>
      <c r="L34" s="93"/>
      <c r="M34" s="94"/>
      <c r="N34" s="94"/>
      <c r="P34" s="101"/>
      <c r="R34" s="101"/>
      <c r="T34" s="101"/>
      <c r="V34" s="101"/>
      <c r="X34" s="101"/>
    </row>
    <row r="35" spans="1:24" s="100" customFormat="1">
      <c r="A35" s="104"/>
      <c r="B35" s="239"/>
      <c r="C35" s="239"/>
      <c r="D35" s="239"/>
      <c r="E35" s="183"/>
      <c r="F35" s="183"/>
      <c r="G35" s="183"/>
      <c r="H35" s="183"/>
      <c r="I35" s="183"/>
      <c r="J35" s="183"/>
      <c r="K35" s="183"/>
      <c r="L35" s="93"/>
      <c r="M35" s="94"/>
      <c r="N35" s="94"/>
      <c r="P35" s="101"/>
      <c r="R35" s="101"/>
      <c r="T35" s="101"/>
      <c r="V35" s="101"/>
      <c r="X35" s="101"/>
    </row>
    <row r="36" spans="1:24" s="100" customFormat="1">
      <c r="A36" s="104"/>
      <c r="B36" s="239"/>
      <c r="C36" s="239"/>
      <c r="D36" s="239"/>
      <c r="E36" s="183"/>
      <c r="F36" s="183"/>
      <c r="G36" s="183"/>
      <c r="H36" s="183"/>
      <c r="I36" s="183"/>
      <c r="J36" s="183"/>
      <c r="K36" s="183"/>
      <c r="L36" s="93"/>
      <c r="M36" s="94"/>
      <c r="N36" s="94"/>
      <c r="P36" s="101"/>
      <c r="R36" s="101"/>
      <c r="T36" s="101"/>
      <c r="V36" s="101"/>
      <c r="X36" s="101"/>
    </row>
    <row r="37" spans="1:24" s="100" customFormat="1">
      <c r="A37" s="104"/>
      <c r="B37" s="193"/>
      <c r="C37" s="193"/>
      <c r="D37" s="193"/>
      <c r="E37" s="183"/>
      <c r="F37" s="183"/>
      <c r="G37" s="183"/>
      <c r="H37" s="183"/>
      <c r="I37" s="183"/>
      <c r="J37" s="183"/>
      <c r="K37" s="183"/>
      <c r="L37" s="93"/>
      <c r="M37" s="94"/>
      <c r="N37" s="94"/>
      <c r="P37" s="101"/>
      <c r="R37" s="101"/>
      <c r="T37" s="101"/>
      <c r="V37" s="101"/>
      <c r="X37" s="101"/>
    </row>
    <row r="38" spans="1:24" s="100" customFormat="1">
      <c r="A38" s="104"/>
      <c r="B38" s="497"/>
      <c r="C38" s="497"/>
      <c r="D38" s="497"/>
      <c r="E38" s="183"/>
      <c r="F38" s="183"/>
      <c r="G38" s="183"/>
      <c r="H38" s="183"/>
      <c r="I38" s="183"/>
      <c r="J38" s="183"/>
      <c r="K38" s="183"/>
      <c r="L38" s="93"/>
      <c r="M38" s="94"/>
      <c r="N38" s="94"/>
      <c r="P38" s="101"/>
      <c r="R38" s="101"/>
      <c r="T38" s="101"/>
      <c r="V38" s="101"/>
      <c r="X38" s="101"/>
    </row>
    <row r="39" spans="1:24" s="100" customFormat="1">
      <c r="A39" s="104"/>
      <c r="B39" s="497"/>
      <c r="C39" s="497"/>
      <c r="D39" s="497"/>
      <c r="E39" s="183"/>
      <c r="F39" s="183"/>
      <c r="G39" s="183"/>
      <c r="H39" s="183"/>
      <c r="I39" s="183"/>
      <c r="J39" s="183"/>
      <c r="K39" s="183"/>
      <c r="L39" s="93"/>
      <c r="M39" s="94"/>
      <c r="N39" s="94"/>
      <c r="P39" s="101"/>
      <c r="R39" s="101"/>
      <c r="T39" s="101"/>
      <c r="V39" s="101"/>
      <c r="X39" s="101"/>
    </row>
    <row r="40" spans="1:24" s="100" customFormat="1">
      <c r="A40" s="104"/>
      <c r="B40" s="497"/>
      <c r="C40" s="497"/>
      <c r="D40" s="497"/>
      <c r="E40" s="183"/>
      <c r="F40" s="183"/>
      <c r="G40" s="183"/>
      <c r="H40" s="183"/>
      <c r="I40" s="183"/>
      <c r="J40" s="183"/>
      <c r="K40" s="183"/>
      <c r="L40" s="93"/>
      <c r="M40" s="94"/>
      <c r="N40" s="94"/>
      <c r="P40" s="101"/>
      <c r="R40" s="101"/>
      <c r="T40" s="101"/>
      <c r="V40" s="101"/>
      <c r="X40" s="101"/>
    </row>
    <row r="41" spans="1:24" s="100" customFormat="1">
      <c r="A41" s="104"/>
      <c r="B41" s="497"/>
      <c r="C41" s="497"/>
      <c r="D41" s="497"/>
      <c r="E41" s="183"/>
      <c r="F41" s="183"/>
      <c r="G41" s="183"/>
      <c r="H41" s="183"/>
      <c r="I41" s="183"/>
      <c r="J41" s="183"/>
      <c r="K41" s="183"/>
      <c r="L41" s="93"/>
      <c r="M41" s="94"/>
      <c r="N41" s="94"/>
      <c r="P41" s="101"/>
      <c r="R41" s="101"/>
      <c r="T41" s="101"/>
      <c r="V41" s="101"/>
      <c r="X41" s="101"/>
    </row>
    <row r="42" spans="1:24" s="100" customFormat="1">
      <c r="A42" s="104"/>
      <c r="B42" s="497"/>
      <c r="C42" s="497"/>
      <c r="D42" s="497"/>
      <c r="E42" s="183"/>
      <c r="F42" s="183"/>
      <c r="G42" s="183"/>
      <c r="H42" s="183"/>
      <c r="I42" s="183"/>
      <c r="J42" s="183"/>
      <c r="K42" s="183"/>
      <c r="L42" s="93"/>
      <c r="M42" s="94"/>
      <c r="N42" s="94"/>
      <c r="P42" s="101"/>
      <c r="R42" s="101"/>
      <c r="T42" s="101"/>
      <c r="V42" s="101"/>
      <c r="X42" s="101"/>
    </row>
    <row r="43" spans="1:24" s="100" customFormat="1">
      <c r="A43" s="102"/>
      <c r="B43" s="103"/>
      <c r="C43" s="103"/>
      <c r="D43" s="103"/>
      <c r="E43" s="183"/>
      <c r="F43" s="183"/>
      <c r="G43" s="183"/>
      <c r="H43" s="183"/>
      <c r="I43" s="183"/>
      <c r="J43" s="183"/>
      <c r="K43" s="183"/>
      <c r="L43" s="93"/>
      <c r="M43" s="94"/>
      <c r="N43" s="94"/>
      <c r="P43" s="101"/>
      <c r="R43" s="101"/>
      <c r="T43" s="101"/>
      <c r="V43" s="101"/>
      <c r="X43" s="101"/>
    </row>
    <row r="44" spans="1:24" s="100" customFormat="1">
      <c r="A44" s="104"/>
      <c r="B44" s="497"/>
      <c r="C44" s="497"/>
      <c r="D44" s="497"/>
      <c r="E44" s="183"/>
      <c r="F44" s="183"/>
      <c r="G44" s="183"/>
      <c r="H44" s="183"/>
      <c r="I44" s="183"/>
      <c r="J44" s="183"/>
      <c r="K44" s="183"/>
      <c r="L44" s="93"/>
      <c r="M44" s="94"/>
      <c r="N44" s="94"/>
      <c r="P44" s="101"/>
      <c r="R44" s="101"/>
      <c r="T44" s="101"/>
      <c r="V44" s="101"/>
      <c r="X44" s="101"/>
    </row>
    <row r="45" spans="1:24" s="100" customFormat="1">
      <c r="A45" s="104"/>
      <c r="B45" s="497"/>
      <c r="C45" s="497"/>
      <c r="D45" s="497"/>
      <c r="E45" s="183"/>
      <c r="F45" s="183"/>
      <c r="G45" s="183"/>
      <c r="H45" s="183"/>
      <c r="I45" s="183"/>
      <c r="J45" s="183"/>
      <c r="K45" s="183"/>
      <c r="L45" s="93"/>
      <c r="M45" s="94"/>
      <c r="N45" s="94"/>
      <c r="P45" s="101"/>
      <c r="R45" s="101"/>
      <c r="T45" s="101"/>
      <c r="V45" s="101"/>
      <c r="X45" s="101"/>
    </row>
    <row r="46" spans="1:24" s="100" customFormat="1">
      <c r="A46" s="104"/>
      <c r="B46" s="497"/>
      <c r="C46" s="497"/>
      <c r="D46" s="497"/>
      <c r="E46" s="183"/>
      <c r="F46" s="183"/>
      <c r="G46" s="183"/>
      <c r="H46" s="183"/>
      <c r="I46" s="183"/>
      <c r="J46" s="183"/>
      <c r="K46" s="183"/>
      <c r="L46" s="93"/>
      <c r="M46" s="94"/>
      <c r="N46" s="94"/>
      <c r="P46" s="101"/>
      <c r="R46" s="101"/>
      <c r="T46" s="101"/>
      <c r="V46" s="101"/>
      <c r="X46" s="101"/>
    </row>
    <row r="47" spans="1:24" s="100" customFormat="1">
      <c r="A47" s="102"/>
      <c r="B47" s="103"/>
      <c r="C47" s="103"/>
      <c r="D47" s="103"/>
      <c r="E47" s="183"/>
      <c r="F47" s="183"/>
      <c r="G47" s="183"/>
      <c r="H47" s="183"/>
      <c r="I47" s="183"/>
      <c r="J47" s="183"/>
      <c r="K47" s="183"/>
      <c r="L47" s="93"/>
      <c r="M47" s="94"/>
      <c r="N47" s="94"/>
      <c r="P47" s="101"/>
      <c r="R47" s="101"/>
      <c r="T47" s="101"/>
      <c r="V47" s="101"/>
      <c r="X47" s="101"/>
    </row>
    <row r="48" spans="1:24" s="100" customFormat="1">
      <c r="A48" s="104"/>
      <c r="B48" s="497"/>
      <c r="C48" s="497"/>
      <c r="D48" s="497"/>
      <c r="E48" s="183"/>
      <c r="F48" s="183"/>
      <c r="G48" s="183"/>
      <c r="H48" s="183"/>
      <c r="I48" s="183"/>
      <c r="J48" s="183"/>
      <c r="K48" s="183"/>
      <c r="L48" s="93"/>
      <c r="M48" s="94"/>
      <c r="N48" s="94"/>
      <c r="P48" s="101"/>
      <c r="R48" s="101"/>
      <c r="T48" s="101"/>
      <c r="V48" s="101"/>
      <c r="X48" s="101"/>
    </row>
    <row r="49" spans="1:24" s="100" customFormat="1">
      <c r="A49" s="104"/>
      <c r="B49" s="497"/>
      <c r="C49" s="497"/>
      <c r="D49" s="497"/>
      <c r="E49" s="183"/>
      <c r="F49" s="183"/>
      <c r="G49" s="183"/>
      <c r="H49" s="183"/>
      <c r="I49" s="183"/>
      <c r="J49" s="183"/>
      <c r="K49" s="183"/>
      <c r="L49" s="93"/>
      <c r="M49" s="94"/>
      <c r="N49" s="94"/>
      <c r="P49" s="101"/>
      <c r="R49" s="101"/>
      <c r="T49" s="101"/>
      <c r="V49" s="101"/>
      <c r="X49" s="101"/>
    </row>
    <row r="50" spans="1:24" s="100" customFormat="1">
      <c r="A50" s="104"/>
      <c r="B50" s="497"/>
      <c r="C50" s="497"/>
      <c r="D50" s="497"/>
      <c r="E50" s="183"/>
      <c r="F50" s="183"/>
      <c r="G50" s="183"/>
      <c r="H50" s="183"/>
      <c r="I50" s="183"/>
      <c r="J50" s="183"/>
      <c r="K50" s="183"/>
      <c r="L50" s="93"/>
      <c r="M50" s="94"/>
      <c r="N50" s="94"/>
      <c r="P50" s="101"/>
      <c r="R50" s="101"/>
      <c r="T50" s="101"/>
      <c r="V50" s="101"/>
      <c r="X50" s="101"/>
    </row>
    <row r="51" spans="1:24" s="100" customFormat="1">
      <c r="A51" s="104"/>
      <c r="B51" s="497"/>
      <c r="C51" s="497"/>
      <c r="D51" s="497"/>
      <c r="E51" s="183"/>
      <c r="F51" s="183"/>
      <c r="G51" s="183"/>
      <c r="H51" s="183"/>
      <c r="I51" s="183"/>
      <c r="J51" s="183"/>
      <c r="K51" s="183"/>
      <c r="L51" s="93"/>
      <c r="M51" s="94"/>
      <c r="N51" s="94"/>
      <c r="P51" s="101"/>
      <c r="R51" s="101"/>
      <c r="T51" s="101"/>
      <c r="V51" s="101"/>
      <c r="X51" s="101"/>
    </row>
    <row r="52" spans="1:24" s="100" customFormat="1">
      <c r="A52" s="104"/>
      <c r="B52" s="497"/>
      <c r="C52" s="497"/>
      <c r="D52" s="497"/>
      <c r="E52" s="183"/>
      <c r="F52" s="183"/>
      <c r="G52" s="183"/>
      <c r="H52" s="183"/>
      <c r="I52" s="183"/>
      <c r="J52" s="183"/>
      <c r="K52" s="183"/>
      <c r="L52" s="93"/>
      <c r="M52" s="94"/>
      <c r="N52" s="94"/>
      <c r="P52" s="101"/>
      <c r="R52" s="101"/>
      <c r="T52" s="101"/>
      <c r="V52" s="101"/>
      <c r="X52" s="101"/>
    </row>
    <row r="53" spans="1:24" s="100" customFormat="1">
      <c r="A53" s="104"/>
      <c r="B53" s="497"/>
      <c r="C53" s="497"/>
      <c r="D53" s="497"/>
      <c r="E53" s="183"/>
      <c r="F53" s="183"/>
      <c r="G53" s="183"/>
      <c r="H53" s="183"/>
      <c r="I53" s="183"/>
      <c r="J53" s="183"/>
      <c r="K53" s="183"/>
      <c r="L53" s="93"/>
      <c r="M53" s="94"/>
      <c r="N53" s="94"/>
      <c r="P53" s="101"/>
      <c r="R53" s="101"/>
      <c r="T53" s="101"/>
      <c r="V53" s="101"/>
      <c r="X53" s="101"/>
    </row>
    <row r="54" spans="1:24" s="100" customFormat="1">
      <c r="E54" s="183"/>
      <c r="F54" s="183"/>
      <c r="G54" s="183"/>
      <c r="H54" s="183"/>
      <c r="I54" s="183"/>
      <c r="J54" s="183"/>
      <c r="K54" s="183"/>
      <c r="L54" s="93"/>
      <c r="M54" s="94"/>
      <c r="N54" s="94"/>
      <c r="P54" s="101"/>
      <c r="R54" s="101"/>
      <c r="T54" s="101"/>
      <c r="V54" s="101"/>
      <c r="X54" s="101"/>
    </row>
    <row r="55" spans="1:24" s="100" customFormat="1">
      <c r="E55" s="183"/>
      <c r="F55" s="183"/>
      <c r="G55" s="183"/>
      <c r="H55" s="183"/>
      <c r="I55" s="183"/>
      <c r="J55" s="183"/>
      <c r="K55" s="183"/>
      <c r="L55" s="93"/>
      <c r="M55" s="94"/>
      <c r="N55" s="94"/>
      <c r="P55" s="101"/>
      <c r="R55" s="101"/>
      <c r="T55" s="101"/>
      <c r="V55" s="101"/>
      <c r="X55" s="101"/>
    </row>
    <row r="56" spans="1:24" s="100" customFormat="1">
      <c r="E56" s="183"/>
      <c r="F56" s="183"/>
      <c r="G56" s="183"/>
      <c r="H56" s="183"/>
      <c r="I56" s="183"/>
      <c r="J56" s="183"/>
      <c r="K56" s="183"/>
      <c r="L56" s="93"/>
      <c r="M56" s="94"/>
      <c r="N56" s="94"/>
      <c r="P56" s="101"/>
      <c r="R56" s="101"/>
      <c r="T56" s="101"/>
      <c r="V56" s="101"/>
      <c r="X56" s="101"/>
    </row>
    <row r="57" spans="1:24" s="100" customFormat="1">
      <c r="E57" s="183"/>
      <c r="F57" s="183"/>
      <c r="G57" s="183"/>
      <c r="H57" s="183"/>
      <c r="I57" s="183"/>
      <c r="J57" s="183"/>
      <c r="K57" s="183"/>
      <c r="L57" s="93"/>
      <c r="M57" s="94"/>
      <c r="N57" s="94"/>
      <c r="P57" s="101"/>
      <c r="R57" s="101"/>
      <c r="T57" s="101"/>
      <c r="V57" s="101"/>
      <c r="X57" s="101"/>
    </row>
    <row r="58" spans="1:24" s="100" customFormat="1">
      <c r="E58" s="183"/>
      <c r="F58" s="183"/>
      <c r="G58" s="183"/>
      <c r="H58" s="183"/>
      <c r="I58" s="183"/>
      <c r="J58" s="183"/>
      <c r="K58" s="183"/>
      <c r="L58" s="93"/>
      <c r="M58" s="94"/>
      <c r="N58" s="94"/>
      <c r="P58" s="101"/>
      <c r="R58" s="101"/>
      <c r="T58" s="101"/>
      <c r="V58" s="101"/>
      <c r="X58" s="101"/>
    </row>
    <row r="59" spans="1:24" s="100" customFormat="1">
      <c r="E59" s="183"/>
      <c r="F59" s="183"/>
      <c r="G59" s="183"/>
      <c r="H59" s="183"/>
      <c r="I59" s="183"/>
      <c r="J59" s="183"/>
      <c r="K59" s="183"/>
      <c r="L59" s="93"/>
      <c r="M59" s="94"/>
      <c r="N59" s="94"/>
      <c r="P59" s="101"/>
      <c r="R59" s="101"/>
      <c r="T59" s="101"/>
      <c r="V59" s="101"/>
      <c r="X59" s="101"/>
    </row>
    <row r="60" spans="1:24" s="100" customFormat="1">
      <c r="E60" s="183"/>
      <c r="F60" s="183"/>
      <c r="G60" s="183"/>
      <c r="H60" s="183"/>
      <c r="I60" s="183"/>
      <c r="J60" s="183"/>
      <c r="K60" s="183"/>
      <c r="L60" s="93"/>
      <c r="M60" s="94"/>
      <c r="N60" s="94"/>
      <c r="P60" s="101"/>
      <c r="R60" s="101"/>
      <c r="T60" s="101"/>
      <c r="V60" s="101"/>
      <c r="X60" s="101"/>
    </row>
    <row r="61" spans="1:24" s="100" customFormat="1">
      <c r="E61" s="183"/>
      <c r="F61" s="183"/>
      <c r="G61" s="183"/>
      <c r="H61" s="183"/>
      <c r="I61" s="183"/>
      <c r="J61" s="183"/>
      <c r="K61" s="183"/>
      <c r="L61" s="93"/>
      <c r="M61" s="94"/>
      <c r="N61" s="94"/>
      <c r="P61" s="101"/>
      <c r="R61" s="101"/>
      <c r="T61" s="101"/>
      <c r="V61" s="101"/>
      <c r="X61" s="101"/>
    </row>
    <row r="62" spans="1:24" s="100" customFormat="1">
      <c r="E62" s="183"/>
      <c r="F62" s="183"/>
      <c r="G62" s="183"/>
      <c r="H62" s="183"/>
      <c r="I62" s="183"/>
      <c r="J62" s="183"/>
      <c r="K62" s="183"/>
      <c r="L62" s="93"/>
      <c r="M62" s="94"/>
      <c r="N62" s="94"/>
      <c r="P62" s="101"/>
      <c r="R62" s="101"/>
      <c r="T62" s="101"/>
      <c r="V62" s="101"/>
      <c r="X62" s="101"/>
    </row>
    <row r="63" spans="1:24" s="100" customFormat="1">
      <c r="E63" s="183"/>
      <c r="F63" s="183"/>
      <c r="G63" s="183"/>
      <c r="H63" s="183"/>
      <c r="I63" s="183"/>
      <c r="J63" s="183"/>
      <c r="K63" s="183"/>
      <c r="L63" s="93"/>
      <c r="M63" s="94"/>
      <c r="N63" s="94"/>
      <c r="P63" s="101"/>
      <c r="R63" s="101"/>
      <c r="T63" s="101"/>
      <c r="V63" s="101"/>
      <c r="X63" s="101"/>
    </row>
    <row r="64" spans="1:24" s="100" customFormat="1">
      <c r="E64" s="183"/>
      <c r="F64" s="183"/>
      <c r="G64" s="183"/>
      <c r="H64" s="183"/>
      <c r="I64" s="183"/>
      <c r="J64" s="183"/>
      <c r="K64" s="183"/>
      <c r="L64" s="93"/>
      <c r="M64" s="94"/>
      <c r="N64" s="94"/>
      <c r="P64" s="101"/>
      <c r="R64" s="101"/>
      <c r="T64" s="101"/>
      <c r="V64" s="101"/>
      <c r="X64" s="101"/>
    </row>
    <row r="65" spans="5:24" s="100" customFormat="1">
      <c r="E65" s="183"/>
      <c r="F65" s="183"/>
      <c r="G65" s="183"/>
      <c r="H65" s="183"/>
      <c r="I65" s="183"/>
      <c r="J65" s="183"/>
      <c r="K65" s="183"/>
      <c r="L65" s="93"/>
      <c r="M65" s="94"/>
      <c r="N65" s="94"/>
      <c r="P65" s="101"/>
      <c r="R65" s="101"/>
      <c r="T65" s="101"/>
      <c r="V65" s="101"/>
      <c r="X65" s="101"/>
    </row>
    <row r="66" spans="5:24" s="100" customFormat="1">
      <c r="E66" s="183"/>
      <c r="F66" s="183"/>
      <c r="G66" s="183"/>
      <c r="H66" s="183"/>
      <c r="I66" s="183"/>
      <c r="J66" s="183"/>
      <c r="K66" s="183"/>
      <c r="L66" s="93"/>
      <c r="M66" s="94"/>
      <c r="N66" s="94"/>
      <c r="P66" s="101"/>
      <c r="R66" s="101"/>
      <c r="T66" s="101"/>
      <c r="V66" s="101"/>
      <c r="X66" s="101"/>
    </row>
    <row r="67" spans="5:24" s="100" customFormat="1">
      <c r="E67" s="183"/>
      <c r="F67" s="183"/>
      <c r="G67" s="183"/>
      <c r="H67" s="183"/>
      <c r="I67" s="183"/>
      <c r="J67" s="183"/>
      <c r="K67" s="183"/>
      <c r="L67" s="93"/>
      <c r="M67" s="94"/>
      <c r="N67" s="94"/>
      <c r="P67" s="101"/>
      <c r="R67" s="101"/>
      <c r="T67" s="101"/>
      <c r="V67" s="101"/>
      <c r="X67" s="101"/>
    </row>
    <row r="68" spans="5:24" s="100" customFormat="1">
      <c r="E68" s="183"/>
      <c r="F68" s="183"/>
      <c r="G68" s="183"/>
      <c r="H68" s="183"/>
      <c r="I68" s="183"/>
      <c r="J68" s="183"/>
      <c r="K68" s="183"/>
      <c r="L68" s="93"/>
      <c r="M68" s="94"/>
      <c r="N68" s="94"/>
      <c r="P68" s="101"/>
      <c r="R68" s="101"/>
      <c r="T68" s="101"/>
      <c r="V68" s="101"/>
      <c r="X68" s="101"/>
    </row>
    <row r="69" spans="5:24" s="100" customFormat="1">
      <c r="E69" s="183"/>
      <c r="F69" s="183"/>
      <c r="G69" s="183"/>
      <c r="H69" s="183"/>
      <c r="I69" s="183"/>
      <c r="J69" s="183"/>
      <c r="K69" s="183"/>
      <c r="L69" s="93"/>
      <c r="M69" s="94"/>
      <c r="N69" s="94"/>
      <c r="P69" s="101"/>
      <c r="R69" s="101"/>
      <c r="T69" s="101"/>
      <c r="V69" s="101"/>
      <c r="X69" s="101"/>
    </row>
    <row r="70" spans="5:24" s="100" customFormat="1">
      <c r="E70" s="183"/>
      <c r="F70" s="183"/>
      <c r="G70" s="183"/>
      <c r="H70" s="183"/>
      <c r="I70" s="183"/>
      <c r="J70" s="183"/>
      <c r="K70" s="183"/>
      <c r="L70" s="93"/>
      <c r="M70" s="94"/>
      <c r="N70" s="94"/>
      <c r="P70" s="101"/>
      <c r="R70" s="101"/>
      <c r="T70" s="101"/>
      <c r="V70" s="101"/>
      <c r="X70" s="101"/>
    </row>
    <row r="71" spans="5:24" s="100" customFormat="1">
      <c r="E71" s="183"/>
      <c r="F71" s="183"/>
      <c r="G71" s="183"/>
      <c r="H71" s="183"/>
      <c r="I71" s="183"/>
      <c r="J71" s="183"/>
      <c r="K71" s="183"/>
      <c r="L71" s="93"/>
      <c r="M71" s="94"/>
      <c r="N71" s="94"/>
      <c r="P71" s="101"/>
      <c r="R71" s="101"/>
      <c r="T71" s="101"/>
      <c r="V71" s="101"/>
      <c r="X71" s="101"/>
    </row>
    <row r="72" spans="5:24" s="100" customFormat="1">
      <c r="E72" s="183"/>
      <c r="F72" s="183"/>
      <c r="G72" s="183"/>
      <c r="H72" s="183"/>
      <c r="I72" s="183"/>
      <c r="J72" s="183"/>
      <c r="K72" s="183"/>
      <c r="L72" s="93"/>
      <c r="M72" s="94"/>
      <c r="N72" s="94"/>
      <c r="P72" s="101"/>
      <c r="R72" s="101"/>
      <c r="T72" s="101"/>
      <c r="V72" s="101"/>
      <c r="X72" s="101"/>
    </row>
    <row r="73" spans="5:24" s="100" customFormat="1">
      <c r="E73" s="183"/>
      <c r="F73" s="183"/>
      <c r="G73" s="183"/>
      <c r="H73" s="183"/>
      <c r="I73" s="183"/>
      <c r="J73" s="183"/>
      <c r="K73" s="183"/>
      <c r="L73" s="93"/>
      <c r="M73" s="94"/>
      <c r="N73" s="94"/>
      <c r="P73" s="101"/>
      <c r="R73" s="101"/>
      <c r="T73" s="101"/>
      <c r="V73" s="101"/>
      <c r="X73" s="101"/>
    </row>
    <row r="74" spans="5:24" s="100" customFormat="1">
      <c r="E74" s="183"/>
      <c r="F74" s="183"/>
      <c r="G74" s="183"/>
      <c r="H74" s="183"/>
      <c r="I74" s="183"/>
      <c r="J74" s="183"/>
      <c r="K74" s="183"/>
      <c r="L74" s="93"/>
      <c r="M74" s="94"/>
      <c r="N74" s="94"/>
      <c r="P74" s="101"/>
      <c r="R74" s="101"/>
      <c r="T74" s="101"/>
      <c r="V74" s="101"/>
      <c r="X74" s="101"/>
    </row>
    <row r="75" spans="5:24" s="100" customFormat="1">
      <c r="E75" s="183"/>
      <c r="F75" s="183"/>
      <c r="G75" s="183"/>
      <c r="H75" s="183"/>
      <c r="I75" s="183"/>
      <c r="J75" s="183"/>
      <c r="K75" s="183"/>
      <c r="L75" s="93"/>
      <c r="M75" s="94"/>
      <c r="N75" s="94"/>
      <c r="P75" s="101"/>
      <c r="R75" s="101"/>
      <c r="T75" s="101"/>
      <c r="V75" s="101"/>
      <c r="X75" s="101"/>
    </row>
    <row r="76" spans="5:24" s="100" customFormat="1">
      <c r="E76" s="183"/>
      <c r="F76" s="183"/>
      <c r="G76" s="183"/>
      <c r="H76" s="183"/>
      <c r="I76" s="183"/>
      <c r="J76" s="183"/>
      <c r="K76" s="183"/>
      <c r="L76" s="93"/>
      <c r="M76" s="94"/>
      <c r="N76" s="94"/>
      <c r="P76" s="101"/>
      <c r="R76" s="101"/>
      <c r="T76" s="101"/>
      <c r="V76" s="101"/>
      <c r="X76" s="101"/>
    </row>
    <row r="77" spans="5:24" s="100" customFormat="1">
      <c r="E77" s="183"/>
      <c r="F77" s="183"/>
      <c r="G77" s="183"/>
      <c r="H77" s="183"/>
      <c r="I77" s="183"/>
      <c r="J77" s="183"/>
      <c r="K77" s="183"/>
      <c r="L77" s="93"/>
      <c r="M77" s="94"/>
      <c r="N77" s="94"/>
      <c r="P77" s="101"/>
      <c r="R77" s="101"/>
      <c r="T77" s="101"/>
      <c r="V77" s="101"/>
      <c r="X77" s="101"/>
    </row>
    <row r="78" spans="5:24" s="100" customFormat="1">
      <c r="E78" s="183"/>
      <c r="F78" s="183"/>
      <c r="G78" s="183"/>
      <c r="H78" s="183"/>
      <c r="I78" s="183"/>
      <c r="J78" s="183"/>
      <c r="K78" s="183"/>
      <c r="L78" s="93"/>
      <c r="M78" s="94"/>
      <c r="N78" s="94"/>
      <c r="P78" s="101"/>
      <c r="R78" s="101"/>
      <c r="T78" s="101"/>
      <c r="V78" s="101"/>
      <c r="X78" s="101"/>
    </row>
    <row r="79" spans="5:24" s="100" customFormat="1">
      <c r="E79" s="183"/>
      <c r="F79" s="183"/>
      <c r="G79" s="183"/>
      <c r="H79" s="183"/>
      <c r="I79" s="183"/>
      <c r="J79" s="183"/>
      <c r="K79" s="183"/>
      <c r="L79" s="93"/>
      <c r="M79" s="94"/>
      <c r="N79" s="94"/>
      <c r="P79" s="101"/>
      <c r="R79" s="101"/>
      <c r="T79" s="101"/>
      <c r="V79" s="101"/>
      <c r="X79" s="101"/>
    </row>
    <row r="80" spans="5:24" s="100" customFormat="1">
      <c r="E80" s="183"/>
      <c r="F80" s="183"/>
      <c r="G80" s="183"/>
      <c r="H80" s="183"/>
      <c r="I80" s="183"/>
      <c r="J80" s="183"/>
      <c r="K80" s="183"/>
      <c r="L80" s="93"/>
      <c r="M80" s="94"/>
      <c r="N80" s="94"/>
      <c r="P80" s="101"/>
      <c r="R80" s="101"/>
      <c r="T80" s="101"/>
      <c r="V80" s="101"/>
      <c r="X80" s="101"/>
    </row>
    <row r="81" spans="5:24" s="100" customFormat="1">
      <c r="E81" s="183"/>
      <c r="F81" s="183"/>
      <c r="G81" s="183"/>
      <c r="H81" s="183"/>
      <c r="I81" s="183"/>
      <c r="J81" s="183"/>
      <c r="K81" s="183"/>
      <c r="L81" s="93"/>
      <c r="M81" s="94"/>
      <c r="N81" s="94"/>
      <c r="P81" s="101"/>
      <c r="R81" s="101"/>
      <c r="T81" s="101"/>
      <c r="V81" s="101"/>
      <c r="X81" s="101"/>
    </row>
    <row r="82" spans="5:24" s="100" customFormat="1">
      <c r="E82" s="183"/>
      <c r="F82" s="183"/>
      <c r="G82" s="183"/>
      <c r="H82" s="183"/>
      <c r="I82" s="183"/>
      <c r="J82" s="183"/>
      <c r="K82" s="183"/>
      <c r="L82" s="93"/>
      <c r="M82" s="94"/>
      <c r="N82" s="94"/>
      <c r="P82" s="101"/>
      <c r="R82" s="101"/>
      <c r="T82" s="101"/>
      <c r="V82" s="101"/>
      <c r="X82" s="101"/>
    </row>
    <row r="83" spans="5:24" s="100" customFormat="1">
      <c r="E83" s="183"/>
      <c r="F83" s="183"/>
      <c r="G83" s="183"/>
      <c r="H83" s="183"/>
      <c r="I83" s="183"/>
      <c r="J83" s="183"/>
      <c r="K83" s="183"/>
      <c r="L83" s="93"/>
      <c r="M83" s="94"/>
      <c r="N83" s="94"/>
      <c r="P83" s="101"/>
      <c r="R83" s="101"/>
      <c r="T83" s="101"/>
      <c r="V83" s="101"/>
      <c r="X83" s="101"/>
    </row>
    <row r="84" spans="5:24" s="100" customFormat="1">
      <c r="E84" s="183"/>
      <c r="F84" s="183"/>
      <c r="G84" s="183"/>
      <c r="H84" s="183"/>
      <c r="I84" s="183"/>
      <c r="J84" s="183"/>
      <c r="K84" s="183"/>
      <c r="L84" s="93"/>
      <c r="M84" s="94"/>
      <c r="N84" s="94"/>
      <c r="P84" s="101"/>
      <c r="R84" s="101"/>
      <c r="T84" s="101"/>
      <c r="V84" s="101"/>
      <c r="X84" s="101"/>
    </row>
    <row r="85" spans="5:24" s="100" customFormat="1">
      <c r="E85" s="183"/>
      <c r="F85" s="183"/>
      <c r="G85" s="183"/>
      <c r="H85" s="183"/>
      <c r="I85" s="183"/>
      <c r="J85" s="183"/>
      <c r="K85" s="183"/>
      <c r="L85" s="93"/>
      <c r="M85" s="94"/>
      <c r="N85" s="94"/>
      <c r="P85" s="101"/>
      <c r="R85" s="101"/>
      <c r="T85" s="101"/>
      <c r="V85" s="101"/>
      <c r="X85" s="101"/>
    </row>
    <row r="86" spans="5:24" s="100" customFormat="1">
      <c r="E86" s="183"/>
      <c r="F86" s="183"/>
      <c r="G86" s="183"/>
      <c r="H86" s="183"/>
      <c r="I86" s="183"/>
      <c r="J86" s="183"/>
      <c r="K86" s="183"/>
      <c r="L86" s="93"/>
      <c r="M86" s="94"/>
      <c r="N86" s="94"/>
      <c r="P86" s="101"/>
      <c r="R86" s="101"/>
      <c r="T86" s="101"/>
      <c r="V86" s="101"/>
      <c r="X86" s="101"/>
    </row>
    <row r="87" spans="5:24" s="100" customFormat="1">
      <c r="E87" s="183"/>
      <c r="F87" s="183"/>
      <c r="G87" s="183"/>
      <c r="H87" s="183"/>
      <c r="I87" s="183"/>
      <c r="J87" s="183"/>
      <c r="K87" s="183"/>
      <c r="L87" s="93"/>
      <c r="M87" s="94"/>
      <c r="N87" s="94"/>
      <c r="P87" s="101"/>
      <c r="R87" s="101"/>
      <c r="T87" s="101"/>
      <c r="V87" s="101"/>
      <c r="X87" s="101"/>
    </row>
    <row r="88" spans="5:24" s="100" customFormat="1">
      <c r="E88" s="183"/>
      <c r="F88" s="183"/>
      <c r="G88" s="183"/>
      <c r="H88" s="183"/>
      <c r="I88" s="183"/>
      <c r="J88" s="183"/>
      <c r="K88" s="183"/>
      <c r="L88" s="93"/>
      <c r="M88" s="94"/>
      <c r="N88" s="94"/>
      <c r="P88" s="101"/>
      <c r="R88" s="101"/>
      <c r="T88" s="101"/>
      <c r="V88" s="101"/>
      <c r="X88" s="101"/>
    </row>
    <row r="89" spans="5:24" s="100" customFormat="1">
      <c r="E89" s="183"/>
      <c r="F89" s="183"/>
      <c r="G89" s="183"/>
      <c r="H89" s="183"/>
      <c r="I89" s="183"/>
      <c r="J89" s="183"/>
      <c r="K89" s="183"/>
      <c r="L89" s="93"/>
      <c r="M89" s="94"/>
      <c r="N89" s="94"/>
      <c r="P89" s="101"/>
      <c r="R89" s="101"/>
      <c r="T89" s="101"/>
      <c r="V89" s="101"/>
      <c r="X89" s="101"/>
    </row>
    <row r="90" spans="5:24" s="100" customFormat="1">
      <c r="E90" s="183"/>
      <c r="F90" s="183"/>
      <c r="G90" s="183"/>
      <c r="H90" s="183"/>
      <c r="I90" s="183"/>
      <c r="J90" s="183"/>
      <c r="K90" s="183"/>
      <c r="L90" s="93"/>
      <c r="M90" s="94"/>
      <c r="N90" s="94"/>
      <c r="P90" s="101"/>
      <c r="R90" s="101"/>
      <c r="T90" s="101"/>
      <c r="V90" s="101"/>
      <c r="X90" s="101"/>
    </row>
    <row r="91" spans="5:24" s="100" customFormat="1">
      <c r="E91" s="183"/>
      <c r="F91" s="183"/>
      <c r="G91" s="183"/>
      <c r="H91" s="183"/>
      <c r="I91" s="183"/>
      <c r="J91" s="183"/>
      <c r="K91" s="183"/>
      <c r="L91" s="93"/>
      <c r="M91" s="94"/>
      <c r="N91" s="94"/>
      <c r="P91" s="101"/>
      <c r="R91" s="101"/>
      <c r="T91" s="101"/>
      <c r="V91" s="101"/>
      <c r="X91" s="101"/>
    </row>
    <row r="92" spans="5:24" s="100" customFormat="1">
      <c r="E92" s="183"/>
      <c r="F92" s="183"/>
      <c r="G92" s="183"/>
      <c r="H92" s="183"/>
      <c r="I92" s="183"/>
      <c r="J92" s="183"/>
      <c r="K92" s="183"/>
      <c r="L92" s="93"/>
      <c r="M92" s="94"/>
      <c r="N92" s="94"/>
      <c r="P92" s="101"/>
      <c r="R92" s="101"/>
      <c r="T92" s="101"/>
      <c r="V92" s="101"/>
      <c r="X92" s="101"/>
    </row>
    <row r="93" spans="5:24" s="100" customFormat="1">
      <c r="E93" s="183"/>
      <c r="F93" s="183"/>
      <c r="G93" s="183"/>
      <c r="H93" s="183"/>
      <c r="I93" s="183"/>
      <c r="J93" s="183"/>
      <c r="K93" s="183"/>
      <c r="L93" s="93"/>
      <c r="M93" s="94"/>
      <c r="N93" s="94"/>
      <c r="P93" s="101"/>
      <c r="R93" s="101"/>
      <c r="T93" s="101"/>
      <c r="V93" s="101"/>
      <c r="X93" s="101"/>
    </row>
    <row r="94" spans="5:24" s="100" customFormat="1">
      <c r="E94" s="183"/>
      <c r="F94" s="183"/>
      <c r="G94" s="183"/>
      <c r="H94" s="183"/>
      <c r="I94" s="183"/>
      <c r="J94" s="183"/>
      <c r="K94" s="183"/>
      <c r="L94" s="93"/>
      <c r="M94" s="94"/>
      <c r="N94" s="94"/>
      <c r="P94" s="101"/>
      <c r="R94" s="101"/>
      <c r="T94" s="101"/>
      <c r="V94" s="101"/>
      <c r="X94" s="101"/>
    </row>
    <row r="95" spans="5:24" s="100" customFormat="1">
      <c r="E95" s="183"/>
      <c r="F95" s="183"/>
      <c r="G95" s="183"/>
      <c r="H95" s="183"/>
      <c r="I95" s="183"/>
      <c r="J95" s="183"/>
      <c r="K95" s="183"/>
      <c r="L95" s="93"/>
      <c r="M95" s="94"/>
      <c r="N95" s="94"/>
      <c r="P95" s="101"/>
      <c r="R95" s="101"/>
      <c r="T95" s="101"/>
      <c r="V95" s="101"/>
      <c r="X95" s="101"/>
    </row>
    <row r="96" spans="5:24" s="100" customFormat="1">
      <c r="E96" s="183"/>
      <c r="F96" s="183"/>
      <c r="G96" s="183"/>
      <c r="H96" s="183"/>
      <c r="I96" s="183"/>
      <c r="J96" s="183"/>
      <c r="K96" s="183"/>
      <c r="L96" s="93"/>
      <c r="M96" s="94"/>
      <c r="N96" s="94"/>
      <c r="P96" s="101"/>
      <c r="R96" s="101"/>
      <c r="T96" s="101"/>
      <c r="V96" s="101"/>
      <c r="X96" s="101"/>
    </row>
    <row r="97" spans="5:24" s="100" customFormat="1">
      <c r="E97" s="183"/>
      <c r="F97" s="183"/>
      <c r="G97" s="183"/>
      <c r="H97" s="183"/>
      <c r="I97" s="183"/>
      <c r="J97" s="183"/>
      <c r="K97" s="183"/>
      <c r="L97" s="93"/>
      <c r="M97" s="94"/>
      <c r="N97" s="94"/>
      <c r="P97" s="101"/>
      <c r="R97" s="101"/>
      <c r="T97" s="101"/>
      <c r="V97" s="101"/>
      <c r="X97" s="101"/>
    </row>
    <row r="98" spans="5:24" s="100" customFormat="1">
      <c r="E98" s="183"/>
      <c r="F98" s="183"/>
      <c r="G98" s="183"/>
      <c r="H98" s="183"/>
      <c r="I98" s="183"/>
      <c r="J98" s="183"/>
      <c r="K98" s="183"/>
      <c r="L98" s="93"/>
      <c r="M98" s="94"/>
      <c r="N98" s="94"/>
      <c r="P98" s="101"/>
      <c r="R98" s="101"/>
      <c r="T98" s="101"/>
      <c r="V98" s="101"/>
      <c r="X98" s="101"/>
    </row>
    <row r="99" spans="5:24" s="100" customFormat="1">
      <c r="E99" s="183"/>
      <c r="F99" s="183"/>
      <c r="G99" s="183"/>
      <c r="H99" s="183"/>
      <c r="I99" s="183"/>
      <c r="J99" s="183"/>
      <c r="K99" s="183"/>
      <c r="L99" s="93"/>
      <c r="M99" s="94"/>
      <c r="N99" s="94"/>
      <c r="P99" s="101"/>
      <c r="R99" s="101"/>
      <c r="T99" s="101"/>
      <c r="V99" s="101"/>
      <c r="X99" s="101"/>
    </row>
    <row r="100" spans="5:24" s="100" customFormat="1">
      <c r="E100" s="183"/>
      <c r="F100" s="183"/>
      <c r="G100" s="183"/>
      <c r="H100" s="183"/>
      <c r="I100" s="183"/>
      <c r="J100" s="183"/>
      <c r="K100" s="183"/>
      <c r="L100" s="93"/>
      <c r="M100" s="94"/>
      <c r="N100" s="94"/>
      <c r="P100" s="101"/>
      <c r="R100" s="101"/>
      <c r="T100" s="101"/>
      <c r="V100" s="101"/>
      <c r="X100" s="101"/>
    </row>
    <row r="101" spans="5:24" s="100" customFormat="1">
      <c r="E101" s="183"/>
      <c r="F101" s="183"/>
      <c r="G101" s="183"/>
      <c r="H101" s="183"/>
      <c r="I101" s="183"/>
      <c r="J101" s="183"/>
      <c r="K101" s="183"/>
      <c r="L101" s="93"/>
      <c r="M101" s="94"/>
      <c r="N101" s="94"/>
      <c r="P101" s="101"/>
      <c r="R101" s="101"/>
      <c r="T101" s="101"/>
      <c r="V101" s="101"/>
      <c r="X101" s="101"/>
    </row>
    <row r="102" spans="5:24" s="100" customFormat="1">
      <c r="E102" s="183"/>
      <c r="F102" s="183"/>
      <c r="G102" s="183"/>
      <c r="H102" s="183"/>
      <c r="I102" s="183"/>
      <c r="J102" s="183"/>
      <c r="K102" s="183"/>
      <c r="L102" s="93"/>
      <c r="M102" s="94"/>
      <c r="N102" s="94"/>
      <c r="P102" s="101"/>
      <c r="R102" s="101"/>
      <c r="T102" s="101"/>
      <c r="V102" s="101"/>
      <c r="X102" s="101"/>
    </row>
    <row r="103" spans="5:24" s="100" customFormat="1">
      <c r="E103" s="183"/>
      <c r="F103" s="183"/>
      <c r="G103" s="183"/>
      <c r="H103" s="183"/>
      <c r="I103" s="183"/>
      <c r="J103" s="183"/>
      <c r="K103" s="183"/>
      <c r="L103" s="93"/>
      <c r="M103" s="94"/>
      <c r="N103" s="94"/>
      <c r="P103" s="101"/>
      <c r="R103" s="101"/>
      <c r="T103" s="101"/>
      <c r="V103" s="101"/>
      <c r="X103" s="101"/>
    </row>
    <row r="104" spans="5:24" s="100" customFormat="1">
      <c r="E104" s="183"/>
      <c r="F104" s="183"/>
      <c r="G104" s="183"/>
      <c r="H104" s="183"/>
      <c r="I104" s="183"/>
      <c r="J104" s="183"/>
      <c r="K104" s="183"/>
      <c r="L104" s="93"/>
      <c r="M104" s="94"/>
      <c r="N104" s="94"/>
      <c r="P104" s="101"/>
      <c r="R104" s="101"/>
      <c r="T104" s="101"/>
      <c r="V104" s="101"/>
      <c r="X104" s="101"/>
    </row>
    <row r="105" spans="5:24" s="100" customFormat="1">
      <c r="E105" s="183"/>
      <c r="F105" s="183"/>
      <c r="G105" s="183"/>
      <c r="H105" s="183"/>
      <c r="I105" s="183"/>
      <c r="J105" s="183"/>
      <c r="K105" s="183"/>
      <c r="L105" s="93"/>
      <c r="M105" s="94"/>
      <c r="N105" s="94"/>
      <c r="P105" s="101"/>
      <c r="R105" s="101"/>
      <c r="T105" s="101"/>
      <c r="V105" s="101"/>
      <c r="X105" s="101"/>
    </row>
    <row r="106" spans="5:24" s="100" customFormat="1">
      <c r="E106" s="183"/>
      <c r="F106" s="183"/>
      <c r="G106" s="183"/>
      <c r="H106" s="183"/>
      <c r="I106" s="183"/>
      <c r="J106" s="183"/>
      <c r="K106" s="183"/>
      <c r="L106" s="93"/>
      <c r="M106" s="94"/>
      <c r="N106" s="94"/>
      <c r="P106" s="101"/>
      <c r="R106" s="101"/>
      <c r="T106" s="101"/>
      <c r="V106" s="101"/>
      <c r="X106" s="101"/>
    </row>
    <row r="107" spans="5:24" s="100" customFormat="1">
      <c r="E107" s="183"/>
      <c r="F107" s="183"/>
      <c r="G107" s="183"/>
      <c r="H107" s="183"/>
      <c r="I107" s="183"/>
      <c r="J107" s="183"/>
      <c r="K107" s="183"/>
      <c r="L107" s="93"/>
      <c r="M107" s="94"/>
      <c r="N107" s="94"/>
      <c r="P107" s="101"/>
      <c r="R107" s="101"/>
      <c r="T107" s="101"/>
      <c r="V107" s="101"/>
      <c r="X107" s="101"/>
    </row>
    <row r="108" spans="5:24" s="100" customFormat="1">
      <c r="E108" s="183"/>
      <c r="F108" s="183"/>
      <c r="G108" s="183"/>
      <c r="H108" s="183"/>
      <c r="I108" s="183"/>
      <c r="J108" s="183"/>
      <c r="K108" s="183"/>
      <c r="L108" s="93"/>
      <c r="M108" s="94"/>
      <c r="N108" s="94"/>
      <c r="P108" s="101"/>
      <c r="R108" s="101"/>
      <c r="T108" s="101"/>
      <c r="V108" s="101"/>
      <c r="X108" s="101"/>
    </row>
    <row r="109" spans="5:24" s="100" customFormat="1">
      <c r="E109" s="183"/>
      <c r="F109" s="183"/>
      <c r="G109" s="183"/>
      <c r="H109" s="183"/>
      <c r="I109" s="183"/>
      <c r="J109" s="183"/>
      <c r="K109" s="183"/>
      <c r="L109" s="93"/>
      <c r="M109" s="94"/>
      <c r="N109" s="94"/>
      <c r="P109" s="101"/>
      <c r="R109" s="101"/>
      <c r="T109" s="101"/>
      <c r="V109" s="101"/>
      <c r="X109" s="101"/>
    </row>
    <row r="110" spans="5:24" s="100" customFormat="1">
      <c r="E110" s="183"/>
      <c r="F110" s="183"/>
      <c r="G110" s="183"/>
      <c r="H110" s="183"/>
      <c r="I110" s="183"/>
      <c r="J110" s="183"/>
      <c r="K110" s="183"/>
      <c r="L110" s="93"/>
      <c r="M110" s="94"/>
      <c r="N110" s="94"/>
      <c r="P110" s="101"/>
      <c r="R110" s="101"/>
      <c r="T110" s="101"/>
      <c r="V110" s="101"/>
      <c r="X110" s="101"/>
    </row>
    <row r="111" spans="5:24" s="100" customFormat="1">
      <c r="E111" s="183"/>
      <c r="F111" s="183"/>
      <c r="G111" s="183"/>
      <c r="H111" s="183"/>
      <c r="I111" s="183"/>
      <c r="J111" s="183"/>
      <c r="K111" s="183"/>
      <c r="L111" s="93"/>
      <c r="M111" s="94"/>
      <c r="N111" s="94"/>
      <c r="P111" s="101"/>
      <c r="R111" s="101"/>
      <c r="T111" s="101"/>
      <c r="V111" s="101"/>
      <c r="X111" s="101"/>
    </row>
    <row r="112" spans="5:24" s="100" customFormat="1">
      <c r="E112" s="183"/>
      <c r="F112" s="183"/>
      <c r="G112" s="183"/>
      <c r="H112" s="183"/>
      <c r="I112" s="183"/>
      <c r="J112" s="183"/>
      <c r="K112" s="183"/>
      <c r="L112" s="93"/>
      <c r="M112" s="94"/>
      <c r="N112" s="94"/>
      <c r="P112" s="101"/>
      <c r="R112" s="101"/>
      <c r="T112" s="101"/>
      <c r="V112" s="101"/>
      <c r="X112" s="101"/>
    </row>
    <row r="113" spans="5:24" s="100" customFormat="1">
      <c r="E113" s="183"/>
      <c r="F113" s="183"/>
      <c r="G113" s="183"/>
      <c r="H113" s="183"/>
      <c r="I113" s="183"/>
      <c r="J113" s="183"/>
      <c r="K113" s="183"/>
      <c r="L113" s="93"/>
      <c r="M113" s="94"/>
      <c r="N113" s="94"/>
      <c r="P113" s="101"/>
      <c r="R113" s="101"/>
      <c r="T113" s="101"/>
      <c r="V113" s="101"/>
      <c r="X113" s="101"/>
    </row>
    <row r="114" spans="5:24" s="100" customFormat="1">
      <c r="E114" s="183"/>
      <c r="F114" s="183"/>
      <c r="G114" s="183"/>
      <c r="H114" s="183"/>
      <c r="I114" s="183"/>
      <c r="J114" s="183"/>
      <c r="K114" s="183"/>
      <c r="L114" s="93"/>
      <c r="M114" s="94"/>
      <c r="N114" s="94"/>
      <c r="P114" s="101"/>
      <c r="R114" s="101"/>
      <c r="T114" s="101"/>
      <c r="V114" s="101"/>
      <c r="X114" s="101"/>
    </row>
    <row r="115" spans="5:24" s="100" customFormat="1">
      <c r="E115" s="183"/>
      <c r="F115" s="183"/>
      <c r="G115" s="183"/>
      <c r="H115" s="183"/>
      <c r="I115" s="183"/>
      <c r="J115" s="183"/>
      <c r="K115" s="183"/>
      <c r="L115" s="93"/>
      <c r="M115" s="94"/>
      <c r="N115" s="94"/>
      <c r="P115" s="101"/>
      <c r="R115" s="101"/>
      <c r="T115" s="101"/>
      <c r="V115" s="101"/>
      <c r="X115" s="101"/>
    </row>
    <row r="116" spans="5:24" s="100" customFormat="1">
      <c r="E116" s="183"/>
      <c r="F116" s="183"/>
      <c r="G116" s="183"/>
      <c r="H116" s="183"/>
      <c r="I116" s="183"/>
      <c r="J116" s="183"/>
      <c r="K116" s="183"/>
      <c r="L116" s="93"/>
      <c r="M116" s="94"/>
      <c r="N116" s="94"/>
      <c r="P116" s="101"/>
      <c r="R116" s="101"/>
      <c r="T116" s="101"/>
      <c r="V116" s="101"/>
      <c r="X116" s="101"/>
    </row>
    <row r="117" spans="5:24" s="100" customFormat="1">
      <c r="E117" s="183"/>
      <c r="F117" s="183"/>
      <c r="G117" s="183"/>
      <c r="H117" s="183"/>
      <c r="I117" s="183"/>
      <c r="J117" s="183"/>
      <c r="K117" s="183"/>
      <c r="L117" s="93"/>
      <c r="M117" s="94"/>
      <c r="N117" s="94"/>
      <c r="P117" s="101"/>
      <c r="R117" s="101"/>
      <c r="T117" s="101"/>
      <c r="V117" s="101"/>
      <c r="X117" s="101"/>
    </row>
    <row r="118" spans="5:24" s="100" customFormat="1">
      <c r="E118" s="183"/>
      <c r="F118" s="183"/>
      <c r="G118" s="183"/>
      <c r="H118" s="183"/>
      <c r="I118" s="183"/>
      <c r="J118" s="183"/>
      <c r="K118" s="183"/>
      <c r="L118" s="93"/>
      <c r="M118" s="94"/>
      <c r="N118" s="94"/>
      <c r="P118" s="101"/>
      <c r="R118" s="101"/>
      <c r="T118" s="101"/>
      <c r="V118" s="101"/>
      <c r="X118" s="101"/>
    </row>
    <row r="119" spans="5:24" s="100" customFormat="1">
      <c r="E119" s="183"/>
      <c r="F119" s="183"/>
      <c r="G119" s="183"/>
      <c r="H119" s="183"/>
      <c r="I119" s="183"/>
      <c r="J119" s="183"/>
      <c r="K119" s="183"/>
      <c r="L119" s="93"/>
      <c r="M119" s="94"/>
      <c r="N119" s="94"/>
      <c r="P119" s="101"/>
      <c r="R119" s="101"/>
      <c r="T119" s="101"/>
      <c r="V119" s="101"/>
      <c r="X119" s="101"/>
    </row>
    <row r="120" spans="5:24" s="100" customFormat="1">
      <c r="E120" s="183"/>
      <c r="F120" s="183"/>
      <c r="G120" s="183"/>
      <c r="H120" s="183"/>
      <c r="I120" s="183"/>
      <c r="J120" s="183"/>
      <c r="K120" s="183"/>
      <c r="L120" s="93"/>
      <c r="M120" s="94"/>
      <c r="N120" s="94"/>
      <c r="P120" s="101"/>
      <c r="R120" s="101"/>
      <c r="T120" s="101"/>
      <c r="V120" s="101"/>
      <c r="X120" s="101"/>
    </row>
    <row r="121" spans="5:24" s="100" customFormat="1">
      <c r="E121" s="183"/>
      <c r="F121" s="183"/>
      <c r="G121" s="183"/>
      <c r="H121" s="183"/>
      <c r="I121" s="183"/>
      <c r="J121" s="183"/>
      <c r="K121" s="183"/>
      <c r="L121" s="93"/>
      <c r="M121" s="94"/>
      <c r="N121" s="94"/>
      <c r="P121" s="101"/>
      <c r="R121" s="101"/>
      <c r="T121" s="101"/>
      <c r="V121" s="101"/>
      <c r="X121" s="101"/>
    </row>
    <row r="122" spans="5:24" s="100" customFormat="1">
      <c r="E122" s="183"/>
      <c r="F122" s="183"/>
      <c r="G122" s="183"/>
      <c r="H122" s="183"/>
      <c r="I122" s="183"/>
      <c r="J122" s="183"/>
      <c r="K122" s="183"/>
      <c r="L122" s="93"/>
      <c r="M122" s="94"/>
      <c r="N122" s="94"/>
      <c r="P122" s="101"/>
      <c r="R122" s="101"/>
      <c r="T122" s="101"/>
      <c r="V122" s="101"/>
      <c r="X122" s="101"/>
    </row>
    <row r="123" spans="5:24" s="100" customFormat="1">
      <c r="E123" s="183"/>
      <c r="F123" s="183"/>
      <c r="G123" s="183"/>
      <c r="H123" s="183"/>
      <c r="I123" s="183"/>
      <c r="J123" s="183"/>
      <c r="K123" s="183"/>
      <c r="L123" s="93"/>
      <c r="M123" s="94"/>
      <c r="N123" s="94"/>
      <c r="P123" s="101"/>
      <c r="R123" s="101"/>
      <c r="T123" s="101"/>
      <c r="V123" s="101"/>
      <c r="X123" s="101"/>
    </row>
    <row r="124" spans="5:24" s="100" customFormat="1">
      <c r="E124" s="183"/>
      <c r="F124" s="183"/>
      <c r="G124" s="183"/>
      <c r="H124" s="183"/>
      <c r="I124" s="183"/>
      <c r="J124" s="183"/>
      <c r="K124" s="183"/>
      <c r="L124" s="93"/>
      <c r="M124" s="94"/>
      <c r="N124" s="94"/>
      <c r="P124" s="101"/>
      <c r="R124" s="101"/>
      <c r="T124" s="101"/>
      <c r="V124" s="101"/>
      <c r="X124" s="101"/>
    </row>
    <row r="125" spans="5:24" s="100" customFormat="1">
      <c r="E125" s="183"/>
      <c r="F125" s="183"/>
      <c r="G125" s="183"/>
      <c r="H125" s="183"/>
      <c r="I125" s="183"/>
      <c r="J125" s="183"/>
      <c r="K125" s="183"/>
      <c r="L125" s="93"/>
      <c r="M125" s="94"/>
      <c r="N125" s="94"/>
      <c r="P125" s="101"/>
      <c r="R125" s="101"/>
      <c r="T125" s="101"/>
      <c r="V125" s="101"/>
      <c r="X125" s="101"/>
    </row>
    <row r="126" spans="5:24" s="100" customFormat="1">
      <c r="E126" s="183"/>
      <c r="F126" s="183"/>
      <c r="G126" s="183"/>
      <c r="H126" s="183"/>
      <c r="I126" s="183"/>
      <c r="J126" s="183"/>
      <c r="K126" s="183"/>
      <c r="L126" s="93"/>
      <c r="M126" s="94"/>
      <c r="N126" s="94"/>
      <c r="P126" s="101"/>
      <c r="R126" s="101"/>
      <c r="T126" s="101"/>
      <c r="V126" s="101"/>
      <c r="X126" s="101"/>
    </row>
    <row r="127" spans="5:24" s="100" customFormat="1">
      <c r="E127" s="183"/>
      <c r="F127" s="183"/>
      <c r="G127" s="183"/>
      <c r="H127" s="183"/>
      <c r="I127" s="183"/>
      <c r="J127" s="183"/>
      <c r="K127" s="183"/>
      <c r="L127" s="93"/>
      <c r="M127" s="94"/>
      <c r="N127" s="94"/>
      <c r="P127" s="101"/>
      <c r="R127" s="101"/>
      <c r="T127" s="101"/>
      <c r="V127" s="101"/>
      <c r="X127" s="101"/>
    </row>
    <row r="128" spans="5:24" s="100" customFormat="1">
      <c r="E128" s="183"/>
      <c r="F128" s="183"/>
      <c r="G128" s="183"/>
      <c r="H128" s="183"/>
      <c r="I128" s="183"/>
      <c r="J128" s="183"/>
      <c r="K128" s="183"/>
      <c r="L128" s="93"/>
      <c r="M128" s="94"/>
      <c r="N128" s="94"/>
      <c r="P128" s="101"/>
      <c r="R128" s="101"/>
      <c r="T128" s="101"/>
      <c r="V128" s="101"/>
      <c r="X128" s="101"/>
    </row>
    <row r="129" spans="5:24" s="100" customFormat="1">
      <c r="E129" s="183"/>
      <c r="F129" s="183"/>
      <c r="G129" s="183"/>
      <c r="H129" s="183"/>
      <c r="I129" s="183"/>
      <c r="J129" s="183"/>
      <c r="K129" s="183"/>
      <c r="L129" s="93"/>
      <c r="M129" s="94"/>
      <c r="N129" s="94"/>
      <c r="P129" s="101"/>
      <c r="R129" s="101"/>
      <c r="T129" s="101"/>
      <c r="V129" s="101"/>
      <c r="X129" s="101"/>
    </row>
    <row r="130" spans="5:24" s="100" customFormat="1">
      <c r="E130" s="183"/>
      <c r="F130" s="183"/>
      <c r="G130" s="183"/>
      <c r="H130" s="183"/>
      <c r="I130" s="183"/>
      <c r="J130" s="183"/>
      <c r="K130" s="183"/>
      <c r="L130" s="93"/>
      <c r="M130" s="94"/>
      <c r="N130" s="94"/>
      <c r="P130" s="101"/>
      <c r="R130" s="101"/>
      <c r="T130" s="101"/>
      <c r="V130" s="101"/>
      <c r="X130" s="101"/>
    </row>
    <row r="131" spans="5:24" s="100" customFormat="1">
      <c r="E131" s="183"/>
      <c r="F131" s="183"/>
      <c r="G131" s="183"/>
      <c r="H131" s="183"/>
      <c r="I131" s="183"/>
      <c r="J131" s="183"/>
      <c r="K131" s="183"/>
      <c r="L131" s="93"/>
      <c r="M131" s="94"/>
      <c r="N131" s="94"/>
      <c r="P131" s="101"/>
      <c r="R131" s="101"/>
      <c r="T131" s="101"/>
      <c r="V131" s="101"/>
      <c r="X131" s="101"/>
    </row>
    <row r="132" spans="5:24" s="100" customFormat="1">
      <c r="E132" s="183"/>
      <c r="F132" s="183"/>
      <c r="G132" s="183"/>
      <c r="H132" s="183"/>
      <c r="I132" s="183"/>
      <c r="J132" s="183"/>
      <c r="K132" s="183"/>
      <c r="L132" s="93"/>
      <c r="M132" s="94"/>
      <c r="N132" s="94"/>
      <c r="P132" s="101"/>
      <c r="R132" s="101"/>
      <c r="T132" s="101"/>
      <c r="V132" s="101"/>
      <c r="X132" s="101"/>
    </row>
    <row r="133" spans="5:24" s="100" customFormat="1">
      <c r="E133" s="183"/>
      <c r="F133" s="183"/>
      <c r="G133" s="183"/>
      <c r="H133" s="183"/>
      <c r="I133" s="183"/>
      <c r="J133" s="183"/>
      <c r="K133" s="183"/>
      <c r="L133" s="93"/>
      <c r="M133" s="94"/>
      <c r="N133" s="94"/>
      <c r="P133" s="101"/>
      <c r="R133" s="101"/>
      <c r="T133" s="101"/>
      <c r="V133" s="101"/>
      <c r="X133" s="101"/>
    </row>
    <row r="134" spans="5:24" s="100" customFormat="1">
      <c r="E134" s="183"/>
      <c r="F134" s="183"/>
      <c r="G134" s="183"/>
      <c r="H134" s="183"/>
      <c r="I134" s="183"/>
      <c r="J134" s="183"/>
      <c r="K134" s="183"/>
      <c r="L134" s="93"/>
      <c r="M134" s="94"/>
      <c r="N134" s="94"/>
      <c r="P134" s="101"/>
      <c r="R134" s="101"/>
      <c r="T134" s="101"/>
      <c r="V134" s="101"/>
      <c r="X134" s="101"/>
    </row>
    <row r="135" spans="5:24" s="100" customFormat="1">
      <c r="E135" s="183"/>
      <c r="F135" s="183"/>
      <c r="G135" s="183"/>
      <c r="H135" s="183"/>
      <c r="I135" s="183"/>
      <c r="J135" s="183"/>
      <c r="K135" s="183"/>
      <c r="L135" s="93"/>
      <c r="M135" s="94"/>
      <c r="N135" s="94"/>
      <c r="P135" s="101"/>
      <c r="R135" s="101"/>
      <c r="T135" s="101"/>
      <c r="V135" s="101"/>
      <c r="X135" s="101"/>
    </row>
    <row r="136" spans="5:24" s="100" customFormat="1">
      <c r="E136" s="183"/>
      <c r="F136" s="183"/>
      <c r="G136" s="183"/>
      <c r="H136" s="183"/>
      <c r="I136" s="183"/>
      <c r="J136" s="183"/>
      <c r="K136" s="183"/>
      <c r="L136" s="93"/>
      <c r="M136" s="94"/>
      <c r="N136" s="94"/>
      <c r="P136" s="101"/>
      <c r="R136" s="101"/>
      <c r="T136" s="101"/>
      <c r="V136" s="101"/>
      <c r="X136" s="101"/>
    </row>
    <row r="137" spans="5:24" s="100" customFormat="1">
      <c r="E137" s="183"/>
      <c r="F137" s="183"/>
      <c r="G137" s="183"/>
      <c r="H137" s="183"/>
      <c r="I137" s="183"/>
      <c r="J137" s="183"/>
      <c r="K137" s="183"/>
      <c r="L137" s="93"/>
      <c r="M137" s="94"/>
      <c r="N137" s="94"/>
      <c r="P137" s="101"/>
      <c r="R137" s="101"/>
      <c r="T137" s="101"/>
      <c r="V137" s="101"/>
      <c r="X137" s="101"/>
    </row>
    <row r="138" spans="5:24" s="100" customFormat="1">
      <c r="E138" s="183"/>
      <c r="F138" s="183"/>
      <c r="G138" s="183"/>
      <c r="H138" s="183"/>
      <c r="I138" s="183"/>
      <c r="J138" s="183"/>
      <c r="K138" s="183"/>
      <c r="L138" s="93"/>
      <c r="M138" s="94"/>
      <c r="N138" s="94"/>
      <c r="P138" s="101"/>
      <c r="R138" s="101"/>
      <c r="T138" s="101"/>
      <c r="V138" s="101"/>
      <c r="X138" s="101"/>
    </row>
    <row r="139" spans="5:24" s="100" customFormat="1">
      <c r="E139" s="183"/>
      <c r="F139" s="183"/>
      <c r="G139" s="183"/>
      <c r="H139" s="183"/>
      <c r="I139" s="183"/>
      <c r="J139" s="183"/>
      <c r="K139" s="183"/>
      <c r="L139" s="93"/>
      <c r="M139" s="94"/>
      <c r="N139" s="94"/>
      <c r="P139" s="101"/>
      <c r="R139" s="101"/>
      <c r="T139" s="101"/>
      <c r="V139" s="101"/>
      <c r="X139" s="101"/>
    </row>
    <row r="140" spans="5:24" s="100" customFormat="1">
      <c r="E140" s="183"/>
      <c r="F140" s="183"/>
      <c r="G140" s="183"/>
      <c r="H140" s="183"/>
      <c r="I140" s="183"/>
      <c r="J140" s="183"/>
      <c r="K140" s="183"/>
      <c r="L140" s="93"/>
      <c r="M140" s="94"/>
      <c r="N140" s="94"/>
      <c r="P140" s="101"/>
      <c r="R140" s="101"/>
      <c r="T140" s="101"/>
      <c r="V140" s="101"/>
      <c r="X140" s="101"/>
    </row>
    <row r="141" spans="5:24" s="100" customFormat="1">
      <c r="E141" s="183"/>
      <c r="F141" s="183"/>
      <c r="G141" s="183"/>
      <c r="H141" s="183"/>
      <c r="I141" s="183"/>
      <c r="J141" s="183"/>
      <c r="K141" s="183"/>
      <c r="L141" s="93"/>
      <c r="M141" s="94"/>
      <c r="N141" s="94"/>
      <c r="P141" s="101"/>
      <c r="R141" s="101"/>
      <c r="T141" s="101"/>
      <c r="V141" s="101"/>
      <c r="X141" s="101"/>
    </row>
    <row r="142" spans="5:24" s="100" customFormat="1">
      <c r="E142" s="183"/>
      <c r="F142" s="183"/>
      <c r="G142" s="183"/>
      <c r="H142" s="183"/>
      <c r="I142" s="183"/>
      <c r="J142" s="183"/>
      <c r="K142" s="183"/>
      <c r="L142" s="93"/>
      <c r="M142" s="94"/>
      <c r="N142" s="94"/>
      <c r="P142" s="101"/>
      <c r="R142" s="101"/>
      <c r="T142" s="101"/>
      <c r="V142" s="101"/>
      <c r="X142" s="101"/>
    </row>
    <row r="143" spans="5:24" s="100" customFormat="1">
      <c r="E143" s="183"/>
      <c r="F143" s="183"/>
      <c r="G143" s="183"/>
      <c r="H143" s="183"/>
      <c r="I143" s="183"/>
      <c r="J143" s="183"/>
      <c r="K143" s="183"/>
      <c r="L143" s="93"/>
      <c r="M143" s="94"/>
      <c r="N143" s="94"/>
      <c r="P143" s="101"/>
      <c r="R143" s="101"/>
      <c r="T143" s="101"/>
      <c r="V143" s="101"/>
      <c r="X143" s="101"/>
    </row>
    <row r="144" spans="5:24" s="100" customFormat="1">
      <c r="E144" s="183"/>
      <c r="F144" s="183"/>
      <c r="G144" s="183"/>
      <c r="H144" s="183"/>
      <c r="I144" s="183"/>
      <c r="J144" s="183"/>
      <c r="K144" s="183"/>
      <c r="L144" s="93"/>
      <c r="M144" s="94"/>
      <c r="N144" s="94"/>
      <c r="P144" s="101"/>
      <c r="R144" s="101"/>
      <c r="T144" s="101"/>
      <c r="V144" s="101"/>
      <c r="X144" s="101"/>
    </row>
    <row r="145" spans="5:24" s="100" customFormat="1">
      <c r="E145" s="183"/>
      <c r="F145" s="183"/>
      <c r="G145" s="183"/>
      <c r="H145" s="183"/>
      <c r="I145" s="183"/>
      <c r="J145" s="183"/>
      <c r="K145" s="183"/>
      <c r="L145" s="93"/>
      <c r="M145" s="94"/>
      <c r="N145" s="94"/>
      <c r="P145" s="101"/>
      <c r="R145" s="101"/>
      <c r="T145" s="101"/>
      <c r="V145" s="101"/>
      <c r="X145" s="101"/>
    </row>
    <row r="146" spans="5:24" s="100" customFormat="1">
      <c r="E146" s="183"/>
      <c r="F146" s="183"/>
      <c r="G146" s="183"/>
      <c r="H146" s="183"/>
      <c r="I146" s="183"/>
      <c r="J146" s="183"/>
      <c r="K146" s="183"/>
      <c r="L146" s="93"/>
      <c r="M146" s="94"/>
      <c r="N146" s="94"/>
      <c r="P146" s="101"/>
      <c r="R146" s="101"/>
      <c r="T146" s="101"/>
      <c r="V146" s="101"/>
      <c r="X146" s="101"/>
    </row>
    <row r="147" spans="5:24" s="100" customFormat="1">
      <c r="E147" s="183"/>
      <c r="F147" s="183"/>
      <c r="G147" s="183"/>
      <c r="H147" s="183"/>
      <c r="I147" s="183"/>
      <c r="J147" s="183"/>
      <c r="K147" s="183"/>
      <c r="L147" s="93"/>
      <c r="M147" s="94"/>
      <c r="N147" s="94"/>
      <c r="P147" s="101"/>
      <c r="R147" s="101"/>
      <c r="T147" s="101"/>
      <c r="V147" s="101"/>
      <c r="X147" s="101"/>
    </row>
    <row r="148" spans="5:24" s="100" customFormat="1">
      <c r="E148" s="183"/>
      <c r="F148" s="183"/>
      <c r="G148" s="183"/>
      <c r="H148" s="183"/>
      <c r="I148" s="183"/>
      <c r="J148" s="183"/>
      <c r="K148" s="183"/>
      <c r="L148" s="93"/>
      <c r="M148" s="94"/>
      <c r="N148" s="94"/>
      <c r="P148" s="101"/>
      <c r="R148" s="101"/>
      <c r="T148" s="101"/>
      <c r="V148" s="101"/>
      <c r="X148" s="101"/>
    </row>
    <row r="149" spans="5:24" s="100" customFormat="1">
      <c r="E149" s="183"/>
      <c r="F149" s="183"/>
      <c r="G149" s="183"/>
      <c r="H149" s="183"/>
      <c r="I149" s="183"/>
      <c r="J149" s="183"/>
      <c r="K149" s="183"/>
      <c r="L149" s="93"/>
      <c r="M149" s="94"/>
      <c r="N149" s="94"/>
      <c r="P149" s="101"/>
      <c r="R149" s="101"/>
      <c r="T149" s="101"/>
      <c r="V149" s="101"/>
      <c r="X149" s="101"/>
    </row>
    <row r="150" spans="5:24" s="100" customFormat="1">
      <c r="E150" s="183"/>
      <c r="F150" s="183"/>
      <c r="G150" s="183"/>
      <c r="H150" s="183"/>
      <c r="I150" s="183"/>
      <c r="J150" s="183"/>
      <c r="K150" s="183"/>
      <c r="L150" s="93"/>
      <c r="M150" s="94"/>
      <c r="N150" s="94"/>
      <c r="P150" s="101"/>
      <c r="R150" s="101"/>
      <c r="T150" s="101"/>
      <c r="V150" s="101"/>
      <c r="X150" s="101"/>
    </row>
    <row r="151" spans="5:24" s="100" customFormat="1">
      <c r="E151" s="183"/>
      <c r="F151" s="183"/>
      <c r="G151" s="183"/>
      <c r="H151" s="183"/>
      <c r="I151" s="183"/>
      <c r="J151" s="183"/>
      <c r="K151" s="183"/>
      <c r="L151" s="93"/>
      <c r="M151" s="94"/>
      <c r="N151" s="94"/>
      <c r="P151" s="101"/>
      <c r="R151" s="101"/>
      <c r="T151" s="101"/>
      <c r="V151" s="101"/>
      <c r="X151" s="101"/>
    </row>
    <row r="152" spans="5:24" s="100" customFormat="1">
      <c r="E152" s="183"/>
      <c r="F152" s="183"/>
      <c r="G152" s="183"/>
      <c r="H152" s="183"/>
      <c r="I152" s="183"/>
      <c r="J152" s="183"/>
      <c r="K152" s="183"/>
      <c r="L152" s="93"/>
      <c r="M152" s="94"/>
      <c r="N152" s="94"/>
      <c r="P152" s="101"/>
      <c r="R152" s="101"/>
      <c r="T152" s="101"/>
      <c r="V152" s="101"/>
      <c r="X152" s="101"/>
    </row>
    <row r="153" spans="5:24" s="100" customFormat="1">
      <c r="E153" s="183"/>
      <c r="F153" s="183"/>
      <c r="G153" s="183"/>
      <c r="H153" s="183"/>
      <c r="I153" s="183"/>
      <c r="J153" s="183"/>
      <c r="K153" s="183"/>
      <c r="L153" s="93"/>
      <c r="M153" s="94"/>
      <c r="N153" s="94"/>
      <c r="P153" s="101"/>
      <c r="R153" s="101"/>
      <c r="T153" s="101"/>
      <c r="V153" s="101"/>
      <c r="X153" s="101"/>
    </row>
    <row r="154" spans="5:24" s="100" customFormat="1">
      <c r="E154" s="183"/>
      <c r="F154" s="183"/>
      <c r="G154" s="183"/>
      <c r="H154" s="183"/>
      <c r="I154" s="183"/>
      <c r="J154" s="183"/>
      <c r="K154" s="183"/>
      <c r="L154" s="93"/>
      <c r="M154" s="94"/>
      <c r="N154" s="94"/>
      <c r="P154" s="101"/>
      <c r="R154" s="101"/>
      <c r="T154" s="101"/>
      <c r="V154" s="101"/>
      <c r="X154" s="101"/>
    </row>
    <row r="155" spans="5:24" s="100" customFormat="1">
      <c r="E155" s="183"/>
      <c r="F155" s="183"/>
      <c r="G155" s="183"/>
      <c r="H155" s="183"/>
      <c r="I155" s="183"/>
      <c r="J155" s="183"/>
      <c r="K155" s="183"/>
      <c r="L155" s="93"/>
      <c r="M155" s="94"/>
      <c r="N155" s="94"/>
      <c r="P155" s="101"/>
      <c r="R155" s="101"/>
      <c r="T155" s="101"/>
      <c r="V155" s="101"/>
      <c r="X155" s="101"/>
    </row>
    <row r="156" spans="5:24" s="100" customFormat="1">
      <c r="E156" s="183"/>
      <c r="F156" s="183"/>
      <c r="G156" s="183"/>
      <c r="H156" s="183"/>
      <c r="I156" s="183"/>
      <c r="J156" s="183"/>
      <c r="K156" s="183"/>
      <c r="L156" s="93"/>
      <c r="M156" s="94"/>
      <c r="N156" s="94"/>
      <c r="P156" s="101"/>
      <c r="R156" s="101"/>
      <c r="T156" s="101"/>
      <c r="V156" s="101"/>
      <c r="X156" s="101"/>
    </row>
    <row r="157" spans="5:24" s="100" customFormat="1">
      <c r="E157" s="183"/>
      <c r="F157" s="183"/>
      <c r="G157" s="183"/>
      <c r="H157" s="183"/>
      <c r="I157" s="183"/>
      <c r="J157" s="183"/>
      <c r="K157" s="183"/>
      <c r="L157" s="93"/>
      <c r="M157" s="94"/>
      <c r="N157" s="94"/>
      <c r="P157" s="101"/>
      <c r="R157" s="101"/>
      <c r="T157" s="101"/>
      <c r="V157" s="101"/>
      <c r="X157" s="101"/>
    </row>
    <row r="158" spans="5:24" s="100" customFormat="1">
      <c r="E158" s="183"/>
      <c r="F158" s="183"/>
      <c r="G158" s="183"/>
      <c r="H158" s="183"/>
      <c r="I158" s="183"/>
      <c r="J158" s="183"/>
      <c r="K158" s="183"/>
      <c r="L158" s="93"/>
      <c r="M158" s="94"/>
      <c r="N158" s="94"/>
      <c r="P158" s="101"/>
      <c r="R158" s="101"/>
      <c r="T158" s="101"/>
      <c r="V158" s="101"/>
      <c r="X158" s="101"/>
    </row>
    <row r="159" spans="5:24" s="100" customFormat="1">
      <c r="E159" s="183"/>
      <c r="F159" s="183"/>
      <c r="G159" s="183"/>
      <c r="H159" s="183"/>
      <c r="I159" s="183"/>
      <c r="J159" s="183"/>
      <c r="K159" s="183"/>
      <c r="L159" s="93"/>
      <c r="M159" s="94"/>
      <c r="N159" s="94"/>
      <c r="P159" s="101"/>
      <c r="R159" s="101"/>
      <c r="T159" s="101"/>
      <c r="V159" s="101"/>
      <c r="X159" s="101"/>
    </row>
    <row r="160" spans="5:24" s="100" customFormat="1">
      <c r="E160" s="183"/>
      <c r="F160" s="183"/>
      <c r="G160" s="183"/>
      <c r="H160" s="183"/>
      <c r="I160" s="183"/>
      <c r="J160" s="183"/>
      <c r="K160" s="183"/>
      <c r="L160" s="93"/>
      <c r="M160" s="94"/>
      <c r="N160" s="94"/>
      <c r="P160" s="101"/>
      <c r="R160" s="101"/>
      <c r="T160" s="101"/>
      <c r="V160" s="101"/>
      <c r="X160" s="101"/>
    </row>
    <row r="161" spans="5:24" s="100" customFormat="1">
      <c r="E161" s="183"/>
      <c r="F161" s="183"/>
      <c r="G161" s="183"/>
      <c r="H161" s="183"/>
      <c r="I161" s="183"/>
      <c r="J161" s="183"/>
      <c r="K161" s="183"/>
      <c r="L161" s="93"/>
      <c r="M161" s="94"/>
      <c r="N161" s="94"/>
      <c r="P161" s="101"/>
      <c r="R161" s="101"/>
      <c r="T161" s="101"/>
      <c r="V161" s="101"/>
      <c r="X161" s="101"/>
    </row>
    <row r="162" spans="5:24" s="100" customFormat="1">
      <c r="E162" s="183"/>
      <c r="F162" s="183"/>
      <c r="G162" s="183"/>
      <c r="H162" s="183"/>
      <c r="I162" s="183"/>
      <c r="J162" s="183"/>
      <c r="K162" s="183"/>
      <c r="L162" s="93"/>
      <c r="M162" s="94"/>
      <c r="N162" s="94"/>
      <c r="P162" s="101"/>
      <c r="R162" s="101"/>
      <c r="T162" s="101"/>
      <c r="V162" s="101"/>
      <c r="X162" s="101"/>
    </row>
    <row r="163" spans="5:24" s="100" customFormat="1">
      <c r="E163" s="183"/>
      <c r="F163" s="183"/>
      <c r="G163" s="183"/>
      <c r="H163" s="183"/>
      <c r="I163" s="183"/>
      <c r="J163" s="183"/>
      <c r="K163" s="183"/>
      <c r="L163" s="93"/>
      <c r="M163" s="94"/>
      <c r="N163" s="94"/>
      <c r="P163" s="101"/>
      <c r="R163" s="101"/>
      <c r="T163" s="101"/>
      <c r="V163" s="101"/>
      <c r="X163" s="101"/>
    </row>
    <row r="164" spans="5:24" s="100" customFormat="1">
      <c r="E164" s="183"/>
      <c r="F164" s="183"/>
      <c r="G164" s="183"/>
      <c r="H164" s="183"/>
      <c r="I164" s="183"/>
      <c r="J164" s="183"/>
      <c r="K164" s="183"/>
      <c r="L164" s="93"/>
      <c r="M164" s="94"/>
      <c r="N164" s="94"/>
      <c r="P164" s="101"/>
      <c r="R164" s="101"/>
      <c r="T164" s="101"/>
      <c r="V164" s="101"/>
      <c r="X164" s="101"/>
    </row>
    <row r="165" spans="5:24" s="100" customFormat="1">
      <c r="E165" s="183"/>
      <c r="F165" s="183"/>
      <c r="G165" s="183"/>
      <c r="H165" s="183"/>
      <c r="I165" s="183"/>
      <c r="J165" s="183"/>
      <c r="K165" s="183"/>
      <c r="L165" s="93"/>
      <c r="M165" s="94"/>
      <c r="N165" s="94"/>
      <c r="P165" s="101"/>
      <c r="R165" s="101"/>
      <c r="T165" s="101"/>
      <c r="V165" s="101"/>
      <c r="X165" s="101"/>
    </row>
    <row r="166" spans="5:24" s="100" customFormat="1">
      <c r="E166" s="183"/>
      <c r="F166" s="183"/>
      <c r="G166" s="183"/>
      <c r="H166" s="183"/>
      <c r="I166" s="183"/>
      <c r="J166" s="183"/>
      <c r="K166" s="183"/>
      <c r="L166" s="93"/>
      <c r="M166" s="94"/>
      <c r="N166" s="94"/>
      <c r="P166" s="101"/>
      <c r="R166" s="101"/>
      <c r="T166" s="101"/>
      <c r="V166" s="101"/>
      <c r="X166" s="101"/>
    </row>
    <row r="167" spans="5:24" s="100" customFormat="1">
      <c r="E167" s="183"/>
      <c r="F167" s="183"/>
      <c r="G167" s="183"/>
      <c r="H167" s="183"/>
      <c r="I167" s="183"/>
      <c r="J167" s="183"/>
      <c r="K167" s="183"/>
      <c r="L167" s="93"/>
      <c r="M167" s="94"/>
      <c r="N167" s="94"/>
      <c r="P167" s="101"/>
      <c r="R167" s="101"/>
      <c r="T167" s="101"/>
      <c r="V167" s="101"/>
      <c r="X167" s="101"/>
    </row>
    <row r="168" spans="5:24" s="100" customFormat="1">
      <c r="E168" s="183"/>
      <c r="F168" s="183"/>
      <c r="G168" s="183"/>
      <c r="H168" s="183"/>
      <c r="I168" s="183"/>
      <c r="J168" s="183"/>
      <c r="K168" s="183"/>
      <c r="L168" s="93"/>
      <c r="M168" s="94"/>
      <c r="N168" s="94"/>
      <c r="P168" s="101"/>
      <c r="R168" s="101"/>
      <c r="T168" s="101"/>
      <c r="V168" s="101"/>
      <c r="X168" s="101"/>
    </row>
    <row r="169" spans="5:24" s="100" customFormat="1">
      <c r="E169" s="183"/>
      <c r="F169" s="183"/>
      <c r="G169" s="183"/>
      <c r="H169" s="183"/>
      <c r="I169" s="183"/>
      <c r="J169" s="183"/>
      <c r="K169" s="183"/>
      <c r="L169" s="93"/>
      <c r="M169" s="94"/>
      <c r="N169" s="94"/>
      <c r="P169" s="101"/>
      <c r="R169" s="101"/>
      <c r="T169" s="101"/>
      <c r="V169" s="101"/>
      <c r="X169" s="101"/>
    </row>
    <row r="170" spans="5:24" s="100" customFormat="1">
      <c r="E170" s="183"/>
      <c r="F170" s="183"/>
      <c r="G170" s="183"/>
      <c r="H170" s="183"/>
      <c r="I170" s="183"/>
      <c r="J170" s="183"/>
      <c r="K170" s="183"/>
      <c r="L170" s="93"/>
      <c r="M170" s="94"/>
      <c r="N170" s="94"/>
      <c r="P170" s="101"/>
      <c r="R170" s="101"/>
      <c r="T170" s="101"/>
      <c r="V170" s="101"/>
      <c r="X170" s="101"/>
    </row>
    <row r="171" spans="5:24" s="100" customFormat="1">
      <c r="E171" s="183"/>
      <c r="F171" s="183"/>
      <c r="G171" s="183"/>
      <c r="H171" s="183"/>
      <c r="I171" s="183"/>
      <c r="J171" s="183"/>
      <c r="K171" s="183"/>
      <c r="L171" s="93"/>
      <c r="M171" s="94"/>
      <c r="N171" s="94"/>
      <c r="P171" s="101"/>
      <c r="R171" s="101"/>
      <c r="T171" s="101"/>
      <c r="V171" s="101"/>
      <c r="X171" s="101"/>
    </row>
    <row r="172" spans="5:24" s="100" customFormat="1">
      <c r="E172" s="183"/>
      <c r="F172" s="183"/>
      <c r="G172" s="183"/>
      <c r="H172" s="183"/>
      <c r="I172" s="183"/>
      <c r="J172" s="183"/>
      <c r="K172" s="183"/>
      <c r="L172" s="93"/>
      <c r="M172" s="94"/>
      <c r="N172" s="94"/>
      <c r="P172" s="101"/>
      <c r="R172" s="101"/>
      <c r="T172" s="101"/>
      <c r="V172" s="101"/>
      <c r="X172" s="101"/>
    </row>
    <row r="173" spans="5:24" s="100" customFormat="1">
      <c r="E173" s="183"/>
      <c r="F173" s="183"/>
      <c r="G173" s="187"/>
      <c r="H173" s="183"/>
      <c r="I173" s="187"/>
      <c r="J173" s="183"/>
      <c r="K173" s="187"/>
      <c r="L173" s="93"/>
      <c r="M173" s="94"/>
      <c r="N173" s="94"/>
      <c r="P173" s="101"/>
      <c r="R173" s="101"/>
      <c r="T173" s="101"/>
      <c r="V173" s="101"/>
      <c r="X173" s="101"/>
    </row>
  </sheetData>
  <sheetProtection sheet="1" objects="1" scenarios="1"/>
  <mergeCells count="27">
    <mergeCell ref="B53:D53"/>
    <mergeCell ref="B50:D50"/>
    <mergeCell ref="B45:D45"/>
    <mergeCell ref="B46:D46"/>
    <mergeCell ref="B48:D48"/>
    <mergeCell ref="B49:D49"/>
    <mergeCell ref="B51:D51"/>
    <mergeCell ref="B52:D52"/>
    <mergeCell ref="B2:L3"/>
    <mergeCell ref="E7:E8"/>
    <mergeCell ref="C5:E5"/>
    <mergeCell ref="L4:N6"/>
    <mergeCell ref="F7:H7"/>
    <mergeCell ref="I7:K7"/>
    <mergeCell ref="B26:K26"/>
    <mergeCell ref="B27:K27"/>
    <mergeCell ref="B28:J28"/>
    <mergeCell ref="B25:I25"/>
    <mergeCell ref="R7:S7"/>
    <mergeCell ref="P7:Q7"/>
    <mergeCell ref="N7:O7"/>
    <mergeCell ref="B41:D41"/>
    <mergeCell ref="B42:D42"/>
    <mergeCell ref="B44:D44"/>
    <mergeCell ref="B38:D38"/>
    <mergeCell ref="B39:D39"/>
    <mergeCell ref="B40:D40"/>
  </mergeCells>
  <phoneticPr fontId="3" type="noConversion"/>
  <dataValidations count="1">
    <dataValidation type="list" allowBlank="1" showInputMessage="1" showErrorMessage="1" sqref="C5">
      <formula1>LocalAuthority</formula1>
    </dataValidation>
  </dataValidations>
  <pageMargins left="0.75" right="0.75" top="1" bottom="1" header="0.5" footer="0.5"/>
  <pageSetup paperSize="9" scale="71" orientation="landscape" r:id="rId1"/>
  <headerFooter alignWithMargins="0"/>
  <ignoredErrors>
    <ignoredError sqref="G21 H21 H14 H16:H17"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indexed="31"/>
  </sheetPr>
  <dimension ref="B2:T42"/>
  <sheetViews>
    <sheetView showGridLines="0" showRowColHeaders="0" zoomScaleNormal="100" workbookViewId="0"/>
  </sheetViews>
  <sheetFormatPr defaultColWidth="9.140625" defaultRowHeight="12.75"/>
  <cols>
    <col min="1" max="1" width="3.140625" style="108" customWidth="1"/>
    <col min="2" max="2" width="25.7109375" style="108" customWidth="1"/>
    <col min="3" max="3" width="12.28515625" style="108" customWidth="1"/>
    <col min="4" max="9" width="11" style="108" customWidth="1"/>
    <col min="10" max="10" width="13.28515625" style="130" customWidth="1"/>
    <col min="11" max="13" width="9.7109375" style="130" customWidth="1"/>
    <col min="14" max="16" width="9.140625" style="130"/>
    <col min="17" max="16384" width="9.140625" style="108"/>
  </cols>
  <sheetData>
    <row r="2" spans="2:20" ht="28.5" customHeight="1">
      <c r="B2" s="518" t="str">
        <f>"Table 4b: Providers on the Childcare Register only complying with the requirements of the Childcare Register at inspections between "&amp;current_quarter&amp; ", by provider type (revised)"&amp;CHAR(185)&amp;" "&amp;CHAR(178)&amp;" "&amp;CHAR(179)</f>
        <v>Table 4b: Providers on the Childcare Register only complying with the requirements of the Childcare Register at inspections between 1 July 2014 and 31 August 2014, by provider type (revised)¹ ² ³</v>
      </c>
      <c r="C2" s="518"/>
      <c r="D2" s="518"/>
      <c r="E2" s="518"/>
      <c r="F2" s="518"/>
      <c r="G2" s="518"/>
      <c r="H2" s="518"/>
      <c r="I2" s="518"/>
      <c r="J2" s="518"/>
      <c r="K2" s="113"/>
      <c r="L2" s="113"/>
      <c r="M2" s="113"/>
      <c r="N2" s="113"/>
    </row>
    <row r="3" spans="2:20">
      <c r="B3" s="113"/>
      <c r="C3" s="113"/>
      <c r="D3" s="113"/>
      <c r="E3" s="113"/>
      <c r="F3" s="113"/>
      <c r="G3" s="113"/>
      <c r="H3" s="113"/>
      <c r="I3" s="113"/>
      <c r="J3" s="532"/>
      <c r="K3" s="533"/>
      <c r="M3" s="113"/>
      <c r="N3" s="113"/>
    </row>
    <row r="4" spans="2:20" s="117" customFormat="1" ht="15.75" customHeight="1">
      <c r="B4" s="325"/>
      <c r="C4" s="325"/>
      <c r="D4" s="325"/>
      <c r="E4" s="325"/>
      <c r="F4" s="325"/>
      <c r="G4" s="325"/>
      <c r="H4" s="133"/>
      <c r="I4" s="133"/>
      <c r="J4" s="534"/>
      <c r="K4" s="534"/>
      <c r="L4" s="132"/>
      <c r="M4" s="132"/>
      <c r="N4" s="132"/>
      <c r="O4" s="132"/>
      <c r="P4" s="132"/>
      <c r="Q4" s="133"/>
    </row>
    <row r="5" spans="2:20" s="3" customFormat="1" ht="15.75" customHeight="1">
      <c r="B5" s="528"/>
      <c r="C5" s="530" t="s">
        <v>55</v>
      </c>
      <c r="D5" s="525" t="s">
        <v>266</v>
      </c>
      <c r="E5" s="526"/>
      <c r="F5" s="526"/>
      <c r="G5" s="527" t="s">
        <v>267</v>
      </c>
      <c r="H5" s="526"/>
      <c r="I5" s="526"/>
      <c r="J5" s="363"/>
      <c r="K5" s="363"/>
      <c r="L5" s="8"/>
      <c r="M5" s="8"/>
      <c r="N5" s="9"/>
      <c r="O5" s="4"/>
      <c r="P5" s="6"/>
    </row>
    <row r="6" spans="2:20" s="3" customFormat="1" ht="26.25" customHeight="1">
      <c r="B6" s="529"/>
      <c r="C6" s="531"/>
      <c r="D6" s="389" t="s">
        <v>172</v>
      </c>
      <c r="E6" s="388" t="s">
        <v>2</v>
      </c>
      <c r="F6" s="388" t="s">
        <v>3</v>
      </c>
      <c r="G6" s="449" t="s">
        <v>172</v>
      </c>
      <c r="H6" s="425" t="s">
        <v>2</v>
      </c>
      <c r="I6" s="425" t="s">
        <v>3</v>
      </c>
      <c r="J6" s="362"/>
      <c r="K6" s="362"/>
      <c r="L6" s="10"/>
      <c r="M6" s="10"/>
      <c r="N6" s="10"/>
      <c r="O6" s="10"/>
      <c r="P6" s="10"/>
      <c r="Q6" s="4"/>
      <c r="R6" s="6"/>
    </row>
    <row r="7" spans="2:20" s="136" customFormat="1" ht="4.5" customHeight="1">
      <c r="B7" s="359"/>
      <c r="C7" s="305"/>
      <c r="D7" s="360"/>
      <c r="E7" s="360"/>
      <c r="F7" s="360"/>
      <c r="G7" s="448"/>
      <c r="H7" s="360"/>
      <c r="I7" s="360"/>
      <c r="J7" s="359"/>
      <c r="K7" s="359"/>
      <c r="L7" s="138"/>
      <c r="M7" s="138"/>
      <c r="N7" s="138"/>
      <c r="O7" s="138"/>
      <c r="P7" s="138"/>
      <c r="Q7" s="139"/>
      <c r="R7" s="139"/>
      <c r="S7" s="139"/>
      <c r="T7" s="139"/>
    </row>
    <row r="8" spans="2:20" s="190" customFormat="1">
      <c r="B8" s="325" t="s">
        <v>139</v>
      </c>
      <c r="C8" s="306">
        <f>IF(ISERROR(VLOOKUP("4"&amp;$B8&amp;"All",Dataset9,5,FALSE))=TRUE,0,VLOOKUP("4"&amp;$B8&amp;"All",Dataset9,5,FALSE))</f>
        <v>35</v>
      </c>
      <c r="D8" s="306">
        <f>IF(ISERROR(VLOOKUP("4"&amp;$B8&amp;"All",Dataset9,6,FALSE))=TRUE,0,VLOOKUP("4"&amp;$B8&amp;"All",Dataset9,6,FALSE))</f>
        <v>23</v>
      </c>
      <c r="E8" s="306">
        <f>IF(ISERROR(VLOOKUP("4"&amp;$B8&amp;"All",Dataset9,7,FALSE))=TRUE,0,VLOOKUP("4"&amp;$B8&amp;"All",Dataset9,7,FALSE))</f>
        <v>12</v>
      </c>
      <c r="F8" s="306">
        <f>IF(ISERROR(VLOOKUP("4"&amp;$B8&amp;"All",Dataset9,8,FALSE))=TRUE,0,VLOOKUP("4"&amp;$B8&amp;"All",Dataset9,8,FALSE))</f>
        <v>0</v>
      </c>
      <c r="G8" s="444">
        <f>IF(ISERROR(100*D8/$C8),"-",100*D8/$C8)</f>
        <v>65.714285714285708</v>
      </c>
      <c r="H8" s="412">
        <f>IF(ISERROR(100*E8/$C8),"-",100*E8/$C8)</f>
        <v>34.285714285714285</v>
      </c>
      <c r="I8" s="412">
        <f>IF(ISERROR(100*F8/$C8),"-",100*F8/$C8)</f>
        <v>0</v>
      </c>
      <c r="J8" s="364"/>
      <c r="K8" s="364"/>
      <c r="L8" s="138"/>
      <c r="M8" s="138"/>
      <c r="N8" s="138"/>
      <c r="O8" s="138"/>
      <c r="P8" s="191"/>
      <c r="Q8" s="191"/>
      <c r="R8" s="191"/>
      <c r="S8" s="191"/>
    </row>
    <row r="9" spans="2:20" s="190" customFormat="1" ht="12.75" customHeight="1">
      <c r="B9" s="239" t="s">
        <v>233</v>
      </c>
      <c r="C9" s="306">
        <f>IF(ISERROR(VLOOKUP("4"&amp;$B9&amp;"All",Dataset9,5,FALSE))=TRUE,0,VLOOKUP("4"&amp;$B9&amp;"All",Dataset9,5,FALSE))</f>
        <v>109</v>
      </c>
      <c r="D9" s="306">
        <f>IF(ISERROR(VLOOKUP("4"&amp;$B9&amp;"All",Dataset9,6,FALSE))=TRUE,0,VLOOKUP("4"&amp;$B9&amp;"All",Dataset9,6,FALSE))</f>
        <v>75</v>
      </c>
      <c r="E9" s="306">
        <f>IF(ISERROR(VLOOKUP("4"&amp;$B9&amp;"All",Dataset9,7,FALSE))=TRUE,0,VLOOKUP("4"&amp;$B9&amp;"All",Dataset9,7,FALSE))</f>
        <v>34</v>
      </c>
      <c r="F9" s="306">
        <f>IF(ISERROR(VLOOKUP("4"&amp;$B9&amp;"All",Dataset9,8,FALSE))=TRUE,0,VLOOKUP("4"&amp;$B9&amp;"All",Dataset9,8,FALSE))</f>
        <v>0</v>
      </c>
      <c r="G9" s="444">
        <f t="shared" ref="G9:G13" si="0">IF(ISERROR(100*D9/$C9),"-",100*D9/$C9)</f>
        <v>68.807339449541288</v>
      </c>
      <c r="H9" s="412">
        <f t="shared" ref="H9:I13" si="1">IF(ISERROR(100*E9/$C9),"-",100*E9/$C9)</f>
        <v>31.192660550458715</v>
      </c>
      <c r="I9" s="412">
        <f t="shared" si="1"/>
        <v>0</v>
      </c>
      <c r="J9" s="364"/>
      <c r="K9" s="364"/>
      <c r="L9" s="138"/>
      <c r="M9" s="138"/>
      <c r="N9" s="138"/>
      <c r="O9" s="138"/>
      <c r="P9" s="191"/>
      <c r="Q9" s="191"/>
      <c r="R9" s="191"/>
      <c r="S9" s="191"/>
    </row>
    <row r="10" spans="2:20" s="190" customFormat="1" ht="12.75" customHeight="1">
      <c r="B10" s="239" t="s">
        <v>234</v>
      </c>
      <c r="C10" s="306">
        <f>IF(ISERROR(VLOOKUP("4"&amp;$B10&amp;"All",Dataset9,5,FALSE))=TRUE,0,VLOOKUP("4"&amp;$B10&amp;"All",Dataset9,5,FALSE))</f>
        <v>0</v>
      </c>
      <c r="D10" s="306">
        <f>IF(ISERROR(VLOOKUP("4"&amp;$B10&amp;"All",Dataset9,6,FALSE))=TRUE,0,VLOOKUP("4"&amp;$B10&amp;"All",Dataset9,6,FALSE))</f>
        <v>0</v>
      </c>
      <c r="E10" s="306">
        <f>IF(ISERROR(VLOOKUP("4"&amp;$B10&amp;"All",Dataset9,7,FALSE))=TRUE,0,VLOOKUP("4"&amp;$B10&amp;"All",Dataset9,7,FALSE))</f>
        <v>0</v>
      </c>
      <c r="F10" s="306">
        <f>IF(ISERROR(VLOOKUP("4"&amp;$B10&amp;"All",Dataset9,8,FALSE))=TRUE,0,VLOOKUP("4"&amp;$B10&amp;"All",Dataset9,8,FALSE))</f>
        <v>0</v>
      </c>
      <c r="G10" s="444" t="str">
        <f t="shared" si="0"/>
        <v>-</v>
      </c>
      <c r="H10" s="412" t="str">
        <f t="shared" si="1"/>
        <v>-</v>
      </c>
      <c r="I10" s="412" t="str">
        <f t="shared" si="1"/>
        <v>-</v>
      </c>
      <c r="J10" s="364"/>
      <c r="K10" s="364"/>
      <c r="L10" s="138"/>
      <c r="M10" s="138"/>
      <c r="N10" s="138"/>
      <c r="O10" s="138"/>
      <c r="P10" s="191"/>
      <c r="Q10" s="191"/>
      <c r="R10" s="191"/>
      <c r="S10" s="191"/>
    </row>
    <row r="11" spans="2:20" s="190" customFormat="1" ht="12.75" customHeight="1">
      <c r="B11" s="239" t="s">
        <v>235</v>
      </c>
      <c r="C11" s="306">
        <f>IF(ISERROR(VLOOKUP("4"&amp;$B11&amp;"All",Dataset9,5,FALSE))=TRUE,0,VLOOKUP("4"&amp;$B11&amp;"All",Dataset9,5,FALSE))</f>
        <v>252</v>
      </c>
      <c r="D11" s="306">
        <f>IF(ISERROR(VLOOKUP("4"&amp;$B11&amp;"All",Dataset9,6,FALSE))=TRUE,0,VLOOKUP("4"&amp;$B11&amp;"All",Dataset9,6,FALSE))</f>
        <v>213</v>
      </c>
      <c r="E11" s="306">
        <f>IF(ISERROR(VLOOKUP("4"&amp;$B11&amp;"All",Dataset9,7,FALSE))=TRUE,0,VLOOKUP("4"&amp;$B11&amp;"All",Dataset9,7,FALSE))</f>
        <v>39</v>
      </c>
      <c r="F11" s="306">
        <f>IF(ISERROR(VLOOKUP("4"&amp;$B11&amp;"All",Dataset9,8,FALSE))=TRUE,0,VLOOKUP("4"&amp;$B11&amp;"All",Dataset9,8,FALSE))</f>
        <v>0</v>
      </c>
      <c r="G11" s="444">
        <f t="shared" si="0"/>
        <v>84.523809523809518</v>
      </c>
      <c r="H11" s="412">
        <f t="shared" si="1"/>
        <v>15.476190476190476</v>
      </c>
      <c r="I11" s="412">
        <f t="shared" si="1"/>
        <v>0</v>
      </c>
      <c r="J11" s="364"/>
      <c r="K11" s="364"/>
      <c r="L11" s="138"/>
      <c r="M11" s="138"/>
      <c r="N11" s="138"/>
      <c r="O11" s="138"/>
      <c r="P11" s="191"/>
      <c r="Q11" s="191"/>
      <c r="R11" s="191"/>
      <c r="S11" s="191"/>
    </row>
    <row r="12" spans="2:20" s="190" customFormat="1" ht="4.5" customHeight="1">
      <c r="B12" s="239"/>
      <c r="C12" s="306"/>
      <c r="D12" s="306"/>
      <c r="E12" s="306"/>
      <c r="F12" s="306"/>
      <c r="G12" s="444" t="str">
        <f t="shared" si="0"/>
        <v>-</v>
      </c>
      <c r="H12" s="412" t="str">
        <f t="shared" si="1"/>
        <v>-</v>
      </c>
      <c r="I12" s="412" t="str">
        <f t="shared" si="1"/>
        <v>-</v>
      </c>
      <c r="J12" s="364"/>
      <c r="K12" s="364"/>
      <c r="L12" s="138"/>
      <c r="M12" s="138"/>
      <c r="N12" s="138"/>
      <c r="O12" s="138"/>
      <c r="P12" s="191"/>
      <c r="Q12" s="191"/>
      <c r="R12" s="191"/>
      <c r="S12" s="191"/>
    </row>
    <row r="13" spans="2:20" s="190" customFormat="1" ht="12.75" customHeight="1">
      <c r="B13" s="325" t="s">
        <v>166</v>
      </c>
      <c r="C13" s="306">
        <f>IF(ISERROR(VLOOKUP("4"&amp;$B13&amp;"All",Dataset9,5,FALSE))=TRUE,0,VLOOKUP("4"&amp;$B13&amp;"All",Dataset9,5,FALSE))</f>
        <v>396</v>
      </c>
      <c r="D13" s="306">
        <f>IF(ISERROR(VLOOKUP("4"&amp;$B13&amp;"All",Dataset9,6,FALSE))=TRUE,0,VLOOKUP("4"&amp;$B13&amp;"All",Dataset9,6,FALSE))</f>
        <v>311</v>
      </c>
      <c r="E13" s="306">
        <f>IF(ISERROR(VLOOKUP("4"&amp;$B13&amp;"All",Dataset9,7,FALSE))=TRUE,0,VLOOKUP("4"&amp;$B13&amp;"All",Dataset9,7,FALSE))</f>
        <v>85</v>
      </c>
      <c r="F13" s="306">
        <f>IF(ISERROR(VLOOKUP("4"&amp;$B13&amp;"All",Dataset9,8,FALSE))=TRUE,0,VLOOKUP("4"&amp;$B13&amp;"All",Dataset9,8,FALSE))</f>
        <v>0</v>
      </c>
      <c r="G13" s="444">
        <f t="shared" si="0"/>
        <v>78.535353535353536</v>
      </c>
      <c r="H13" s="412">
        <f>IF(ISERROR(100*E13/$C13),"-",100*E13/$C13)</f>
        <v>21.464646464646464</v>
      </c>
      <c r="I13" s="412">
        <f t="shared" si="1"/>
        <v>0</v>
      </c>
      <c r="J13" s="364"/>
      <c r="K13" s="364"/>
      <c r="L13" s="138"/>
      <c r="M13" s="138"/>
      <c r="N13" s="138"/>
      <c r="O13" s="138"/>
      <c r="P13" s="191"/>
      <c r="Q13" s="191"/>
      <c r="R13" s="191"/>
      <c r="S13" s="191"/>
    </row>
    <row r="14" spans="2:20" ht="4.5" customHeight="1">
      <c r="B14" s="361"/>
      <c r="C14" s="143"/>
      <c r="D14" s="143"/>
      <c r="E14" s="143"/>
      <c r="F14" s="144"/>
      <c r="G14" s="452"/>
      <c r="H14" s="143"/>
      <c r="I14" s="143"/>
      <c r="J14" s="364"/>
      <c r="K14" s="364"/>
      <c r="L14" s="131"/>
      <c r="M14" s="131"/>
      <c r="N14" s="131"/>
      <c r="O14" s="131"/>
      <c r="P14" s="131"/>
    </row>
    <row r="15" spans="2:20" ht="12.75" customHeight="1">
      <c r="B15" s="359"/>
      <c r="C15" s="145"/>
      <c r="D15" s="145"/>
      <c r="E15" s="145"/>
      <c r="F15" s="124"/>
      <c r="G15" s="124"/>
      <c r="H15" s="124"/>
      <c r="I15" s="175" t="s">
        <v>54</v>
      </c>
      <c r="J15" s="124"/>
      <c r="K15" s="124"/>
      <c r="L15" s="131"/>
      <c r="M15" s="131"/>
      <c r="N15" s="131"/>
      <c r="O15" s="108"/>
      <c r="P15" s="108"/>
    </row>
    <row r="16" spans="2:20" ht="16.5" customHeight="1">
      <c r="B16" s="535" t="s">
        <v>318</v>
      </c>
      <c r="C16" s="535"/>
      <c r="D16" s="535"/>
      <c r="E16" s="535"/>
      <c r="F16" s="495"/>
      <c r="G16" s="495"/>
      <c r="H16" s="495"/>
      <c r="I16" s="495"/>
      <c r="J16" s="124"/>
      <c r="K16" s="124"/>
      <c r="L16" s="131"/>
      <c r="M16" s="131"/>
      <c r="N16" s="131"/>
      <c r="O16" s="108"/>
      <c r="P16" s="108"/>
    </row>
    <row r="17" spans="2:16">
      <c r="B17" s="504" t="s">
        <v>316</v>
      </c>
      <c r="C17" s="504"/>
      <c r="D17" s="504"/>
      <c r="E17" s="504"/>
      <c r="F17" s="504"/>
      <c r="G17" s="504"/>
      <c r="H17" s="504"/>
      <c r="I17" s="504"/>
      <c r="J17" s="504"/>
      <c r="K17" s="504"/>
      <c r="P17" s="108"/>
    </row>
    <row r="18" spans="2:16" ht="12.75" customHeight="1">
      <c r="B18" s="507" t="str">
        <f>"3. Data include inspections published as at "&amp;Ranges!$A$25&amp;"."</f>
        <v>3. Data include inspections published as at 31 January 2015.</v>
      </c>
      <c r="C18" s="507"/>
      <c r="D18" s="507"/>
      <c r="E18" s="507"/>
      <c r="F18" s="507"/>
      <c r="G18" s="507"/>
      <c r="H18" s="507"/>
      <c r="I18" s="507"/>
      <c r="J18" s="507"/>
      <c r="K18" s="507"/>
      <c r="P18" s="108"/>
    </row>
    <row r="19" spans="2:16">
      <c r="I19" s="130"/>
      <c r="P19" s="108"/>
    </row>
    <row r="20" spans="2:16">
      <c r="B20" s="96"/>
      <c r="C20" s="222"/>
      <c r="D20" s="222"/>
      <c r="E20" s="222"/>
      <c r="F20" s="222"/>
      <c r="G20" s="222"/>
      <c r="H20" s="222"/>
      <c r="I20" s="222"/>
      <c r="P20" s="108"/>
    </row>
    <row r="21" spans="2:16">
      <c r="F21" s="222"/>
      <c r="I21" s="130"/>
      <c r="P21" s="108"/>
    </row>
    <row r="22" spans="2:16">
      <c r="F22" s="222"/>
      <c r="I22" s="130"/>
      <c r="P22" s="108"/>
    </row>
    <row r="23" spans="2:16">
      <c r="F23" s="222"/>
      <c r="I23" s="130"/>
      <c r="K23" s="307" t="str">
        <f t="shared" ref="K23" si="2">IF(ISERROR(100*G23/$C23),"-",100*G23/$C23)</f>
        <v>-</v>
      </c>
      <c r="P23" s="108"/>
    </row>
    <row r="24" spans="2:16">
      <c r="F24" s="222"/>
      <c r="I24" s="130"/>
      <c r="P24" s="108"/>
    </row>
    <row r="25" spans="2:16">
      <c r="F25" s="222"/>
      <c r="I25" s="130"/>
      <c r="P25" s="108"/>
    </row>
    <row r="26" spans="2:16">
      <c r="I26" s="130"/>
      <c r="P26" s="108"/>
    </row>
    <row r="27" spans="2:16">
      <c r="I27" s="130"/>
      <c r="P27" s="108"/>
    </row>
    <row r="28" spans="2:16">
      <c r="I28" s="130"/>
      <c r="P28" s="108"/>
    </row>
    <row r="29" spans="2:16">
      <c r="I29" s="130"/>
      <c r="P29" s="108"/>
    </row>
    <row r="30" spans="2:16">
      <c r="I30" s="130"/>
      <c r="P30" s="108"/>
    </row>
    <row r="31" spans="2:16">
      <c r="I31" s="130"/>
      <c r="P31" s="108"/>
    </row>
    <row r="32" spans="2:16">
      <c r="I32" s="130"/>
      <c r="P32" s="108"/>
    </row>
    <row r="33" spans="2:16">
      <c r="I33" s="130"/>
      <c r="P33" s="108"/>
    </row>
    <row r="34" spans="2:16">
      <c r="I34" s="130"/>
      <c r="P34" s="108"/>
    </row>
    <row r="35" spans="2:16">
      <c r="I35" s="130"/>
      <c r="P35" s="108"/>
    </row>
    <row r="36" spans="2:16">
      <c r="I36" s="130"/>
      <c r="P36" s="108"/>
    </row>
    <row r="37" spans="2:16">
      <c r="P37" s="108"/>
    </row>
    <row r="38" spans="2:16">
      <c r="P38" s="108"/>
    </row>
    <row r="39" spans="2:16">
      <c r="B39" s="146"/>
      <c r="P39" s="108"/>
    </row>
    <row r="40" spans="2:16">
      <c r="P40" s="108"/>
    </row>
    <row r="42" spans="2:16">
      <c r="C42" s="146"/>
    </row>
  </sheetData>
  <sheetProtection sheet="1" objects="1" scenarios="1"/>
  <mergeCells count="9">
    <mergeCell ref="B17:K17"/>
    <mergeCell ref="B18:K18"/>
    <mergeCell ref="B2:J2"/>
    <mergeCell ref="B5:B6"/>
    <mergeCell ref="C5:C6"/>
    <mergeCell ref="J3:K4"/>
    <mergeCell ref="D5:F5"/>
    <mergeCell ref="G5:I5"/>
    <mergeCell ref="B16:I16"/>
  </mergeCells>
  <phoneticPr fontId="3" type="noConversion"/>
  <pageMargins left="0.75" right="0.75" top="1" bottom="1" header="0.5" footer="0.5"/>
  <pageSetup paperSize="9" scale="7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31"/>
    <pageSetUpPr fitToPage="1"/>
  </sheetPr>
  <dimension ref="A2:AE221"/>
  <sheetViews>
    <sheetView showGridLines="0" showRowColHeaders="0" zoomScaleNormal="100" workbookViewId="0"/>
  </sheetViews>
  <sheetFormatPr defaultColWidth="9.140625" defaultRowHeight="12.75"/>
  <cols>
    <col min="1" max="1" width="3.140625" style="3" customWidth="1"/>
    <col min="2" max="2" width="32" style="5" customWidth="1"/>
    <col min="3" max="3" width="11.42578125" style="5" customWidth="1"/>
    <col min="4" max="4" width="13.7109375" style="5" customWidth="1"/>
    <col min="5" max="6" width="15.7109375" style="177" customWidth="1"/>
    <col min="7" max="7" width="12.28515625" style="177" customWidth="1"/>
    <col min="8" max="11" width="7.5703125" style="177" customWidth="1"/>
    <col min="12" max="12" width="16" style="377" customWidth="1"/>
    <col min="13" max="13" width="7.5703125" style="178" customWidth="1"/>
    <col min="14" max="14" width="7.5703125" style="3" customWidth="1"/>
    <col min="15" max="15" width="7.5703125" style="70" customWidth="1"/>
    <col min="16" max="16" width="9.7109375" style="3" customWidth="1"/>
    <col min="17" max="17" width="9.7109375" style="70" customWidth="1"/>
    <col min="18" max="18" width="9.7109375" style="3" customWidth="1"/>
    <col min="19" max="19" width="9.7109375" style="70" customWidth="1"/>
    <col min="20" max="20" width="9.7109375" style="3" customWidth="1"/>
    <col min="21" max="21" width="9.7109375" style="70" customWidth="1"/>
    <col min="22" max="22" width="9.7109375" style="3" customWidth="1"/>
    <col min="23" max="23" width="9.7109375" style="70" customWidth="1"/>
    <col min="24" max="16384" width="9.140625" style="3"/>
  </cols>
  <sheetData>
    <row r="2" spans="1:24" ht="27" customHeight="1">
      <c r="B2" s="496" t="str">
        <f>"Table 7: Actions issued at early years registered inspections between "&amp;Ranges!A1&amp;", by the statutory requirements of the Early Years Register (revised)" &amp;" "&amp;"¹"&amp;" ²"&amp;" ³"</f>
        <v>Table 7: Actions issued at early years registered inspections between 1 July 2014 and 31 August 2014, by the statutory requirements of the Early Years Register (revised) ¹ ² ³</v>
      </c>
      <c r="C2" s="496"/>
      <c r="D2" s="496"/>
      <c r="E2" s="496"/>
      <c r="F2" s="496"/>
      <c r="G2" s="496"/>
      <c r="H2" s="329"/>
      <c r="I2" s="329"/>
      <c r="J2" s="329"/>
      <c r="K2" s="329"/>
      <c r="L2" s="375"/>
      <c r="M2" s="329"/>
      <c r="N2" s="330"/>
      <c r="O2" s="331"/>
      <c r="P2" s="330"/>
      <c r="Q2" s="331"/>
      <c r="R2" s="330"/>
      <c r="S2" s="331"/>
      <c r="T2" s="330"/>
      <c r="U2" s="331"/>
    </row>
    <row r="3" spans="1:24" ht="9" customHeight="1">
      <c r="B3" s="496"/>
      <c r="C3" s="496"/>
      <c r="D3" s="496"/>
      <c r="E3" s="496"/>
      <c r="F3" s="496"/>
      <c r="G3" s="496"/>
      <c r="H3" s="329"/>
      <c r="I3" s="329"/>
      <c r="J3" s="329"/>
      <c r="K3" s="329"/>
      <c r="L3" s="375"/>
      <c r="M3" s="329"/>
      <c r="N3" s="330"/>
      <c r="O3" s="331"/>
      <c r="P3" s="330"/>
      <c r="Q3" s="331"/>
      <c r="R3" s="330"/>
      <c r="S3" s="331"/>
      <c r="T3" s="330"/>
      <c r="U3" s="331"/>
    </row>
    <row r="4" spans="1:24">
      <c r="B4" s="254"/>
      <c r="C4" s="3"/>
      <c r="E4" s="296"/>
      <c r="F4" s="184"/>
      <c r="G4" s="184"/>
      <c r="H4" s="184"/>
      <c r="I4" s="332"/>
      <c r="J4" s="183"/>
      <c r="K4" s="183"/>
      <c r="L4" s="376"/>
      <c r="M4" s="177"/>
    </row>
    <row r="5" spans="1:24" ht="12.75" customHeight="1">
      <c r="B5" s="254" t="s">
        <v>251</v>
      </c>
      <c r="C5" s="540" t="s">
        <v>166</v>
      </c>
      <c r="D5" s="541"/>
      <c r="E5" s="542"/>
      <c r="F5" s="184"/>
      <c r="G5" s="549"/>
      <c r="H5" s="184"/>
      <c r="I5" s="184"/>
      <c r="J5" s="183"/>
      <c r="K5" s="183"/>
      <c r="L5" s="376"/>
      <c r="M5" s="177"/>
    </row>
    <row r="6" spans="1:24">
      <c r="B6" s="254"/>
      <c r="C6" s="3"/>
      <c r="E6" s="296"/>
      <c r="F6" s="184"/>
      <c r="G6" s="550"/>
      <c r="H6" s="184"/>
      <c r="I6" s="332"/>
      <c r="J6" s="183"/>
      <c r="K6" s="183"/>
      <c r="M6" s="177"/>
    </row>
    <row r="7" spans="1:24" ht="12.75" customHeight="1">
      <c r="B7" s="249" t="s">
        <v>53</v>
      </c>
      <c r="C7" s="543" t="s">
        <v>63</v>
      </c>
      <c r="D7" s="544"/>
      <c r="E7" s="545"/>
      <c r="F7" s="223"/>
      <c r="G7" s="223"/>
      <c r="H7" s="184"/>
      <c r="I7" s="184"/>
      <c r="J7" s="183"/>
      <c r="K7" s="183"/>
      <c r="L7" s="376"/>
      <c r="M7" s="177"/>
      <c r="O7" s="75"/>
      <c r="Q7" s="3"/>
      <c r="S7" s="3"/>
      <c r="U7" s="3"/>
      <c r="W7" s="3"/>
    </row>
    <row r="8" spans="1:24">
      <c r="B8" s="3"/>
      <c r="C8" s="3"/>
      <c r="L8" s="376"/>
      <c r="M8" s="177"/>
      <c r="O8" s="77"/>
      <c r="P8" s="5"/>
      <c r="Q8" s="77"/>
      <c r="R8" s="5"/>
      <c r="S8" s="77"/>
      <c r="T8" s="5"/>
      <c r="U8" s="77"/>
      <c r="V8" s="5"/>
      <c r="W8" s="77"/>
      <c r="X8" s="5"/>
    </row>
    <row r="9" spans="1:24" s="16" customFormat="1" ht="15.75" customHeight="1">
      <c r="B9" s="86"/>
      <c r="C9" s="86"/>
      <c r="D9" s="546" t="s">
        <v>252</v>
      </c>
      <c r="E9" s="546" t="s">
        <v>253</v>
      </c>
      <c r="F9" s="546" t="s">
        <v>254</v>
      </c>
      <c r="G9" s="536"/>
      <c r="H9" s="536"/>
      <c r="I9" s="536"/>
      <c r="J9" s="536"/>
      <c r="K9" s="536"/>
      <c r="L9" s="536"/>
      <c r="M9" s="87"/>
      <c r="N9" s="537"/>
      <c r="O9" s="537"/>
      <c r="P9" s="537"/>
      <c r="Q9" s="537"/>
      <c r="R9" s="537"/>
      <c r="S9" s="537"/>
      <c r="T9" s="86"/>
      <c r="U9" s="86"/>
    </row>
    <row r="10" spans="1:24" ht="15.75" customHeight="1">
      <c r="B10" s="309"/>
      <c r="C10" s="309"/>
      <c r="D10" s="547"/>
      <c r="E10" s="548"/>
      <c r="F10" s="548"/>
      <c r="G10" s="192"/>
      <c r="H10" s="192"/>
      <c r="I10" s="192"/>
      <c r="J10" s="192"/>
      <c r="K10" s="192"/>
      <c r="L10" s="378"/>
      <c r="M10" s="152"/>
      <c r="N10" s="333"/>
      <c r="O10" s="152"/>
      <c r="P10" s="333"/>
      <c r="Q10" s="152"/>
      <c r="R10" s="333"/>
      <c r="S10" s="152"/>
      <c r="T10" s="333"/>
      <c r="U10" s="5"/>
      <c r="W10" s="3"/>
    </row>
    <row r="11" spans="1:24" ht="4.5" customHeight="1">
      <c r="B11" s="310"/>
      <c r="C11" s="310"/>
      <c r="D11" s="192"/>
      <c r="E11" s="192"/>
      <c r="F11" s="192"/>
      <c r="G11" s="192"/>
      <c r="H11" s="192"/>
      <c r="I11" s="192"/>
      <c r="J11" s="192"/>
      <c r="K11" s="192"/>
      <c r="L11" s="378"/>
      <c r="M11" s="152"/>
      <c r="N11" s="333"/>
      <c r="O11" s="152"/>
      <c r="P11" s="333"/>
      <c r="Q11" s="152"/>
      <c r="R11" s="333"/>
      <c r="S11" s="152"/>
      <c r="T11" s="333"/>
      <c r="U11" s="5"/>
      <c r="W11" s="3"/>
    </row>
    <row r="12" spans="1:24">
      <c r="B12" s="197" t="s">
        <v>255</v>
      </c>
      <c r="C12" s="310"/>
      <c r="D12" s="312">
        <f>IF(ISNA(VLOOKUP($C$5&amp;$C$7&amp;$B12,dataset_18_actions,5,FALSE))=TRUE,0,VLOOKUP($C$5&amp;$C$7&amp;$B12,dataset_18_actions,5,FALSE))</f>
        <v>2520</v>
      </c>
      <c r="E12" s="312">
        <f>IF(ISNA(VLOOKUP($C$5&amp;$C$7&amp;$B12,dataset_18_actions,6,FALSE))=TRUE,0,VLOOKUP($C$5&amp;$C$7&amp;$B12,dataset_18_actions,6,FALSE))</f>
        <v>653</v>
      </c>
      <c r="F12" s="312">
        <f>IF(D12 = 0, "-", IF(ISNA(VLOOKUP($C$5&amp;$C$7&amp;$B12,dataset_18_actions,7,FALSE))=TRUE,0,VLOOKUP($C$5&amp;$C$7&amp;$B12,dataset_18_actions,7,FALSE)))</f>
        <v>26</v>
      </c>
      <c r="G12" s="192"/>
      <c r="H12" s="368"/>
      <c r="I12" s="192"/>
      <c r="J12" s="192"/>
      <c r="K12" s="192"/>
      <c r="L12" s="379"/>
      <c r="M12" s="152"/>
      <c r="N12" s="333"/>
      <c r="O12" s="152"/>
      <c r="P12" s="333"/>
      <c r="Q12" s="152"/>
      <c r="R12" s="333"/>
      <c r="S12" s="152"/>
      <c r="T12" s="333"/>
      <c r="U12" s="5"/>
      <c r="W12" s="3"/>
    </row>
    <row r="13" spans="1:24" ht="6.75" customHeight="1">
      <c r="B13" s="310"/>
      <c r="C13" s="310"/>
      <c r="D13" s="312"/>
      <c r="E13" s="312"/>
      <c r="F13" s="312"/>
      <c r="G13" s="192"/>
      <c r="I13" s="192"/>
      <c r="J13" s="192"/>
      <c r="K13" s="192"/>
      <c r="L13" s="379"/>
      <c r="M13" s="152"/>
      <c r="N13" s="333"/>
      <c r="O13" s="152"/>
      <c r="P13" s="333"/>
      <c r="Q13" s="152"/>
      <c r="R13" s="333"/>
      <c r="S13" s="152"/>
      <c r="T13" s="333"/>
      <c r="U13" s="5"/>
      <c r="W13" s="3"/>
    </row>
    <row r="14" spans="1:24" s="6" customFormat="1" ht="14.1" customHeight="1">
      <c r="B14" s="197" t="s">
        <v>256</v>
      </c>
      <c r="C14" s="65"/>
      <c r="D14" s="312"/>
      <c r="E14" s="312"/>
      <c r="F14" s="312"/>
      <c r="G14" s="306"/>
      <c r="H14" s="368"/>
      <c r="I14" s="306"/>
      <c r="J14" s="306"/>
      <c r="K14" s="306"/>
      <c r="L14" s="379"/>
      <c r="M14" s="334"/>
      <c r="N14" s="334"/>
      <c r="O14" s="334"/>
      <c r="P14" s="334"/>
      <c r="Q14" s="334"/>
      <c r="R14" s="334"/>
      <c r="S14" s="334"/>
    </row>
    <row r="15" spans="1:24" s="6" customFormat="1">
      <c r="A15" s="92"/>
      <c r="B15" s="65" t="s">
        <v>282</v>
      </c>
      <c r="C15" s="90"/>
      <c r="D15" s="312">
        <f>IF(ISNA(VLOOKUP($C$5&amp;$C$7&amp;$B12,dataset_18_actions,5,FALSE))=TRUE,0,VLOOKUP($C$5&amp;$C$7&amp;$B12,dataset_18_actions,5,FALSE))</f>
        <v>2520</v>
      </c>
      <c r="E15" s="312">
        <f>IF(ISNA(VLOOKUP($C$5&amp;$C$7&amp;"LD"&amp;$B15,dataset_18_actions,6,FALSE))=TRUE,0,VLOOKUP($C$5&amp;$C$7&amp;"LD"&amp;$B15,dataset_18_actions,6,FALSE))</f>
        <v>186</v>
      </c>
      <c r="F15" s="312">
        <f>IF(D15=0,"-",IF(ISNA(VLOOKUP($C$5&amp;$C$7&amp;"LD"&amp;$B15,dataset_18_actions,7,FALSE))=TRUE,0,VLOOKUP($C$5&amp;$C$7&amp;"LD"&amp;$B15,dataset_18_actions,7,FALSE)))</f>
        <v>7</v>
      </c>
      <c r="G15" s="311"/>
      <c r="H15" s="368"/>
      <c r="I15" s="311"/>
      <c r="J15" s="306"/>
      <c r="K15" s="311"/>
      <c r="L15" s="379"/>
      <c r="M15" s="334"/>
      <c r="N15" s="334"/>
      <c r="O15" s="334"/>
      <c r="P15" s="334"/>
      <c r="Q15" s="334"/>
      <c r="R15" s="334"/>
      <c r="S15" s="334"/>
    </row>
    <row r="16" spans="1:24" s="6" customFormat="1">
      <c r="A16" s="92"/>
      <c r="B16" s="65" t="s">
        <v>286</v>
      </c>
      <c r="C16" s="90"/>
      <c r="D16" s="312">
        <f>IF(ISNA(VLOOKUP($C$5&amp;$C$7&amp;$B12,dataset_18_actions,5,FALSE))=TRUE,0,VLOOKUP($C$5&amp;$C$7&amp;$B12,dataset_18_actions,5,FALSE))</f>
        <v>2520</v>
      </c>
      <c r="E16" s="312">
        <f>IF(ISNA(VLOOKUP($C$5&amp;$C$7&amp;"LD"&amp;$B16,dataset_18_actions,6,FALSE))=TRUE,0,VLOOKUP($C$5&amp;$C$7&amp;"LD"&amp;$B16,dataset_18_actions,6,FALSE))</f>
        <v>250</v>
      </c>
      <c r="F16" s="312">
        <f>IF(D16=0,"-",IF(ISNA(VLOOKUP($C$5&amp;$C$7&amp;"LD"&amp;$B16,dataset_18_actions,7,FALSE))=TRUE,0,VLOOKUP($C$5&amp;$C$7&amp;"LD"&amp;$B16,dataset_18_actions,7,FALSE)))</f>
        <v>10</v>
      </c>
      <c r="G16" s="311"/>
      <c r="H16" s="368"/>
      <c r="I16" s="311"/>
      <c r="J16" s="306"/>
      <c r="K16" s="311"/>
      <c r="L16" s="379"/>
      <c r="M16" s="334"/>
      <c r="N16" s="334"/>
      <c r="O16" s="334"/>
      <c r="P16" s="334"/>
      <c r="Q16" s="334"/>
      <c r="R16" s="334"/>
      <c r="S16" s="334"/>
    </row>
    <row r="17" spans="1:19" s="6" customFormat="1" ht="14.1" customHeight="1">
      <c r="B17" s="313" t="s">
        <v>283</v>
      </c>
      <c r="C17" s="65"/>
      <c r="D17" s="312">
        <f>IF(ISNA(VLOOKUP($C$5&amp;$C$7&amp;$B12,dataset_18_actions,5,FALSE))=TRUE,0,VLOOKUP($C$5&amp;$C$7&amp;$B12,dataset_18_actions,5,FALSE))</f>
        <v>2520</v>
      </c>
      <c r="E17" s="312">
        <f>IF(ISNA(VLOOKUP($C$5&amp;$C$7&amp;"LD"&amp;$B17,dataset_18_actions,6,FALSE))=TRUE,0,VLOOKUP($C$5&amp;$C$7&amp;"LD"&amp;$B17,dataset_18_actions,6,FALSE))</f>
        <v>202</v>
      </c>
      <c r="F17" s="312">
        <f>IF(D17=0,"-",IF(ISNA(VLOOKUP($C$5&amp;$C$7&amp;"LD"&amp;$B17,dataset_18_actions,7,FALSE))=TRUE,0,VLOOKUP($C$5&amp;$C$7&amp;"LD"&amp;$B17,dataset_18_actions,7,FALSE)))</f>
        <v>8</v>
      </c>
      <c r="G17" s="311"/>
      <c r="H17" s="368"/>
      <c r="I17" s="311"/>
      <c r="J17" s="306"/>
      <c r="K17" s="311"/>
      <c r="L17" s="379"/>
      <c r="M17" s="334"/>
      <c r="N17" s="334"/>
      <c r="O17" s="334"/>
      <c r="P17" s="334"/>
      <c r="Q17" s="334"/>
      <c r="R17" s="334"/>
      <c r="S17" s="334"/>
    </row>
    <row r="18" spans="1:19" s="6" customFormat="1">
      <c r="A18" s="92"/>
      <c r="B18" s="196" t="s">
        <v>257</v>
      </c>
      <c r="C18" s="90"/>
      <c r="D18" s="312"/>
      <c r="E18" s="312"/>
      <c r="F18" s="312"/>
      <c r="G18" s="311"/>
      <c r="H18" s="368"/>
      <c r="I18" s="311"/>
      <c r="J18" s="306"/>
      <c r="K18" s="311"/>
      <c r="L18" s="379"/>
      <c r="M18" s="334"/>
      <c r="N18" s="334"/>
      <c r="O18" s="334"/>
      <c r="P18" s="334"/>
      <c r="Q18" s="334"/>
      <c r="R18" s="334"/>
      <c r="S18" s="334"/>
    </row>
    <row r="19" spans="1:19" s="6" customFormat="1">
      <c r="A19" s="92"/>
      <c r="B19" s="380" t="s">
        <v>258</v>
      </c>
      <c r="C19" s="90"/>
      <c r="D19" s="312"/>
      <c r="E19" s="312"/>
      <c r="F19" s="312"/>
      <c r="G19" s="311"/>
      <c r="H19" s="368"/>
      <c r="I19" s="311"/>
      <c r="J19" s="306"/>
      <c r="K19" s="311"/>
      <c r="L19" s="379"/>
      <c r="M19" s="334"/>
      <c r="N19" s="334"/>
      <c r="O19" s="334"/>
      <c r="P19" s="334"/>
      <c r="Q19" s="334"/>
      <c r="R19" s="334"/>
      <c r="S19" s="334"/>
    </row>
    <row r="20" spans="1:19" s="6" customFormat="1">
      <c r="A20" s="92"/>
      <c r="B20" s="380" t="s">
        <v>287</v>
      </c>
      <c r="C20" s="90"/>
      <c r="D20" s="312">
        <f>IF(ISNA(VLOOKUP($C$5&amp;$C$7&amp;$B12,dataset_18_actions,5,FALSE))=TRUE,0,VLOOKUP($C$5&amp;$C$7&amp;$B12,dataset_18_actions,5,FALSE))</f>
        <v>2520</v>
      </c>
      <c r="E20" s="312">
        <f>IF(ISNA(VLOOKUP($C$5&amp;$C$7&amp;"W"&amp;$B20,dataset_18_actions,6,FALSE))=TRUE,0,VLOOKUP($C$5&amp;$C$7&amp;"W"&amp;$B20,dataset_18_actions,6,FALSE))</f>
        <v>77</v>
      </c>
      <c r="F20" s="312">
        <f>IF(D20=0,"-",IF(ISNA(VLOOKUP($C$5&amp;$C$7&amp;"W"&amp;$B20,dataset_18_actions,7,FALSE))=TRUE,0,VLOOKUP($C$5&amp;$C$7&amp;"W"&amp;$B20,dataset_18_actions,7,FALSE)))</f>
        <v>3</v>
      </c>
      <c r="G20" s="311"/>
      <c r="H20" s="368"/>
      <c r="I20" s="311"/>
      <c r="J20" s="306"/>
      <c r="K20" s="311"/>
      <c r="L20" s="379"/>
      <c r="M20" s="334"/>
      <c r="N20" s="334"/>
      <c r="O20" s="334"/>
      <c r="P20" s="334"/>
      <c r="Q20" s="334"/>
      <c r="R20" s="334"/>
      <c r="S20" s="334"/>
    </row>
    <row r="21" spans="1:19" s="6" customFormat="1">
      <c r="A21" s="92"/>
      <c r="B21" s="380" t="s">
        <v>288</v>
      </c>
      <c r="C21" s="90"/>
      <c r="D21" s="312">
        <f>IF(ISNA(VLOOKUP($C$5&amp;$C$7&amp;$B12,dataset_18_actions,5,FALSE))=TRUE,0,VLOOKUP($C$5&amp;$C$7&amp;$B12,dataset_18_actions,5,FALSE))</f>
        <v>2520</v>
      </c>
      <c r="E21" s="312">
        <f>IF(ISNA(VLOOKUP($C$5&amp;$C$7&amp;"W"&amp;$B21,dataset_18_actions,6,FALSE))=TRUE,0,VLOOKUP($C$5&amp;$C$7&amp;"W"&amp;$B21,dataset_18_actions,6,FALSE))</f>
        <v>42</v>
      </c>
      <c r="F21" s="312">
        <f>IF(D21=0,"-",IF(ISNA(VLOOKUP($C$5&amp;$C$7&amp;"W"&amp;$B21,dataset_18_actions,7,FALSE))=TRUE,0,VLOOKUP($C$5&amp;$C$7&amp;"W"&amp;$B21,dataset_18_actions,7,FALSE)))</f>
        <v>2</v>
      </c>
      <c r="G21" s="311"/>
      <c r="H21" s="368"/>
      <c r="I21" s="311"/>
      <c r="J21" s="306"/>
      <c r="K21" s="311"/>
      <c r="L21" s="379"/>
      <c r="M21" s="334"/>
      <c r="N21" s="334"/>
      <c r="O21" s="334"/>
      <c r="P21" s="334"/>
      <c r="Q21" s="334"/>
      <c r="R21" s="334"/>
      <c r="S21" s="334"/>
    </row>
    <row r="22" spans="1:19" s="6" customFormat="1">
      <c r="A22" s="92"/>
      <c r="B22" s="380" t="s">
        <v>259</v>
      </c>
      <c r="C22" s="90"/>
      <c r="D22" s="312"/>
      <c r="E22" s="312"/>
      <c r="F22" s="312"/>
      <c r="G22" s="311"/>
      <c r="H22" s="368"/>
      <c r="I22" s="311"/>
      <c r="J22" s="306"/>
      <c r="K22" s="311"/>
      <c r="L22" s="379"/>
      <c r="M22" s="334"/>
      <c r="N22" s="334"/>
      <c r="O22" s="334"/>
      <c r="P22" s="334"/>
      <c r="Q22" s="334"/>
      <c r="R22" s="334"/>
      <c r="S22" s="334"/>
    </row>
    <row r="23" spans="1:19" s="6" customFormat="1">
      <c r="A23" s="92"/>
      <c r="B23" s="380" t="s">
        <v>294</v>
      </c>
      <c r="C23" s="90"/>
      <c r="D23" s="312">
        <f>IF(ISNA(VLOOKUP($C$5&amp;$C$7&amp;$B12,dataset_18_actions,5,FALSE))=TRUE,0,VLOOKUP($C$5&amp;$C$7&amp;$B12,dataset_18_actions,5,FALSE))</f>
        <v>2520</v>
      </c>
      <c r="E23" s="312">
        <f>IF(ISNA(VLOOKUP($C$5&amp;$C$7&amp;"W"&amp;$B23,dataset_18_actions,6,FALSE))=TRUE,0,VLOOKUP($C$5&amp;$C$7&amp;"W"&amp;$B23,dataset_18_actions,6,FALSE))</f>
        <v>50</v>
      </c>
      <c r="F23" s="312">
        <f>IF(D23=0,"-",IF(ISNA(VLOOKUP($C$5&amp;$C$7&amp;"W"&amp;$B23,dataset_18_actions,7,FALSE))=TRUE,0,VLOOKUP($C$5&amp;$C$7&amp;"W"&amp;$B23,dataset_18_actions,7,FALSE)))</f>
        <v>2</v>
      </c>
      <c r="G23" s="311"/>
      <c r="H23" s="368"/>
      <c r="I23" s="368"/>
      <c r="J23" s="306"/>
      <c r="K23" s="311"/>
      <c r="L23" s="379"/>
      <c r="M23" s="334"/>
      <c r="N23" s="334"/>
      <c r="O23" s="334"/>
      <c r="P23" s="334"/>
      <c r="Q23" s="334"/>
      <c r="R23" s="334"/>
      <c r="S23" s="334"/>
    </row>
    <row r="24" spans="1:19" s="6" customFormat="1">
      <c r="A24" s="92"/>
      <c r="B24" s="380" t="s">
        <v>295</v>
      </c>
      <c r="C24" s="90"/>
      <c r="D24" s="312">
        <f>IF(ISNA(VLOOKUP($C$5&amp;$C$7&amp;$B12,dataset_18_actions,5,FALSE))=TRUE,0,VLOOKUP($C$5&amp;$C$7&amp;$B12,dataset_18_actions,5,FALSE))</f>
        <v>2520</v>
      </c>
      <c r="E24" s="312">
        <f>IF(ISNA(VLOOKUP($C$5&amp;$C$7&amp;"W"&amp;$B24,dataset_18_actions,6,FALSE))=TRUE,0,VLOOKUP($C$5&amp;$C$7&amp;"W"&amp;$B24,dataset_18_actions,6,FALSE))</f>
        <v>10</v>
      </c>
      <c r="F24" s="312">
        <f>IF(D24=0,"-",IF(ISNA(VLOOKUP($C$5&amp;$C$7&amp;"W"&amp;$B24,dataset_18_actions,7,FALSE))=TRUE,0,VLOOKUP($C$5&amp;$C$7&amp;"W"&amp;$B24,dataset_18_actions,7,FALSE)))</f>
        <v>0</v>
      </c>
      <c r="G24" s="311"/>
      <c r="H24" s="368"/>
      <c r="I24" s="311"/>
      <c r="J24" s="306"/>
      <c r="K24" s="311"/>
      <c r="L24" s="379"/>
      <c r="M24" s="334"/>
      <c r="N24" s="334"/>
      <c r="O24" s="334"/>
      <c r="P24" s="334"/>
      <c r="Q24" s="334"/>
      <c r="R24" s="334"/>
      <c r="S24" s="334"/>
    </row>
    <row r="25" spans="1:19" s="6" customFormat="1">
      <c r="A25" s="92"/>
      <c r="B25" s="380" t="s">
        <v>296</v>
      </c>
      <c r="C25" s="90"/>
      <c r="D25" s="312">
        <f>IF(ISNA(VLOOKUP($C$5&amp;$C$7&amp;$B12,dataset_18_actions,5,FALSE))=TRUE,0,VLOOKUP($C$5&amp;$C$7&amp;$B12,dataset_18_actions,5,FALSE))</f>
        <v>2520</v>
      </c>
      <c r="E25" s="312">
        <f>IF(ISNA(VLOOKUP($C$5&amp;$C$7&amp;"W"&amp;$B25,dataset_18_actions,6,FALSE))=TRUE,0,VLOOKUP($C$5&amp;$C$7&amp;"W"&amp;$B25,dataset_18_actions,6,FALSE))</f>
        <v>4</v>
      </c>
      <c r="F25" s="312">
        <f>IF(D25=0,"-",IF(ISNA(VLOOKUP($C$5&amp;$C$7&amp;"W"&amp;$B25,dataset_18_actions,7,FALSE))=TRUE,0,VLOOKUP($C$5&amp;$C$7&amp;"W"&amp;$B25,dataset_18_actions,7,FALSE)))</f>
        <v>0</v>
      </c>
      <c r="G25" s="311"/>
      <c r="H25" s="368"/>
      <c r="I25" s="311"/>
      <c r="J25" s="306"/>
      <c r="K25" s="311"/>
      <c r="L25" s="379"/>
      <c r="M25" s="334"/>
      <c r="N25" s="334"/>
      <c r="O25" s="334"/>
      <c r="P25" s="334"/>
      <c r="Q25" s="334"/>
      <c r="R25" s="334"/>
      <c r="S25" s="334"/>
    </row>
    <row r="26" spans="1:19" s="6" customFormat="1">
      <c r="A26" s="92"/>
      <c r="B26" s="380" t="s">
        <v>310</v>
      </c>
      <c r="C26" s="90"/>
      <c r="D26" s="312"/>
      <c r="E26" s="312"/>
      <c r="F26" s="312"/>
      <c r="G26" s="311"/>
      <c r="H26" s="368"/>
      <c r="I26" s="311"/>
      <c r="J26" s="306"/>
      <c r="K26" s="311"/>
      <c r="L26" s="379"/>
      <c r="M26" s="334"/>
      <c r="N26" s="334"/>
      <c r="O26" s="334"/>
      <c r="P26" s="334"/>
      <c r="Q26" s="334"/>
      <c r="R26" s="334"/>
      <c r="S26" s="334"/>
    </row>
    <row r="27" spans="1:19" s="6" customFormat="1">
      <c r="A27" s="92"/>
      <c r="B27" s="380" t="s">
        <v>297</v>
      </c>
      <c r="C27" s="90"/>
      <c r="D27" s="312">
        <f>IF(ISNA(VLOOKUP($C$5&amp;$C$7&amp;$B12,dataset_18_actions,5,FALSE))=TRUE,0,VLOOKUP($C$5&amp;$C$7&amp;$B12,dataset_18_actions,5,FALSE))</f>
        <v>2520</v>
      </c>
      <c r="E27" s="312">
        <f>IF(ISNA(VLOOKUP($C$5&amp;$C$7&amp;"W"&amp;$B27,dataset_18_actions,6,FALSE))=TRUE,0,VLOOKUP($C$5&amp;$C$7&amp;"W"&amp;$B27,dataset_18_actions,6,FALSE))</f>
        <v>19</v>
      </c>
      <c r="F27" s="312">
        <f>IF(D27=0,"-",IF(ISNA(VLOOKUP($C$5&amp;$C$7&amp;"W"&amp;$B27,dataset_18_actions,7,FALSE))=TRUE,0,VLOOKUP($C$5&amp;$C$7&amp;"W"&amp;$B27,dataset_18_actions,7,FALSE)))</f>
        <v>1</v>
      </c>
      <c r="G27" s="311"/>
      <c r="H27" s="368"/>
      <c r="I27" s="311"/>
      <c r="J27" s="306"/>
      <c r="K27" s="311"/>
      <c r="L27" s="379"/>
      <c r="M27" s="334"/>
      <c r="N27" s="334"/>
      <c r="O27" s="334"/>
      <c r="P27" s="334"/>
      <c r="Q27" s="334"/>
      <c r="R27" s="334"/>
      <c r="S27" s="334"/>
    </row>
    <row r="28" spans="1:19" s="6" customFormat="1">
      <c r="A28" s="92"/>
      <c r="B28" s="380" t="s">
        <v>298</v>
      </c>
      <c r="C28" s="90"/>
      <c r="D28" s="312">
        <f>IF(ISNA(VLOOKUP($C$5&amp;$C$7&amp;$B12,dataset_18_actions,5,FALSE))=TRUE,0,VLOOKUP($C$5&amp;$C$7&amp;$B12,dataset_18_actions,5,FALSE))</f>
        <v>2520</v>
      </c>
      <c r="E28" s="312">
        <f>IF(ISNA(VLOOKUP($C$5&amp;$C$7&amp;"W"&amp;$B28,dataset_18_actions,6,FALSE))=TRUE,0,VLOOKUP($C$5&amp;$C$7&amp;"W"&amp;$B28,dataset_18_actions,6,FALSE))</f>
        <v>129</v>
      </c>
      <c r="F28" s="312">
        <f>IF(D28=0,"-",IF(ISNA(VLOOKUP($C$5&amp;$C$7&amp;"W"&amp;$B28,dataset_18_actions,7,FALSE))=TRUE,0,VLOOKUP($C$5&amp;$C$7&amp;"W"&amp;$B28,dataset_18_actions,7,FALSE)))</f>
        <v>5</v>
      </c>
      <c r="G28" s="311"/>
      <c r="H28" s="368"/>
      <c r="I28" s="311"/>
      <c r="J28" s="306"/>
      <c r="K28" s="311"/>
      <c r="L28" s="379"/>
      <c r="M28" s="334"/>
      <c r="N28" s="334"/>
      <c r="O28" s="334"/>
      <c r="P28" s="334"/>
      <c r="Q28" s="334"/>
      <c r="R28" s="334"/>
      <c r="S28" s="334"/>
    </row>
    <row r="29" spans="1:19" s="6" customFormat="1">
      <c r="A29" s="92"/>
      <c r="B29" s="380" t="s">
        <v>299</v>
      </c>
      <c r="C29" s="90"/>
      <c r="D29" s="312">
        <f>IF(ISNA(VLOOKUP($C$5&amp;$C$7&amp;$B12,dataset_18_actions,5,FALSE))=TRUE,0,VLOOKUP($C$5&amp;$C$7&amp;$B12,dataset_18_actions,5,FALSE))</f>
        <v>2520</v>
      </c>
      <c r="E29" s="312">
        <f>IF(ISNA(VLOOKUP($C$5&amp;$C$7&amp;"W"&amp;$B29,dataset_18_actions,6,FALSE))=TRUE,0,VLOOKUP($C$5&amp;$C$7&amp;"W"&amp;$B29,dataset_18_actions,6,FALSE))</f>
        <v>36</v>
      </c>
      <c r="F29" s="312">
        <f>IF(D29=0,"-",IF(ISNA(VLOOKUP($C$5&amp;$C$7&amp;"W"&amp;$B29,dataset_18_actions,7,FALSE))=TRUE,0,VLOOKUP($C$5&amp;$C$7&amp;"W"&amp;$B29,dataset_18_actions,7,FALSE)))</f>
        <v>1</v>
      </c>
      <c r="G29" s="311"/>
      <c r="H29" s="368"/>
      <c r="I29" s="311"/>
      <c r="J29" s="306"/>
      <c r="K29" s="311"/>
      <c r="L29" s="379"/>
      <c r="M29" s="334"/>
      <c r="N29" s="334"/>
      <c r="O29" s="334"/>
      <c r="P29" s="334"/>
      <c r="Q29" s="334"/>
      <c r="R29" s="334"/>
      <c r="S29" s="334"/>
    </row>
    <row r="30" spans="1:19" s="6" customFormat="1">
      <c r="A30" s="92"/>
      <c r="B30" s="380" t="s">
        <v>278</v>
      </c>
      <c r="C30" s="90"/>
      <c r="D30" s="312">
        <f>IF(ISNA(VLOOKUP($C$5&amp;$C$7&amp;$B12,dataset_18_actions,5,FALSE))=TRUE,0,VLOOKUP($C$5&amp;$C$7&amp;$B12,dataset_18_actions,5,FALSE))</f>
        <v>2520</v>
      </c>
      <c r="E30" s="312">
        <f>IF(ISNA(VLOOKUP($C$5&amp;$C$7&amp;"W"&amp;$B30,dataset_18_actions,6,FALSE))=TRUE,0,VLOOKUP($C$5&amp;$C$7&amp;"W"&amp;$B30,dataset_18_actions,6,FALSE))</f>
        <v>34</v>
      </c>
      <c r="F30" s="312">
        <f>IF(D30=0,"-",IF(ISNA(VLOOKUP($C$5&amp;$C$7&amp;"W"&amp;$B30,dataset_18_actions,7,FALSE))=TRUE,0,VLOOKUP($C$5&amp;$C$7&amp;"W"&amp;$B30,dataset_18_actions,7,FALSE)))</f>
        <v>1</v>
      </c>
      <c r="G30" s="311"/>
      <c r="H30" s="368"/>
      <c r="I30" s="311"/>
      <c r="J30" s="306"/>
      <c r="K30" s="311"/>
      <c r="L30" s="379"/>
      <c r="M30" s="334"/>
      <c r="N30" s="334"/>
      <c r="O30" s="334"/>
      <c r="P30" s="334"/>
      <c r="Q30" s="334"/>
      <c r="R30" s="334"/>
      <c r="S30" s="334"/>
    </row>
    <row r="31" spans="1:19" s="6" customFormat="1">
      <c r="A31" s="92"/>
      <c r="B31" s="380" t="s">
        <v>260</v>
      </c>
      <c r="C31" s="90"/>
      <c r="D31" s="312"/>
      <c r="E31" s="312"/>
      <c r="F31" s="312"/>
      <c r="G31" s="311"/>
      <c r="H31" s="368"/>
      <c r="I31" s="311"/>
      <c r="J31" s="306"/>
      <c r="K31" s="311"/>
      <c r="L31" s="379"/>
      <c r="M31" s="334"/>
      <c r="N31" s="334"/>
      <c r="O31" s="334"/>
      <c r="P31" s="334"/>
      <c r="Q31" s="334"/>
      <c r="R31" s="334"/>
      <c r="S31" s="334"/>
    </row>
    <row r="32" spans="1:19" s="6" customFormat="1">
      <c r="A32" s="92"/>
      <c r="B32" s="380" t="s">
        <v>300</v>
      </c>
      <c r="C32" s="90"/>
      <c r="D32" s="312">
        <f>IF(ISNA(VLOOKUP($C$5&amp;$C$7&amp;$B12,dataset_18_actions,5,FALSE))=TRUE,0,VLOOKUP($C$5&amp;$C$7&amp;$B12,dataset_18_actions,5,FALSE))</f>
        <v>2520</v>
      </c>
      <c r="E32" s="312">
        <f>IF(ISNA(VLOOKUP($C$5&amp;$C$7&amp;"W"&amp;$B32,dataset_18_actions,6,FALSE))=TRUE,0,VLOOKUP($C$5&amp;$C$7&amp;"W"&amp;$B32,dataset_18_actions,6,FALSE))</f>
        <v>20</v>
      </c>
      <c r="F32" s="312">
        <f>IF(D32=0,"-",IF(ISNA(VLOOKUP($C$5&amp;$C$7&amp;"W"&amp;$B32,dataset_18_actions,7,FALSE))=TRUE,0,VLOOKUP($C$5&amp;$C$7&amp;"W"&amp;$B32,dataset_18_actions,7,FALSE)))</f>
        <v>1</v>
      </c>
      <c r="G32" s="311"/>
      <c r="H32" s="368"/>
      <c r="I32" s="311"/>
      <c r="J32" s="306"/>
      <c r="K32" s="311"/>
      <c r="L32" s="379"/>
      <c r="M32" s="334"/>
      <c r="N32" s="334"/>
      <c r="O32" s="334"/>
      <c r="P32" s="334"/>
      <c r="Q32" s="334"/>
      <c r="R32" s="334"/>
      <c r="S32" s="334"/>
    </row>
    <row r="33" spans="1:19" s="6" customFormat="1">
      <c r="A33" s="92"/>
      <c r="B33" s="380" t="s">
        <v>301</v>
      </c>
      <c r="C33" s="90"/>
      <c r="D33" s="312">
        <f>IF(ISNA(VLOOKUP($C$5&amp;$C$7&amp;$B12,dataset_18_actions,5,FALSE))=TRUE,0,VLOOKUP($C$5&amp;$C$7&amp;$B12,dataset_18_actions,5,FALSE))</f>
        <v>2520</v>
      </c>
      <c r="E33" s="312">
        <f>IF(ISNA(VLOOKUP($C$5&amp;$C$7&amp;"W"&amp;$B33,dataset_18_actions,6,FALSE))=TRUE,0,VLOOKUP($C$5&amp;$C$7&amp;"W"&amp;$B33,dataset_18_actions,6,FALSE))</f>
        <v>13</v>
      </c>
      <c r="F33" s="312">
        <f>IF(D33=0,"-",IF(ISNA(VLOOKUP($C$5&amp;$C$7&amp;"W"&amp;$B33,dataset_18_actions,7,FALSE))=TRUE,0,VLOOKUP($C$5&amp;$C$7&amp;"W"&amp;$B33,dataset_18_actions,7,FALSE)))</f>
        <v>1</v>
      </c>
      <c r="G33" s="311"/>
      <c r="H33" s="368"/>
      <c r="I33" s="311"/>
      <c r="J33" s="306"/>
      <c r="K33" s="311"/>
      <c r="L33" s="379"/>
      <c r="M33" s="334"/>
      <c r="N33" s="334"/>
      <c r="O33" s="334"/>
      <c r="P33" s="334"/>
      <c r="Q33" s="334"/>
      <c r="R33" s="334"/>
      <c r="S33" s="334"/>
    </row>
    <row r="34" spans="1:19" s="6" customFormat="1">
      <c r="A34" s="92"/>
      <c r="B34" s="380" t="s">
        <v>302</v>
      </c>
      <c r="C34" s="90"/>
      <c r="D34" s="312">
        <f>IF(ISNA(VLOOKUP($C$5&amp;$C$7&amp;$B12,dataset_18_actions,5,FALSE))=TRUE,0,VLOOKUP($C$5&amp;$C$7&amp;$B12,dataset_18_actions,5,FALSE))</f>
        <v>2520</v>
      </c>
      <c r="E34" s="312">
        <f>IF(ISNA(VLOOKUP($C$5&amp;$C$7&amp;"W"&amp;$B34,dataset_18_actions,6,FALSE))=TRUE,0,VLOOKUP($C$5&amp;$C$7&amp;"W"&amp;$B34,dataset_18_actions,6,FALSE))</f>
        <v>23</v>
      </c>
      <c r="F34" s="312">
        <f>IF(D34=0,"-",IF(ISNA(VLOOKUP($C$5&amp;$C$7&amp;"W"&amp;$B34,dataset_18_actions,7,FALSE))=TRUE,0,VLOOKUP($C$5&amp;$C$7&amp;"W"&amp;$B34,dataset_18_actions,7,FALSE)))</f>
        <v>1</v>
      </c>
      <c r="G34" s="311"/>
      <c r="H34" s="368"/>
      <c r="I34" s="311"/>
      <c r="J34" s="306"/>
      <c r="K34" s="311"/>
      <c r="L34" s="379"/>
      <c r="M34" s="334"/>
      <c r="N34" s="334"/>
      <c r="O34" s="334"/>
      <c r="P34" s="334"/>
      <c r="Q34" s="334"/>
      <c r="R34" s="334"/>
      <c r="S34" s="334"/>
    </row>
    <row r="35" spans="1:19" s="6" customFormat="1">
      <c r="A35" s="92"/>
      <c r="B35" s="380" t="s">
        <v>261</v>
      </c>
      <c r="C35" s="90"/>
      <c r="D35" s="312"/>
      <c r="E35" s="312"/>
      <c r="F35" s="312"/>
      <c r="G35" s="311"/>
      <c r="H35" s="368"/>
      <c r="I35" s="311"/>
      <c r="J35" s="306"/>
      <c r="K35" s="311"/>
      <c r="L35" s="379"/>
      <c r="M35" s="334"/>
      <c r="N35" s="334"/>
      <c r="O35" s="334"/>
      <c r="P35" s="334"/>
      <c r="Q35" s="334"/>
      <c r="R35" s="334"/>
      <c r="S35" s="334"/>
    </row>
    <row r="36" spans="1:19" s="6" customFormat="1">
      <c r="A36" s="92"/>
      <c r="B36" s="380" t="s">
        <v>303</v>
      </c>
      <c r="C36" s="90"/>
      <c r="D36" s="312">
        <f>IF(ISNA(VLOOKUP($C$5&amp;$C$7&amp;$B12,dataset_18_actions,5,FALSE))=TRUE,0,VLOOKUP($C$5&amp;$C$7&amp;$B12,dataset_18_actions,5,FALSE))</f>
        <v>2520</v>
      </c>
      <c r="E36" s="312">
        <f>IF(ISNA(VLOOKUP($C$5&amp;$C$7&amp;"W"&amp;$B36,dataset_18_actions,6,FALSE))=TRUE,0,VLOOKUP($C$5&amp;$C$7&amp;"W"&amp;$B36,dataset_18_actions,6,FALSE))</f>
        <v>33</v>
      </c>
      <c r="F36" s="312">
        <f>IF(D36=0,"-",IF(ISNA(VLOOKUP($C$5&amp;$C$7&amp;"W"&amp;$B36,dataset_18_actions,7,FALSE))=TRUE,0,VLOOKUP($C$5&amp;$C$7&amp;"W"&amp;$B36,dataset_18_actions,7,FALSE)))</f>
        <v>1</v>
      </c>
      <c r="G36" s="311"/>
      <c r="H36" s="368"/>
      <c r="I36" s="311"/>
      <c r="J36" s="306"/>
      <c r="K36" s="311"/>
      <c r="L36" s="379"/>
      <c r="M36" s="334"/>
      <c r="N36" s="334"/>
      <c r="O36" s="334"/>
      <c r="P36" s="334"/>
      <c r="Q36" s="334"/>
      <c r="R36" s="334"/>
      <c r="S36" s="334"/>
    </row>
    <row r="37" spans="1:19" s="6" customFormat="1">
      <c r="A37" s="92"/>
      <c r="B37" s="380" t="s">
        <v>285</v>
      </c>
      <c r="C37" s="90"/>
      <c r="D37" s="312">
        <f>IF(ISNA(VLOOKUP($C$5&amp;$C$7&amp;$B12,dataset_18_actions,5,FALSE))=TRUE,0,VLOOKUP($C$5&amp;$C$7&amp;$B12,dataset_18_actions,5,FALSE))</f>
        <v>2520</v>
      </c>
      <c r="E37" s="312">
        <f>IF(ISNA(VLOOKUP($C$5&amp;$C$7&amp;"W"&amp;$B37,dataset_18_actions,6,FALSE))=TRUE,0,VLOOKUP($C$5&amp;$C$7&amp;"W"&amp;$B37,dataset_18_actions,6,FALSE))</f>
        <v>14</v>
      </c>
      <c r="F37" s="312">
        <f>IF(D37=0,"-",IF(ISNA(VLOOKUP($C$5&amp;$C$7&amp;"W"&amp;$B37,dataset_18_actions,7,FALSE))=TRUE,0,VLOOKUP($C$5&amp;$C$7&amp;"W"&amp;$B37,dataset_18_actions,7,FALSE)))</f>
        <v>1</v>
      </c>
      <c r="G37" s="311"/>
      <c r="H37" s="368"/>
      <c r="I37" s="311"/>
      <c r="J37" s="306"/>
      <c r="K37" s="311"/>
      <c r="L37" s="379"/>
      <c r="M37" s="334"/>
      <c r="N37" s="334"/>
      <c r="O37" s="334"/>
      <c r="P37" s="334"/>
      <c r="Q37" s="334"/>
      <c r="R37" s="334"/>
      <c r="S37" s="334"/>
    </row>
    <row r="38" spans="1:19" s="6" customFormat="1">
      <c r="A38" s="92"/>
      <c r="B38" s="380" t="s">
        <v>304</v>
      </c>
      <c r="C38" s="90"/>
      <c r="D38" s="312">
        <f>IF(ISNA(VLOOKUP($C$5&amp;$C$7&amp;$B12,dataset_18_actions,5,FALSE))=TRUE,0,VLOOKUP($C$5&amp;$C$7&amp;$B12,dataset_18_actions,5,FALSE))</f>
        <v>2520</v>
      </c>
      <c r="E38" s="312">
        <f>IF(ISNA(VLOOKUP($C$5&amp;$C$7&amp;"W"&amp;$B38,dataset_18_actions,6,FALSE))=TRUE,0,VLOOKUP($C$5&amp;$C$7&amp;"W"&amp;$B38,dataset_18_actions,6,FALSE))</f>
        <v>10</v>
      </c>
      <c r="F38" s="312">
        <f>IF(D38=0,"-",IF(ISNA(VLOOKUP($C$5&amp;$C$7&amp;"W"&amp;$B38,dataset_18_actions,7,FALSE))=TRUE,0,VLOOKUP($C$5&amp;$C$7&amp;"W"&amp;$B38,dataset_18_actions,7,FALSE)))</f>
        <v>0</v>
      </c>
      <c r="G38" s="311"/>
      <c r="H38" s="368"/>
      <c r="I38" s="311"/>
      <c r="J38" s="306"/>
      <c r="K38" s="311"/>
      <c r="L38" s="379"/>
      <c r="M38" s="334"/>
      <c r="N38" s="334"/>
      <c r="O38" s="334"/>
      <c r="P38" s="334"/>
      <c r="Q38" s="334"/>
      <c r="R38" s="334"/>
      <c r="S38" s="334"/>
    </row>
    <row r="39" spans="1:19" s="6" customFormat="1">
      <c r="A39" s="92"/>
      <c r="B39" s="380" t="s">
        <v>279</v>
      </c>
      <c r="C39" s="90"/>
      <c r="D39" s="312">
        <f>IF(ISNA(VLOOKUP($C$5&amp;$C$7&amp;$B12,dataset_18_actions,5,FALSE))=TRUE,0,VLOOKUP($C$5&amp;$C$7&amp;$B12,dataset_18_actions,5,FALSE))</f>
        <v>2520</v>
      </c>
      <c r="E39" s="312">
        <f>IF(ISNA(VLOOKUP($C$5&amp;$C$7&amp;"W"&amp;$B39,dataset_18_actions,6,FALSE))=TRUE,0,VLOOKUP($C$5&amp;$C$7&amp;"W"&amp;$B39,dataset_18_actions,6,FALSE))</f>
        <v>46</v>
      </c>
      <c r="F39" s="312">
        <f>IF(D39=0,"-",IF(ISNA(VLOOKUP($C$5&amp;$C$7&amp;"W"&amp;$B39,dataset_18_actions,7,FALSE))=TRUE,0,VLOOKUP($C$5&amp;$C$7&amp;"W"&amp;$B39,dataset_18_actions,7,FALSE)))</f>
        <v>2</v>
      </c>
      <c r="G39" s="311"/>
      <c r="H39" s="368"/>
      <c r="I39" s="311"/>
      <c r="J39" s="306"/>
      <c r="K39" s="311"/>
      <c r="L39" s="379"/>
      <c r="M39" s="334"/>
      <c r="N39" s="334"/>
      <c r="O39" s="334"/>
      <c r="P39" s="334"/>
      <c r="Q39" s="334"/>
      <c r="R39" s="334"/>
      <c r="S39" s="334"/>
    </row>
    <row r="40" spans="1:19" s="6" customFormat="1">
      <c r="A40" s="92"/>
      <c r="B40" s="380" t="s">
        <v>280</v>
      </c>
      <c r="C40" s="90"/>
      <c r="D40" s="312"/>
      <c r="E40" s="312"/>
      <c r="F40" s="312"/>
      <c r="G40" s="311"/>
      <c r="H40" s="368"/>
      <c r="I40" s="311"/>
      <c r="J40" s="306"/>
      <c r="K40" s="311"/>
      <c r="L40" s="379"/>
      <c r="M40" s="334"/>
      <c r="N40" s="334"/>
      <c r="O40" s="334"/>
      <c r="P40" s="334"/>
      <c r="Q40" s="334"/>
      <c r="R40" s="334"/>
      <c r="S40" s="334"/>
    </row>
    <row r="41" spans="1:19" s="6" customFormat="1">
      <c r="A41" s="92"/>
      <c r="B41" s="380" t="s">
        <v>305</v>
      </c>
      <c r="C41" s="90"/>
      <c r="D41" s="312">
        <f>IF(ISNA(VLOOKUP($C$5&amp;$C$7&amp;$B12,dataset_18_actions,5,FALSE))=TRUE,0,VLOOKUP($C$5&amp;$C$7&amp;$B12,dataset_18_actions,5,FALSE))</f>
        <v>2520</v>
      </c>
      <c r="E41" s="312">
        <f t="shared" ref="E41:E46" si="0">IF(ISNA(VLOOKUP($C$5&amp;$C$7&amp;"W"&amp;$B41,dataset_18_actions,6,FALSE))=TRUE,0,VLOOKUP($C$5&amp;$C$7&amp;"W"&amp;$B41,dataset_18_actions,6,FALSE))</f>
        <v>36</v>
      </c>
      <c r="F41" s="312">
        <f t="shared" ref="F41:F46" si="1">IF(D41=0,"-",IF(ISNA(VLOOKUP($C$5&amp;$C$7&amp;"W"&amp;$B41,dataset_18_actions,7,FALSE))=TRUE,0,VLOOKUP($C$5&amp;$C$7&amp;"W"&amp;$B41,dataset_18_actions,7,FALSE)))</f>
        <v>1</v>
      </c>
      <c r="G41" s="311"/>
      <c r="H41" s="368"/>
      <c r="I41" s="311"/>
      <c r="J41" s="306"/>
      <c r="K41" s="311"/>
      <c r="L41" s="379"/>
      <c r="M41" s="334"/>
      <c r="N41" s="334"/>
      <c r="O41" s="334"/>
      <c r="P41" s="334"/>
      <c r="Q41" s="334"/>
      <c r="R41" s="334"/>
      <c r="S41" s="334"/>
    </row>
    <row r="42" spans="1:19" s="6" customFormat="1">
      <c r="A42" s="92"/>
      <c r="B42" s="380" t="s">
        <v>306</v>
      </c>
      <c r="C42" s="90"/>
      <c r="D42" s="312">
        <f>IF(ISNA(VLOOKUP($C$5&amp;$C$7&amp;$B12,dataset_18_actions,5,FALSE))=TRUE,0,VLOOKUP($C$5&amp;$C$7&amp;$B12,dataset_18_actions,5,FALSE))</f>
        <v>2520</v>
      </c>
      <c r="E42" s="312">
        <f t="shared" si="0"/>
        <v>3</v>
      </c>
      <c r="F42" s="312">
        <f t="shared" si="1"/>
        <v>0</v>
      </c>
      <c r="G42" s="311"/>
      <c r="H42" s="368"/>
      <c r="I42" s="311"/>
      <c r="J42" s="306"/>
      <c r="K42" s="311"/>
      <c r="L42" s="379"/>
      <c r="M42" s="334"/>
      <c r="N42" s="334"/>
      <c r="O42" s="334"/>
      <c r="P42" s="334"/>
      <c r="Q42" s="334"/>
      <c r="R42" s="334"/>
      <c r="S42" s="334"/>
    </row>
    <row r="43" spans="1:19" s="6" customFormat="1">
      <c r="A43" s="92"/>
      <c r="B43" s="380" t="s">
        <v>307</v>
      </c>
      <c r="C43" s="90"/>
      <c r="D43" s="312">
        <f>IF(ISNA(VLOOKUP($C$5&amp;$C$7&amp;$B12,dataset_18_actions,5,FALSE))=TRUE,0,VLOOKUP($C$5&amp;$C$7&amp;$B12,dataset_18_actions,5,FALSE))</f>
        <v>2520</v>
      </c>
      <c r="E43" s="312">
        <f t="shared" si="0"/>
        <v>43</v>
      </c>
      <c r="F43" s="312">
        <f t="shared" si="1"/>
        <v>2</v>
      </c>
      <c r="G43" s="311"/>
      <c r="H43" s="368"/>
      <c r="I43" s="311"/>
      <c r="J43" s="306"/>
      <c r="K43" s="311"/>
      <c r="L43" s="379"/>
      <c r="M43" s="334"/>
      <c r="N43" s="334"/>
      <c r="O43" s="334"/>
      <c r="P43" s="334"/>
      <c r="Q43" s="334"/>
      <c r="R43" s="334"/>
      <c r="S43" s="334"/>
    </row>
    <row r="44" spans="1:19" s="6" customFormat="1">
      <c r="A44" s="92"/>
      <c r="B44" s="380" t="s">
        <v>308</v>
      </c>
      <c r="C44" s="90"/>
      <c r="D44" s="312">
        <f>IF(ISNA(VLOOKUP($C$5&amp;$C$7&amp;$B12,dataset_18_actions,5,FALSE))=TRUE,0,VLOOKUP($C$5&amp;$C$7&amp;$B12,dataset_18_actions,5,FALSE))</f>
        <v>2520</v>
      </c>
      <c r="E44" s="312">
        <f t="shared" si="0"/>
        <v>77</v>
      </c>
      <c r="F44" s="312">
        <f t="shared" si="1"/>
        <v>3</v>
      </c>
      <c r="G44" s="311"/>
      <c r="H44" s="306"/>
      <c r="I44" s="311"/>
      <c r="J44" s="306"/>
      <c r="K44" s="311"/>
      <c r="L44" s="379"/>
      <c r="M44" s="334"/>
      <c r="N44" s="334"/>
      <c r="O44" s="334"/>
      <c r="P44" s="334"/>
      <c r="Q44" s="334"/>
      <c r="R44" s="334"/>
      <c r="S44" s="334"/>
    </row>
    <row r="45" spans="1:19" s="6" customFormat="1">
      <c r="A45" s="92"/>
      <c r="B45" s="380" t="s">
        <v>309</v>
      </c>
      <c r="C45" s="90"/>
      <c r="D45" s="312">
        <f>IF(ISNA(VLOOKUP($C$5&amp;$C$7&amp;$B12,dataset_18_actions,5,FALSE))=TRUE,0,VLOOKUP($C$5&amp;$C$7&amp;$B12,dataset_18_actions,5,FALSE))</f>
        <v>2520</v>
      </c>
      <c r="E45" s="312">
        <f t="shared" si="0"/>
        <v>24</v>
      </c>
      <c r="F45" s="312">
        <f t="shared" si="1"/>
        <v>1</v>
      </c>
      <c r="G45" s="311"/>
      <c r="H45" s="306"/>
      <c r="I45" s="311"/>
      <c r="J45" s="306"/>
      <c r="K45" s="311"/>
      <c r="L45" s="379"/>
      <c r="M45" s="334"/>
      <c r="N45" s="334"/>
      <c r="O45" s="334"/>
      <c r="P45" s="334"/>
      <c r="Q45" s="334"/>
      <c r="R45" s="334"/>
      <c r="S45" s="334"/>
    </row>
    <row r="46" spans="1:19" s="6" customFormat="1" ht="12.75" customHeight="1">
      <c r="A46" s="92"/>
      <c r="B46" s="380" t="s">
        <v>281</v>
      </c>
      <c r="C46" s="90"/>
      <c r="D46" s="312">
        <f>IF(ISNA(VLOOKUP($C$5&amp;$C$7&amp;$B12,dataset_18_actions,5,FALSE))=TRUE,0,VLOOKUP($C$5&amp;$C$7&amp;$B12,dataset_18_actions,5,FALSE))</f>
        <v>2520</v>
      </c>
      <c r="E46" s="312">
        <f t="shared" si="0"/>
        <v>15</v>
      </c>
      <c r="F46" s="312">
        <f t="shared" si="1"/>
        <v>1</v>
      </c>
      <c r="G46" s="311"/>
      <c r="H46" s="306"/>
      <c r="I46" s="311"/>
      <c r="J46" s="306"/>
      <c r="K46" s="311"/>
      <c r="L46" s="379"/>
      <c r="M46" s="334"/>
      <c r="N46" s="334"/>
      <c r="O46" s="334"/>
      <c r="P46" s="334"/>
      <c r="Q46" s="334"/>
      <c r="R46" s="334"/>
      <c r="S46" s="334"/>
    </row>
    <row r="47" spans="1:19" s="6" customFormat="1" ht="12.75" customHeight="1">
      <c r="A47" s="92"/>
      <c r="B47" s="380" t="s">
        <v>262</v>
      </c>
      <c r="C47" s="90"/>
      <c r="D47" s="312"/>
      <c r="E47" s="312"/>
      <c r="F47" s="312"/>
      <c r="G47" s="311"/>
      <c r="H47" s="306"/>
      <c r="I47" s="311"/>
      <c r="J47" s="306"/>
      <c r="K47" s="311"/>
      <c r="L47" s="379"/>
      <c r="M47" s="334"/>
      <c r="N47" s="334"/>
      <c r="O47" s="334"/>
      <c r="P47" s="334"/>
      <c r="Q47" s="334"/>
      <c r="R47" s="334"/>
      <c r="S47" s="334"/>
    </row>
    <row r="48" spans="1:19" s="6" customFormat="1" ht="12.75" customHeight="1">
      <c r="A48" s="92"/>
      <c r="B48" s="380" t="s">
        <v>289</v>
      </c>
      <c r="C48" s="90"/>
      <c r="D48" s="312">
        <f>IF(ISNA(VLOOKUP($C$5&amp;$C$7&amp;$B12,dataset_18_actions,5,FALSE))=TRUE,0,VLOOKUP($C$5&amp;$C$7&amp;$B12,dataset_18_actions,5,FALSE))</f>
        <v>2520</v>
      </c>
      <c r="E48" s="312">
        <f t="shared" ref="E48:E53" si="2">IF(ISNA(VLOOKUP($C$5&amp;$C$7&amp;"W"&amp;$B48,dataset_18_actions,6,FALSE))=TRUE,0,VLOOKUP($C$5&amp;$C$7&amp;"W"&amp;$B48,dataset_18_actions,6,FALSE))</f>
        <v>56</v>
      </c>
      <c r="F48" s="312">
        <f t="shared" ref="F48:F53" si="3">IF(D48=0,"-",IF(ISNA(VLOOKUP($C$5&amp;$C$7&amp;"W"&amp;$B48,dataset_18_actions,7,FALSE))=TRUE,0,VLOOKUP($C$5&amp;$C$7&amp;"W"&amp;$B48,dataset_18_actions,7,FALSE)))</f>
        <v>2</v>
      </c>
      <c r="G48" s="311"/>
      <c r="H48" s="306"/>
      <c r="I48" s="311"/>
      <c r="J48" s="306"/>
      <c r="K48" s="311"/>
      <c r="L48" s="379"/>
      <c r="M48" s="334"/>
      <c r="N48" s="334"/>
      <c r="O48" s="334"/>
      <c r="P48" s="334"/>
      <c r="Q48" s="334"/>
      <c r="R48" s="334"/>
      <c r="S48" s="334"/>
    </row>
    <row r="49" spans="1:31" s="6" customFormat="1" ht="12.75" customHeight="1">
      <c r="A49" s="92"/>
      <c r="B49" s="380" t="s">
        <v>290</v>
      </c>
      <c r="C49" s="90"/>
      <c r="D49" s="312">
        <f>IF(ISNA(VLOOKUP($C$5&amp;$C$7&amp;$B12,dataset_18_actions,5,FALSE))=TRUE,0,VLOOKUP($C$5&amp;$C$7&amp;$B12,dataset_18_actions,5,FALSE))</f>
        <v>2520</v>
      </c>
      <c r="E49" s="312">
        <f t="shared" si="2"/>
        <v>25</v>
      </c>
      <c r="F49" s="312">
        <f t="shared" si="3"/>
        <v>1</v>
      </c>
      <c r="G49" s="311"/>
      <c r="H49" s="306"/>
      <c r="I49" s="311"/>
      <c r="J49" s="306"/>
      <c r="K49" s="311"/>
      <c r="L49" s="379"/>
      <c r="M49" s="334"/>
      <c r="N49" s="334"/>
      <c r="O49" s="334"/>
      <c r="P49" s="334"/>
      <c r="Q49" s="334"/>
      <c r="R49" s="334"/>
      <c r="S49" s="334"/>
    </row>
    <row r="50" spans="1:31" s="6" customFormat="1" ht="12.75" customHeight="1">
      <c r="A50" s="92"/>
      <c r="B50" s="380" t="s">
        <v>284</v>
      </c>
      <c r="C50" s="90"/>
      <c r="D50" s="312">
        <f>IF(ISNA(VLOOKUP($C$5&amp;$C$7&amp;$B12,dataset_18_actions,5,FALSE))=TRUE,0,VLOOKUP($C$5&amp;$C$7&amp;$B12,dataset_18_actions,5,FALSE))</f>
        <v>2520</v>
      </c>
      <c r="E50" s="312">
        <f t="shared" si="2"/>
        <v>28</v>
      </c>
      <c r="F50" s="312">
        <f t="shared" si="3"/>
        <v>1</v>
      </c>
      <c r="G50" s="311"/>
      <c r="H50" s="306"/>
      <c r="I50" s="311"/>
      <c r="J50" s="306"/>
      <c r="K50" s="311"/>
      <c r="L50" s="379"/>
      <c r="M50" s="334"/>
      <c r="N50" s="334"/>
      <c r="O50" s="334"/>
      <c r="P50" s="334"/>
      <c r="Q50" s="334"/>
      <c r="R50" s="334"/>
      <c r="S50" s="334"/>
    </row>
    <row r="51" spans="1:31" s="6" customFormat="1" ht="12.75" customHeight="1">
      <c r="B51" s="381" t="s">
        <v>291</v>
      </c>
      <c r="C51" s="65"/>
      <c r="D51" s="312">
        <f>IF(ISNA(VLOOKUP($C$5&amp;$C$7&amp;$B12,dataset_18_actions,5,FALSE))=TRUE,0,VLOOKUP($C$5&amp;$C$7&amp;$B12,dataset_18_actions,5,FALSE))</f>
        <v>2520</v>
      </c>
      <c r="E51" s="312">
        <f t="shared" si="2"/>
        <v>21</v>
      </c>
      <c r="F51" s="312">
        <f t="shared" si="3"/>
        <v>1</v>
      </c>
      <c r="G51" s="311"/>
      <c r="H51" s="306"/>
      <c r="I51" s="311"/>
      <c r="J51" s="306"/>
      <c r="K51" s="311"/>
      <c r="L51" s="379"/>
      <c r="M51" s="334"/>
      <c r="N51" s="334"/>
      <c r="O51" s="334"/>
      <c r="P51" s="334"/>
      <c r="Q51" s="334"/>
      <c r="R51" s="334"/>
      <c r="S51" s="334"/>
    </row>
    <row r="52" spans="1:31" s="6" customFormat="1" ht="12.75" customHeight="1">
      <c r="A52" s="92"/>
      <c r="B52" s="380" t="s">
        <v>292</v>
      </c>
      <c r="C52" s="90"/>
      <c r="D52" s="312">
        <f>IF(ISNA(VLOOKUP($C$5&amp;$C$7&amp;$B12,dataset_18_actions,5,FALSE))=TRUE,0,VLOOKUP($C$5&amp;$C$7&amp;$B12,dataset_18_actions,5,FALSE))</f>
        <v>2520</v>
      </c>
      <c r="E52" s="312">
        <f t="shared" si="2"/>
        <v>35</v>
      </c>
      <c r="F52" s="312">
        <f t="shared" si="3"/>
        <v>1</v>
      </c>
      <c r="G52" s="311"/>
      <c r="H52" s="306"/>
      <c r="I52" s="311"/>
      <c r="J52" s="306"/>
      <c r="K52" s="311"/>
      <c r="L52" s="379"/>
      <c r="M52" s="334"/>
      <c r="N52" s="334"/>
      <c r="O52" s="334"/>
      <c r="P52" s="334"/>
      <c r="Q52" s="334"/>
      <c r="R52" s="334"/>
      <c r="S52" s="334"/>
    </row>
    <row r="53" spans="1:31" ht="12.75" customHeight="1">
      <c r="A53" s="5"/>
      <c r="B53" s="382" t="s">
        <v>293</v>
      </c>
      <c r="C53" s="83"/>
      <c r="D53" s="335">
        <f>IF(ISNA(VLOOKUP($C$5&amp;$C$7&amp;$B12,dataset_18_actions,5,FALSE))=TRUE,0,VLOOKUP($C$5&amp;$C$7&amp;$B12,dataset_18_actions,5,FALSE))</f>
        <v>2520</v>
      </c>
      <c r="E53" s="335">
        <f t="shared" si="2"/>
        <v>13</v>
      </c>
      <c r="F53" s="335">
        <f t="shared" si="3"/>
        <v>1</v>
      </c>
      <c r="G53" s="306"/>
      <c r="H53" s="306"/>
      <c r="I53" s="306"/>
      <c r="J53" s="306"/>
      <c r="K53" s="306"/>
      <c r="L53" s="379"/>
      <c r="M53" s="334"/>
      <c r="N53" s="334"/>
      <c r="O53" s="334"/>
      <c r="P53" s="334"/>
      <c r="Q53" s="334"/>
      <c r="R53" s="334"/>
      <c r="S53" s="334"/>
      <c r="T53" s="334"/>
      <c r="U53" s="5"/>
      <c r="V53" s="5"/>
      <c r="W53" s="5"/>
      <c r="X53" s="5"/>
      <c r="Y53" s="5"/>
      <c r="Z53" s="5"/>
      <c r="AA53" s="5"/>
      <c r="AB53" s="5"/>
    </row>
    <row r="54" spans="1:31" ht="15.75" customHeight="1">
      <c r="B54" s="65"/>
      <c r="C54" s="65"/>
      <c r="D54" s="177"/>
      <c r="F54" s="181" t="s">
        <v>54</v>
      </c>
      <c r="K54" s="178"/>
      <c r="M54" s="5"/>
      <c r="N54" s="70"/>
      <c r="O54" s="5"/>
      <c r="P54" s="77"/>
      <c r="Q54" s="5"/>
      <c r="R54" s="77"/>
      <c r="S54" s="5"/>
      <c r="T54" s="77"/>
      <c r="U54" s="5"/>
      <c r="V54" s="77"/>
      <c r="W54" s="5"/>
      <c r="X54" s="5"/>
      <c r="Y54" s="5"/>
      <c r="Z54" s="5"/>
      <c r="AA54" s="5"/>
      <c r="AB54" s="5"/>
      <c r="AC54" s="5"/>
      <c r="AD54" s="5"/>
    </row>
    <row r="55" spans="1:31" ht="6.75" customHeight="1">
      <c r="B55" s="65"/>
      <c r="C55" s="65"/>
      <c r="D55" s="177"/>
      <c r="F55" s="181"/>
      <c r="K55" s="178"/>
      <c r="M55" s="5"/>
      <c r="N55" s="70"/>
      <c r="O55" s="5"/>
      <c r="P55" s="77"/>
      <c r="Q55" s="5"/>
      <c r="R55" s="77"/>
      <c r="S55" s="5"/>
      <c r="T55" s="77"/>
      <c r="U55" s="5"/>
      <c r="V55" s="77"/>
      <c r="W55" s="5"/>
      <c r="X55" s="5"/>
      <c r="Y55" s="5"/>
      <c r="Z55" s="5"/>
      <c r="AA55" s="5"/>
      <c r="AB55" s="5"/>
      <c r="AC55" s="5"/>
      <c r="AD55" s="5"/>
    </row>
    <row r="56" spans="1:31">
      <c r="B56" s="538" t="s">
        <v>319</v>
      </c>
      <c r="C56" s="539"/>
      <c r="D56" s="539"/>
      <c r="E56" s="539"/>
      <c r="F56" s="495"/>
      <c r="K56" s="178"/>
      <c r="M56" s="5"/>
      <c r="N56" s="70"/>
      <c r="O56" s="5"/>
      <c r="P56" s="77"/>
      <c r="Q56" s="5"/>
      <c r="R56" s="77"/>
      <c r="S56" s="5"/>
      <c r="T56" s="77"/>
      <c r="U56" s="5"/>
      <c r="V56" s="77"/>
      <c r="W56" s="5"/>
      <c r="X56" s="5"/>
      <c r="Y56" s="5"/>
      <c r="Z56" s="5"/>
      <c r="AA56" s="5"/>
      <c r="AB56" s="5"/>
      <c r="AC56" s="5"/>
      <c r="AD56" s="5"/>
    </row>
    <row r="57" spans="1:31" ht="12.75" customHeight="1">
      <c r="B57" s="535" t="s">
        <v>316</v>
      </c>
      <c r="C57" s="535"/>
      <c r="D57" s="535"/>
      <c r="E57" s="535"/>
      <c r="F57" s="535"/>
      <c r="G57" s="535"/>
      <c r="N57" s="5"/>
      <c r="O57" s="336"/>
      <c r="P57" s="5"/>
      <c r="Q57" s="77"/>
      <c r="R57" s="5"/>
      <c r="S57" s="77"/>
      <c r="T57" s="5"/>
      <c r="U57" s="77"/>
      <c r="V57" s="5"/>
      <c r="W57" s="77"/>
      <c r="X57" s="5"/>
      <c r="Y57" s="5"/>
      <c r="Z57" s="5"/>
      <c r="AA57" s="5"/>
      <c r="AB57" s="5"/>
      <c r="AC57" s="5"/>
      <c r="AD57" s="5"/>
      <c r="AE57" s="5"/>
    </row>
    <row r="58" spans="1:31" ht="12.75" customHeight="1">
      <c r="B58" s="431" t="str">
        <f>"3. Data include inspections published as at "&amp;Ranges!$A$25&amp;"."</f>
        <v>3. Data include inspections published as at 31 January 2015.</v>
      </c>
      <c r="C58" s="434"/>
      <c r="D58" s="434"/>
      <c r="E58" s="434"/>
      <c r="F58" s="434"/>
      <c r="G58" s="434"/>
      <c r="H58" s="337"/>
      <c r="I58" s="337"/>
      <c r="J58" s="337"/>
      <c r="K58" s="337"/>
      <c r="L58" s="365"/>
      <c r="M58" s="337"/>
      <c r="N58" s="337"/>
      <c r="O58" s="337"/>
    </row>
    <row r="59" spans="1:31" ht="33" customHeight="1">
      <c r="B59" s="509"/>
      <c r="C59" s="510"/>
      <c r="D59" s="510"/>
      <c r="E59" s="510"/>
      <c r="F59" s="510"/>
      <c r="G59" s="430"/>
      <c r="H59" s="429"/>
      <c r="I59" s="429"/>
      <c r="J59" s="429"/>
      <c r="K59" s="337"/>
      <c r="L59" s="365"/>
      <c r="M59" s="337"/>
      <c r="N59" s="337"/>
      <c r="O59" s="337"/>
    </row>
    <row r="60" spans="1:31">
      <c r="B60" s="96"/>
      <c r="C60" s="338"/>
      <c r="D60" s="338"/>
      <c r="E60" s="339"/>
      <c r="F60" s="182"/>
      <c r="G60" s="182"/>
      <c r="H60" s="182"/>
      <c r="I60" s="182"/>
      <c r="J60" s="182"/>
      <c r="K60" s="182"/>
      <c r="L60" s="182"/>
      <c r="M60" s="182"/>
      <c r="N60" s="97"/>
      <c r="O60" s="98"/>
    </row>
    <row r="65" spans="1:23">
      <c r="B65" s="340"/>
      <c r="C65" s="341"/>
      <c r="D65" s="100"/>
    </row>
    <row r="66" spans="1:23">
      <c r="B66" s="342"/>
      <c r="C66" s="341"/>
      <c r="D66" s="100"/>
    </row>
    <row r="67" spans="1:23">
      <c r="B67" s="343"/>
      <c r="C67" s="341"/>
      <c r="D67" s="100"/>
    </row>
    <row r="68" spans="1:23">
      <c r="B68" s="342"/>
      <c r="C68" s="341"/>
      <c r="D68" s="100"/>
    </row>
    <row r="69" spans="1:23">
      <c r="B69" s="342"/>
      <c r="C69" s="341"/>
      <c r="D69" s="100"/>
    </row>
    <row r="70" spans="1:23">
      <c r="B70" s="344"/>
      <c r="C70" s="341"/>
      <c r="D70" s="100"/>
    </row>
    <row r="71" spans="1:23" s="100" customFormat="1">
      <c r="B71" s="344"/>
      <c r="C71" s="341"/>
      <c r="E71" s="183"/>
      <c r="F71" s="183"/>
      <c r="G71" s="183"/>
      <c r="H71" s="183"/>
      <c r="I71" s="183"/>
      <c r="J71" s="183"/>
      <c r="K71" s="183"/>
      <c r="L71" s="296"/>
      <c r="M71" s="183"/>
      <c r="O71" s="101"/>
      <c r="Q71" s="101"/>
      <c r="S71" s="101"/>
      <c r="U71" s="101"/>
      <c r="W71" s="101"/>
    </row>
    <row r="72" spans="1:23" s="100" customFormat="1">
      <c r="B72" s="340"/>
      <c r="C72" s="341"/>
      <c r="E72" s="183"/>
      <c r="F72" s="183"/>
      <c r="G72" s="183"/>
      <c r="H72" s="183"/>
      <c r="I72" s="183"/>
      <c r="J72" s="183"/>
      <c r="K72" s="183"/>
      <c r="L72" s="296"/>
      <c r="M72" s="183"/>
      <c r="O72" s="101"/>
      <c r="Q72" s="101"/>
      <c r="S72" s="101"/>
      <c r="U72" s="101"/>
      <c r="W72" s="101"/>
    </row>
    <row r="73" spans="1:23" s="100" customFormat="1">
      <c r="B73" s="340"/>
      <c r="C73" s="341"/>
      <c r="E73" s="183"/>
      <c r="F73" s="183"/>
      <c r="G73" s="183"/>
      <c r="H73" s="183"/>
      <c r="I73" s="183"/>
      <c r="J73" s="183"/>
      <c r="K73" s="183"/>
      <c r="L73" s="296"/>
      <c r="M73" s="183"/>
      <c r="O73" s="101"/>
      <c r="Q73" s="101"/>
      <c r="S73" s="101"/>
      <c r="U73" s="101"/>
      <c r="W73" s="101"/>
    </row>
    <row r="74" spans="1:23" s="100" customFormat="1">
      <c r="B74" s="340"/>
      <c r="C74" s="341"/>
      <c r="E74" s="183"/>
      <c r="F74" s="183"/>
      <c r="G74" s="183"/>
      <c r="H74" s="183"/>
      <c r="I74" s="183"/>
      <c r="J74" s="183"/>
      <c r="K74" s="183"/>
      <c r="L74" s="296"/>
      <c r="M74" s="183"/>
      <c r="O74" s="101"/>
      <c r="Q74" s="101"/>
      <c r="S74" s="101"/>
      <c r="U74" s="101"/>
      <c r="W74" s="101"/>
    </row>
    <row r="75" spans="1:23" s="100" customFormat="1">
      <c r="B75" s="340"/>
      <c r="C75" s="341"/>
      <c r="E75" s="183"/>
      <c r="F75" s="183"/>
      <c r="G75" s="183"/>
      <c r="H75" s="183"/>
      <c r="I75" s="183"/>
      <c r="J75" s="183"/>
      <c r="K75" s="183"/>
      <c r="L75" s="296"/>
      <c r="M75" s="183"/>
      <c r="O75" s="101"/>
      <c r="Q75" s="101"/>
      <c r="S75" s="101"/>
      <c r="U75" s="101"/>
      <c r="W75" s="101"/>
    </row>
    <row r="76" spans="1:23" s="100" customFormat="1">
      <c r="B76" s="340"/>
      <c r="C76" s="341"/>
      <c r="E76" s="183"/>
      <c r="F76" s="183"/>
      <c r="G76" s="183"/>
      <c r="H76" s="183"/>
      <c r="I76" s="183"/>
      <c r="J76" s="183"/>
      <c r="K76" s="183"/>
      <c r="L76" s="296"/>
      <c r="M76" s="183"/>
      <c r="O76" s="101"/>
      <c r="Q76" s="101"/>
      <c r="S76" s="101"/>
      <c r="U76" s="101"/>
      <c r="W76" s="101"/>
    </row>
    <row r="77" spans="1:23" s="100" customFormat="1">
      <c r="E77" s="183"/>
      <c r="F77" s="183"/>
      <c r="G77" s="183"/>
      <c r="H77" s="183"/>
      <c r="I77" s="183"/>
      <c r="J77" s="183"/>
      <c r="K77" s="183"/>
      <c r="L77" s="296"/>
      <c r="M77" s="183"/>
      <c r="O77" s="101"/>
      <c r="Q77" s="101"/>
      <c r="S77" s="101"/>
      <c r="U77" s="101"/>
      <c r="W77" s="101"/>
    </row>
    <row r="78" spans="1:23" s="100" customFormat="1">
      <c r="E78" s="183"/>
      <c r="F78" s="183"/>
      <c r="G78" s="183"/>
      <c r="H78" s="183"/>
      <c r="I78" s="183"/>
      <c r="J78" s="183"/>
      <c r="K78" s="183"/>
      <c r="L78" s="296"/>
      <c r="M78" s="183"/>
      <c r="O78" s="101"/>
      <c r="Q78" s="101"/>
      <c r="S78" s="101"/>
      <c r="U78" s="101"/>
      <c r="W78" s="101"/>
    </row>
    <row r="79" spans="1:23" s="100" customFormat="1">
      <c r="A79" s="102"/>
      <c r="B79" s="345"/>
      <c r="C79" s="345"/>
      <c r="D79" s="345"/>
      <c r="E79" s="183"/>
      <c r="F79" s="183"/>
      <c r="G79" s="183"/>
      <c r="H79" s="183"/>
      <c r="I79" s="183"/>
      <c r="J79" s="183"/>
      <c r="K79" s="183"/>
      <c r="L79" s="296"/>
      <c r="M79" s="183"/>
      <c r="O79" s="101"/>
      <c r="Q79" s="101"/>
      <c r="S79" s="101"/>
      <c r="U79" s="101"/>
      <c r="W79" s="101"/>
    </row>
    <row r="80" spans="1:23" s="100" customFormat="1">
      <c r="A80" s="346"/>
      <c r="B80" s="497"/>
      <c r="C80" s="497"/>
      <c r="D80" s="497"/>
      <c r="E80" s="183"/>
      <c r="F80" s="183"/>
      <c r="G80" s="183"/>
      <c r="H80" s="183"/>
      <c r="I80" s="183"/>
      <c r="J80" s="183"/>
      <c r="K80" s="183"/>
      <c r="L80" s="296"/>
      <c r="M80" s="183"/>
      <c r="O80" s="101"/>
      <c r="Q80" s="101"/>
      <c r="S80" s="101"/>
      <c r="U80" s="101"/>
      <c r="W80" s="101"/>
    </row>
    <row r="81" spans="1:23" s="100" customFormat="1">
      <c r="A81" s="346"/>
      <c r="B81" s="497"/>
      <c r="C81" s="497"/>
      <c r="D81" s="497"/>
      <c r="E81" s="183"/>
      <c r="F81" s="183"/>
      <c r="G81" s="183"/>
      <c r="H81" s="183"/>
      <c r="I81" s="183"/>
      <c r="J81" s="183"/>
      <c r="K81" s="183"/>
      <c r="L81" s="296"/>
      <c r="M81" s="183"/>
      <c r="O81" s="101"/>
      <c r="Q81" s="101"/>
      <c r="S81" s="101"/>
      <c r="U81" s="101"/>
      <c r="W81" s="101"/>
    </row>
    <row r="82" spans="1:23" s="100" customFormat="1">
      <c r="A82" s="102"/>
      <c r="B82" s="345"/>
      <c r="C82" s="345"/>
      <c r="D82" s="345"/>
      <c r="E82" s="183"/>
      <c r="F82" s="183"/>
      <c r="G82" s="183"/>
      <c r="H82" s="183"/>
      <c r="I82" s="183"/>
      <c r="J82" s="183"/>
      <c r="K82" s="183"/>
      <c r="L82" s="296"/>
      <c r="M82" s="183"/>
      <c r="O82" s="101"/>
      <c r="Q82" s="101"/>
      <c r="S82" s="101"/>
      <c r="U82" s="101"/>
      <c r="W82" s="101"/>
    </row>
    <row r="83" spans="1:23" s="100" customFormat="1">
      <c r="A83" s="346"/>
      <c r="B83" s="497"/>
      <c r="C83" s="497"/>
      <c r="D83" s="497"/>
      <c r="E83" s="183"/>
      <c r="F83" s="183"/>
      <c r="G83" s="183"/>
      <c r="H83" s="183"/>
      <c r="I83" s="183"/>
      <c r="J83" s="183"/>
      <c r="K83" s="183"/>
      <c r="L83" s="296"/>
      <c r="M83" s="183"/>
      <c r="O83" s="101"/>
      <c r="Q83" s="101"/>
      <c r="S83" s="101"/>
      <c r="U83" s="101"/>
      <c r="W83" s="101"/>
    </row>
    <row r="84" spans="1:23" s="100" customFormat="1">
      <c r="A84" s="346"/>
      <c r="B84" s="497"/>
      <c r="C84" s="497"/>
      <c r="D84" s="497"/>
      <c r="E84" s="183"/>
      <c r="F84" s="183"/>
      <c r="G84" s="183"/>
      <c r="H84" s="183"/>
      <c r="I84" s="183"/>
      <c r="J84" s="183"/>
      <c r="K84" s="183"/>
      <c r="L84" s="296"/>
      <c r="M84" s="183"/>
      <c r="O84" s="101"/>
      <c r="Q84" s="101"/>
      <c r="S84" s="101"/>
      <c r="U84" s="101"/>
      <c r="W84" s="101"/>
    </row>
    <row r="85" spans="1:23" s="100" customFormat="1">
      <c r="A85" s="346"/>
      <c r="B85" s="497"/>
      <c r="C85" s="497"/>
      <c r="D85" s="497"/>
      <c r="E85" s="183"/>
      <c r="F85" s="183"/>
      <c r="G85" s="183"/>
      <c r="H85" s="183"/>
      <c r="I85" s="183"/>
      <c r="J85" s="183"/>
      <c r="K85" s="183"/>
      <c r="L85" s="296"/>
      <c r="M85" s="183"/>
      <c r="O85" s="101"/>
      <c r="Q85" s="101"/>
      <c r="S85" s="101"/>
      <c r="U85" s="101"/>
      <c r="W85" s="101"/>
    </row>
    <row r="86" spans="1:23" s="100" customFormat="1">
      <c r="A86" s="346"/>
      <c r="B86" s="497"/>
      <c r="C86" s="497"/>
      <c r="D86" s="497"/>
      <c r="E86" s="183"/>
      <c r="F86" s="183"/>
      <c r="G86" s="183"/>
      <c r="H86" s="183"/>
      <c r="I86" s="183"/>
      <c r="J86" s="183"/>
      <c r="K86" s="183"/>
      <c r="L86" s="296"/>
      <c r="M86" s="183"/>
      <c r="O86" s="101"/>
      <c r="Q86" s="101"/>
      <c r="S86" s="101"/>
      <c r="U86" s="101"/>
      <c r="W86" s="101"/>
    </row>
    <row r="87" spans="1:23" s="100" customFormat="1">
      <c r="A87" s="346"/>
      <c r="B87" s="497"/>
      <c r="C87" s="497"/>
      <c r="D87" s="497"/>
      <c r="E87" s="183"/>
      <c r="F87" s="183"/>
      <c r="G87" s="183"/>
      <c r="H87" s="183"/>
      <c r="I87" s="183"/>
      <c r="J87" s="183"/>
      <c r="K87" s="183"/>
      <c r="L87" s="296"/>
      <c r="M87" s="183"/>
      <c r="O87" s="101"/>
      <c r="Q87" s="101"/>
      <c r="S87" s="101"/>
      <c r="U87" s="101"/>
      <c r="W87" s="101"/>
    </row>
    <row r="88" spans="1:23" s="100" customFormat="1">
      <c r="A88" s="346"/>
      <c r="B88" s="497"/>
      <c r="C88" s="497"/>
      <c r="D88" s="497"/>
      <c r="E88" s="183"/>
      <c r="F88" s="183"/>
      <c r="G88" s="183"/>
      <c r="H88" s="183"/>
      <c r="I88" s="183"/>
      <c r="J88" s="183"/>
      <c r="K88" s="183"/>
      <c r="L88" s="296"/>
      <c r="M88" s="183"/>
      <c r="O88" s="101"/>
      <c r="Q88" s="101"/>
      <c r="S88" s="101"/>
      <c r="U88" s="101"/>
      <c r="W88" s="101"/>
    </row>
    <row r="89" spans="1:23" s="100" customFormat="1">
      <c r="A89" s="346"/>
      <c r="B89" s="497"/>
      <c r="C89" s="497"/>
      <c r="D89" s="497"/>
      <c r="E89" s="183"/>
      <c r="F89" s="183"/>
      <c r="G89" s="183"/>
      <c r="H89" s="183"/>
      <c r="I89" s="183"/>
      <c r="J89" s="183"/>
      <c r="K89" s="183"/>
      <c r="L89" s="296"/>
      <c r="M89" s="183"/>
      <c r="O89" s="101"/>
      <c r="Q89" s="101"/>
      <c r="S89" s="101"/>
      <c r="U89" s="101"/>
      <c r="W89" s="101"/>
    </row>
    <row r="90" spans="1:23" s="100" customFormat="1">
      <c r="A90" s="346"/>
      <c r="B90" s="497"/>
      <c r="C90" s="497"/>
      <c r="D90" s="497"/>
      <c r="E90" s="183"/>
      <c r="F90" s="183"/>
      <c r="G90" s="183"/>
      <c r="H90" s="183"/>
      <c r="I90" s="183"/>
      <c r="J90" s="183"/>
      <c r="K90" s="183"/>
      <c r="L90" s="296"/>
      <c r="M90" s="183"/>
      <c r="O90" s="101"/>
      <c r="Q90" s="101"/>
      <c r="S90" s="101"/>
      <c r="U90" s="101"/>
      <c r="W90" s="101"/>
    </row>
    <row r="91" spans="1:23" s="100" customFormat="1">
      <c r="A91" s="102"/>
      <c r="B91" s="345"/>
      <c r="C91" s="345"/>
      <c r="D91" s="345"/>
      <c r="E91" s="183"/>
      <c r="F91" s="183"/>
      <c r="G91" s="183"/>
      <c r="H91" s="183"/>
      <c r="I91" s="183"/>
      <c r="J91" s="183"/>
      <c r="K91" s="183"/>
      <c r="L91" s="296"/>
      <c r="M91" s="183"/>
      <c r="O91" s="101"/>
      <c r="Q91" s="101"/>
      <c r="S91" s="101"/>
      <c r="U91" s="101"/>
      <c r="W91" s="101"/>
    </row>
    <row r="92" spans="1:23" s="100" customFormat="1">
      <c r="A92" s="346"/>
      <c r="B92" s="497"/>
      <c r="C92" s="497"/>
      <c r="D92" s="497"/>
      <c r="E92" s="183"/>
      <c r="F92" s="183"/>
      <c r="G92" s="183"/>
      <c r="H92" s="183"/>
      <c r="I92" s="183"/>
      <c r="J92" s="183"/>
      <c r="K92" s="183"/>
      <c r="L92" s="296"/>
      <c r="M92" s="183"/>
      <c r="O92" s="101"/>
      <c r="Q92" s="101"/>
      <c r="S92" s="101"/>
      <c r="U92" s="101"/>
      <c r="W92" s="101"/>
    </row>
    <row r="93" spans="1:23" s="100" customFormat="1">
      <c r="A93" s="346"/>
      <c r="B93" s="497"/>
      <c r="C93" s="497"/>
      <c r="D93" s="497"/>
      <c r="E93" s="183"/>
      <c r="F93" s="183"/>
      <c r="G93" s="183"/>
      <c r="H93" s="183"/>
      <c r="I93" s="183"/>
      <c r="J93" s="183"/>
      <c r="K93" s="183"/>
      <c r="L93" s="296"/>
      <c r="M93" s="183"/>
      <c r="O93" s="101"/>
      <c r="Q93" s="101"/>
      <c r="S93" s="101"/>
      <c r="U93" s="101"/>
      <c r="W93" s="101"/>
    </row>
    <row r="94" spans="1:23" s="100" customFormat="1">
      <c r="A94" s="346"/>
      <c r="B94" s="497"/>
      <c r="C94" s="497"/>
      <c r="D94" s="497"/>
      <c r="E94" s="183"/>
      <c r="F94" s="183"/>
      <c r="G94" s="183"/>
      <c r="H94" s="183"/>
      <c r="I94" s="183"/>
      <c r="J94" s="183"/>
      <c r="K94" s="183"/>
      <c r="L94" s="296"/>
      <c r="M94" s="183"/>
      <c r="O94" s="101"/>
      <c r="Q94" s="101"/>
      <c r="S94" s="101"/>
      <c r="U94" s="101"/>
      <c r="W94" s="101"/>
    </row>
    <row r="95" spans="1:23" s="100" customFormat="1">
      <c r="A95" s="102"/>
      <c r="B95" s="345"/>
      <c r="C95" s="345"/>
      <c r="D95" s="345"/>
      <c r="E95" s="183"/>
      <c r="F95" s="183"/>
      <c r="G95" s="183"/>
      <c r="H95" s="183"/>
      <c r="I95" s="183"/>
      <c r="J95" s="183"/>
      <c r="K95" s="183"/>
      <c r="L95" s="296"/>
      <c r="M95" s="183"/>
      <c r="O95" s="101"/>
      <c r="Q95" s="101"/>
      <c r="S95" s="101"/>
      <c r="U95" s="101"/>
      <c r="W95" s="101"/>
    </row>
    <row r="96" spans="1:23" s="100" customFormat="1">
      <c r="A96" s="346"/>
      <c r="B96" s="497"/>
      <c r="C96" s="497"/>
      <c r="D96" s="497"/>
      <c r="E96" s="183"/>
      <c r="F96" s="183"/>
      <c r="G96" s="183"/>
      <c r="H96" s="183"/>
      <c r="I96" s="183"/>
      <c r="J96" s="183"/>
      <c r="K96" s="183"/>
      <c r="L96" s="296"/>
      <c r="M96" s="183"/>
      <c r="O96" s="101"/>
      <c r="Q96" s="101"/>
      <c r="S96" s="101"/>
      <c r="U96" s="101"/>
      <c r="W96" s="101"/>
    </row>
    <row r="97" spans="1:23" s="100" customFormat="1">
      <c r="A97" s="346"/>
      <c r="B97" s="497"/>
      <c r="C97" s="497"/>
      <c r="D97" s="497"/>
      <c r="E97" s="183"/>
      <c r="F97" s="183"/>
      <c r="G97" s="183"/>
      <c r="H97" s="183"/>
      <c r="I97" s="183"/>
      <c r="J97" s="183"/>
      <c r="K97" s="183"/>
      <c r="L97" s="296"/>
      <c r="M97" s="183"/>
      <c r="O97" s="101"/>
      <c r="Q97" s="101"/>
      <c r="S97" s="101"/>
      <c r="U97" s="101"/>
      <c r="W97" s="101"/>
    </row>
    <row r="98" spans="1:23" s="100" customFormat="1">
      <c r="A98" s="346"/>
      <c r="B98" s="497"/>
      <c r="C98" s="497"/>
      <c r="D98" s="497"/>
      <c r="E98" s="183"/>
      <c r="F98" s="183"/>
      <c r="G98" s="183"/>
      <c r="H98" s="183"/>
      <c r="I98" s="183"/>
      <c r="J98" s="183"/>
      <c r="K98" s="183"/>
      <c r="L98" s="296"/>
      <c r="M98" s="183"/>
      <c r="O98" s="101"/>
      <c r="Q98" s="101"/>
      <c r="S98" s="101"/>
      <c r="U98" s="101"/>
      <c r="W98" s="101"/>
    </row>
    <row r="99" spans="1:23" s="100" customFormat="1">
      <c r="A99" s="346"/>
      <c r="B99" s="497"/>
      <c r="C99" s="497"/>
      <c r="D99" s="497"/>
      <c r="E99" s="183"/>
      <c r="F99" s="183"/>
      <c r="G99" s="183"/>
      <c r="H99" s="183"/>
      <c r="I99" s="183"/>
      <c r="J99" s="183"/>
      <c r="K99" s="183"/>
      <c r="L99" s="296"/>
      <c r="M99" s="183"/>
      <c r="O99" s="101"/>
      <c r="Q99" s="101"/>
      <c r="S99" s="101"/>
      <c r="U99" s="101"/>
      <c r="W99" s="101"/>
    </row>
    <row r="100" spans="1:23" s="100" customFormat="1">
      <c r="A100" s="346"/>
      <c r="B100" s="497"/>
      <c r="C100" s="497"/>
      <c r="D100" s="497"/>
      <c r="E100" s="183"/>
      <c r="F100" s="183"/>
      <c r="G100" s="183"/>
      <c r="H100" s="183"/>
      <c r="I100" s="183"/>
      <c r="J100" s="183"/>
      <c r="K100" s="183"/>
      <c r="L100" s="296"/>
      <c r="M100" s="183"/>
      <c r="O100" s="101"/>
      <c r="Q100" s="101"/>
      <c r="S100" s="101"/>
      <c r="U100" s="101"/>
      <c r="W100" s="101"/>
    </row>
    <row r="101" spans="1:23" s="100" customFormat="1">
      <c r="A101" s="346"/>
      <c r="B101" s="497"/>
      <c r="C101" s="497"/>
      <c r="D101" s="497"/>
      <c r="E101" s="183"/>
      <c r="F101" s="183"/>
      <c r="G101" s="183"/>
      <c r="H101" s="183"/>
      <c r="I101" s="183"/>
      <c r="J101" s="183"/>
      <c r="K101" s="183"/>
      <c r="L101" s="296"/>
      <c r="M101" s="183"/>
      <c r="O101" s="101"/>
      <c r="Q101" s="101"/>
      <c r="S101" s="101"/>
      <c r="U101" s="101"/>
      <c r="W101" s="101"/>
    </row>
    <row r="102" spans="1:23" s="100" customFormat="1">
      <c r="E102" s="183"/>
      <c r="F102" s="183"/>
      <c r="G102" s="183"/>
      <c r="H102" s="183"/>
      <c r="I102" s="183"/>
      <c r="J102" s="183"/>
      <c r="K102" s="183"/>
      <c r="L102" s="296"/>
      <c r="M102" s="183"/>
      <c r="O102" s="101"/>
      <c r="Q102" s="101"/>
      <c r="S102" s="101"/>
      <c r="U102" s="101"/>
      <c r="W102" s="101"/>
    </row>
    <row r="103" spans="1:23" s="100" customFormat="1">
      <c r="E103" s="183"/>
      <c r="F103" s="183"/>
      <c r="G103" s="183"/>
      <c r="H103" s="183"/>
      <c r="I103" s="183"/>
      <c r="J103" s="183"/>
      <c r="K103" s="183"/>
      <c r="L103" s="296"/>
      <c r="M103" s="183"/>
      <c r="O103" s="101"/>
      <c r="Q103" s="101"/>
      <c r="S103" s="101"/>
      <c r="U103" s="101"/>
      <c r="W103" s="101"/>
    </row>
    <row r="104" spans="1:23" s="100" customFormat="1">
      <c r="E104" s="183"/>
      <c r="F104" s="183"/>
      <c r="G104" s="183"/>
      <c r="H104" s="183"/>
      <c r="I104" s="183"/>
      <c r="J104" s="183"/>
      <c r="K104" s="183"/>
      <c r="L104" s="296"/>
      <c r="M104" s="183"/>
      <c r="O104" s="101"/>
      <c r="Q104" s="101"/>
      <c r="S104" s="101"/>
      <c r="U104" s="101"/>
      <c r="W104" s="101"/>
    </row>
    <row r="105" spans="1:23" s="100" customFormat="1">
      <c r="E105" s="183"/>
      <c r="F105" s="183"/>
      <c r="G105" s="183"/>
      <c r="H105" s="183"/>
      <c r="I105" s="183"/>
      <c r="J105" s="183"/>
      <c r="K105" s="183"/>
      <c r="L105" s="296"/>
      <c r="M105" s="183"/>
      <c r="O105" s="101"/>
      <c r="Q105" s="101"/>
      <c r="S105" s="101"/>
      <c r="U105" s="101"/>
      <c r="W105" s="101"/>
    </row>
    <row r="106" spans="1:23" s="100" customFormat="1">
      <c r="E106" s="183"/>
      <c r="F106" s="183"/>
      <c r="G106" s="183"/>
      <c r="H106" s="183"/>
      <c r="I106" s="183"/>
      <c r="J106" s="183"/>
      <c r="K106" s="183"/>
      <c r="L106" s="296"/>
      <c r="M106" s="183"/>
      <c r="O106" s="101"/>
      <c r="Q106" s="101"/>
      <c r="S106" s="101"/>
      <c r="U106" s="101"/>
      <c r="W106" s="101"/>
    </row>
    <row r="107" spans="1:23" s="100" customFormat="1">
      <c r="E107" s="183"/>
      <c r="F107" s="183"/>
      <c r="G107" s="183"/>
      <c r="H107" s="183"/>
      <c r="I107" s="183"/>
      <c r="J107" s="183"/>
      <c r="K107" s="183"/>
      <c r="L107" s="296"/>
      <c r="M107" s="183"/>
      <c r="O107" s="101"/>
      <c r="Q107" s="101"/>
      <c r="S107" s="101"/>
      <c r="U107" s="101"/>
      <c r="W107" s="101"/>
    </row>
    <row r="108" spans="1:23" s="100" customFormat="1">
      <c r="E108" s="183"/>
      <c r="F108" s="183"/>
      <c r="G108" s="183"/>
      <c r="H108" s="183"/>
      <c r="I108" s="183"/>
      <c r="J108" s="183"/>
      <c r="K108" s="183"/>
      <c r="L108" s="296"/>
      <c r="M108" s="183"/>
      <c r="O108" s="101"/>
      <c r="Q108" s="101"/>
      <c r="S108" s="101"/>
      <c r="U108" s="101"/>
      <c r="W108" s="101"/>
    </row>
    <row r="109" spans="1:23" s="100" customFormat="1">
      <c r="E109" s="183"/>
      <c r="F109" s="183"/>
      <c r="G109" s="183"/>
      <c r="H109" s="183"/>
      <c r="I109" s="183"/>
      <c r="J109" s="183"/>
      <c r="K109" s="183"/>
      <c r="L109" s="296"/>
      <c r="M109" s="183"/>
      <c r="O109" s="101"/>
      <c r="Q109" s="101"/>
      <c r="S109" s="101"/>
      <c r="U109" s="101"/>
      <c r="W109" s="101"/>
    </row>
    <row r="110" spans="1:23" s="100" customFormat="1">
      <c r="E110" s="183"/>
      <c r="F110" s="183"/>
      <c r="G110" s="183"/>
      <c r="H110" s="183"/>
      <c r="I110" s="183"/>
      <c r="J110" s="183"/>
      <c r="K110" s="183"/>
      <c r="L110" s="296"/>
      <c r="M110" s="183"/>
      <c r="O110" s="101"/>
      <c r="Q110" s="101"/>
      <c r="S110" s="101"/>
      <c r="U110" s="101"/>
      <c r="W110" s="101"/>
    </row>
    <row r="111" spans="1:23" s="100" customFormat="1">
      <c r="E111" s="183"/>
      <c r="F111" s="183"/>
      <c r="G111" s="183"/>
      <c r="H111" s="183"/>
      <c r="I111" s="183"/>
      <c r="J111" s="183"/>
      <c r="K111" s="183"/>
      <c r="L111" s="296"/>
      <c r="M111" s="183"/>
      <c r="O111" s="101"/>
      <c r="Q111" s="101"/>
      <c r="S111" s="101"/>
      <c r="U111" s="101"/>
      <c r="W111" s="101"/>
    </row>
    <row r="112" spans="1:23" s="100" customFormat="1">
      <c r="E112" s="183"/>
      <c r="F112" s="183"/>
      <c r="G112" s="183"/>
      <c r="H112" s="183"/>
      <c r="I112" s="183"/>
      <c r="J112" s="183"/>
      <c r="K112" s="183"/>
      <c r="L112" s="296"/>
      <c r="M112" s="183"/>
      <c r="O112" s="101"/>
      <c r="Q112" s="101"/>
      <c r="S112" s="101"/>
      <c r="U112" s="101"/>
      <c r="W112" s="101"/>
    </row>
    <row r="113" spans="5:23" s="100" customFormat="1">
      <c r="E113" s="183"/>
      <c r="F113" s="183"/>
      <c r="G113" s="183"/>
      <c r="H113" s="183"/>
      <c r="I113" s="183"/>
      <c r="J113" s="183"/>
      <c r="K113" s="183"/>
      <c r="L113" s="296"/>
      <c r="M113" s="183"/>
      <c r="O113" s="101"/>
      <c r="Q113" s="101"/>
      <c r="S113" s="101"/>
      <c r="U113" s="101"/>
      <c r="W113" s="101"/>
    </row>
    <row r="114" spans="5:23" s="100" customFormat="1">
      <c r="E114" s="183"/>
      <c r="F114" s="183"/>
      <c r="G114" s="183"/>
      <c r="H114" s="183"/>
      <c r="I114" s="183"/>
      <c r="J114" s="183"/>
      <c r="K114" s="183"/>
      <c r="L114" s="296"/>
      <c r="M114" s="183"/>
      <c r="O114" s="101"/>
      <c r="Q114" s="101"/>
      <c r="S114" s="101"/>
      <c r="U114" s="101"/>
      <c r="W114" s="101"/>
    </row>
    <row r="115" spans="5:23" s="100" customFormat="1">
      <c r="E115" s="183"/>
      <c r="F115" s="183"/>
      <c r="G115" s="183"/>
      <c r="H115" s="183"/>
      <c r="I115" s="183"/>
      <c r="J115" s="183"/>
      <c r="K115" s="183"/>
      <c r="L115" s="296"/>
      <c r="M115" s="183"/>
      <c r="O115" s="101"/>
      <c r="Q115" s="101"/>
      <c r="S115" s="101"/>
      <c r="U115" s="101"/>
      <c r="W115" s="101"/>
    </row>
    <row r="116" spans="5:23" s="100" customFormat="1">
      <c r="E116" s="183"/>
      <c r="F116" s="183"/>
      <c r="G116" s="183"/>
      <c r="H116" s="183"/>
      <c r="I116" s="183"/>
      <c r="J116" s="183"/>
      <c r="K116" s="183"/>
      <c r="L116" s="296"/>
      <c r="M116" s="183"/>
      <c r="O116" s="101"/>
      <c r="Q116" s="101"/>
      <c r="S116" s="101"/>
      <c r="U116" s="101"/>
      <c r="W116" s="101"/>
    </row>
    <row r="117" spans="5:23" s="100" customFormat="1">
      <c r="E117" s="183"/>
      <c r="F117" s="183"/>
      <c r="G117" s="183"/>
      <c r="H117" s="183"/>
      <c r="I117" s="183"/>
      <c r="J117" s="183"/>
      <c r="K117" s="183"/>
      <c r="L117" s="296"/>
      <c r="M117" s="183"/>
      <c r="O117" s="101"/>
      <c r="Q117" s="101"/>
      <c r="S117" s="101"/>
      <c r="U117" s="101"/>
      <c r="W117" s="101"/>
    </row>
    <row r="118" spans="5:23" s="100" customFormat="1">
      <c r="E118" s="183"/>
      <c r="F118" s="183"/>
      <c r="G118" s="183"/>
      <c r="H118" s="183"/>
      <c r="I118" s="183"/>
      <c r="J118" s="183"/>
      <c r="K118" s="183"/>
      <c r="L118" s="296"/>
      <c r="M118" s="183"/>
      <c r="O118" s="101"/>
      <c r="Q118" s="101"/>
      <c r="S118" s="101"/>
      <c r="U118" s="101"/>
      <c r="W118" s="101"/>
    </row>
    <row r="119" spans="5:23" s="100" customFormat="1">
      <c r="E119" s="183"/>
      <c r="F119" s="183"/>
      <c r="G119" s="183"/>
      <c r="H119" s="183"/>
      <c r="I119" s="183"/>
      <c r="J119" s="183"/>
      <c r="K119" s="183"/>
      <c r="L119" s="296"/>
      <c r="M119" s="183"/>
      <c r="O119" s="101"/>
      <c r="Q119" s="101"/>
      <c r="S119" s="101"/>
      <c r="U119" s="101"/>
      <c r="W119" s="101"/>
    </row>
    <row r="120" spans="5:23" s="100" customFormat="1">
      <c r="E120" s="183"/>
      <c r="F120" s="183"/>
      <c r="G120" s="183"/>
      <c r="H120" s="183"/>
      <c r="I120" s="183"/>
      <c r="J120" s="183"/>
      <c r="K120" s="183"/>
      <c r="L120" s="296"/>
      <c r="M120" s="183"/>
      <c r="O120" s="101"/>
      <c r="Q120" s="101"/>
      <c r="S120" s="101"/>
      <c r="U120" s="101"/>
      <c r="W120" s="101"/>
    </row>
    <row r="121" spans="5:23" s="100" customFormat="1">
      <c r="E121" s="183"/>
      <c r="F121" s="183"/>
      <c r="G121" s="183"/>
      <c r="H121" s="183"/>
      <c r="I121" s="183"/>
      <c r="J121" s="183"/>
      <c r="K121" s="183"/>
      <c r="L121" s="296"/>
      <c r="M121" s="183"/>
      <c r="O121" s="101"/>
      <c r="Q121" s="101"/>
      <c r="S121" s="101"/>
      <c r="U121" s="101"/>
      <c r="W121" s="101"/>
    </row>
    <row r="122" spans="5:23" s="100" customFormat="1">
      <c r="E122" s="183"/>
      <c r="F122" s="183"/>
      <c r="G122" s="183"/>
      <c r="H122" s="183"/>
      <c r="I122" s="183"/>
      <c r="J122" s="183"/>
      <c r="K122" s="183"/>
      <c r="L122" s="296"/>
      <c r="M122" s="183"/>
      <c r="O122" s="101"/>
      <c r="Q122" s="101"/>
      <c r="S122" s="101"/>
      <c r="U122" s="101"/>
      <c r="W122" s="101"/>
    </row>
    <row r="123" spans="5:23" s="100" customFormat="1">
      <c r="E123" s="183"/>
      <c r="F123" s="183"/>
      <c r="G123" s="183"/>
      <c r="H123" s="183"/>
      <c r="I123" s="183"/>
      <c r="J123" s="183"/>
      <c r="K123" s="183"/>
      <c r="L123" s="296"/>
      <c r="M123" s="183"/>
      <c r="O123" s="101"/>
      <c r="Q123" s="101"/>
      <c r="S123" s="101"/>
      <c r="U123" s="101"/>
      <c r="W123" s="101"/>
    </row>
    <row r="124" spans="5:23" s="100" customFormat="1">
      <c r="E124" s="183"/>
      <c r="F124" s="183"/>
      <c r="G124" s="183"/>
      <c r="H124" s="183"/>
      <c r="I124" s="183"/>
      <c r="J124" s="183"/>
      <c r="K124" s="183"/>
      <c r="L124" s="296"/>
      <c r="M124" s="183"/>
      <c r="O124" s="101"/>
      <c r="Q124" s="101"/>
      <c r="S124" s="101"/>
      <c r="U124" s="101"/>
      <c r="W124" s="101"/>
    </row>
    <row r="125" spans="5:23" s="100" customFormat="1">
      <c r="E125" s="183"/>
      <c r="F125" s="183"/>
      <c r="G125" s="183"/>
      <c r="H125" s="183"/>
      <c r="I125" s="183"/>
      <c r="J125" s="183"/>
      <c r="K125" s="183"/>
      <c r="L125" s="296"/>
      <c r="M125" s="183"/>
      <c r="O125" s="101"/>
      <c r="Q125" s="101"/>
      <c r="S125" s="101"/>
      <c r="U125" s="101"/>
      <c r="W125" s="101"/>
    </row>
    <row r="126" spans="5:23" s="100" customFormat="1">
      <c r="E126" s="183"/>
      <c r="F126" s="183"/>
      <c r="G126" s="183"/>
      <c r="H126" s="183"/>
      <c r="I126" s="183"/>
      <c r="J126" s="183"/>
      <c r="K126" s="183"/>
      <c r="L126" s="296"/>
      <c r="M126" s="183"/>
      <c r="O126" s="101"/>
      <c r="Q126" s="101"/>
      <c r="S126" s="101"/>
      <c r="U126" s="101"/>
      <c r="W126" s="101"/>
    </row>
    <row r="127" spans="5:23" s="100" customFormat="1">
      <c r="E127" s="183"/>
      <c r="F127" s="183"/>
      <c r="G127" s="183"/>
      <c r="H127" s="183"/>
      <c r="I127" s="183"/>
      <c r="J127" s="183"/>
      <c r="K127" s="183"/>
      <c r="L127" s="296"/>
      <c r="M127" s="183"/>
      <c r="O127" s="101"/>
      <c r="Q127" s="101"/>
      <c r="S127" s="101"/>
      <c r="U127" s="101"/>
      <c r="W127" s="101"/>
    </row>
    <row r="128" spans="5:23" s="100" customFormat="1">
      <c r="E128" s="183"/>
      <c r="F128" s="183"/>
      <c r="G128" s="183"/>
      <c r="H128" s="183"/>
      <c r="I128" s="183"/>
      <c r="J128" s="183"/>
      <c r="K128" s="183"/>
      <c r="L128" s="296"/>
      <c r="M128" s="183"/>
      <c r="O128" s="101"/>
      <c r="Q128" s="101"/>
      <c r="S128" s="101"/>
      <c r="U128" s="101"/>
      <c r="W128" s="101"/>
    </row>
    <row r="129" spans="5:23" s="100" customFormat="1">
      <c r="E129" s="183"/>
      <c r="F129" s="183"/>
      <c r="G129" s="183"/>
      <c r="H129" s="183"/>
      <c r="I129" s="183"/>
      <c r="J129" s="183"/>
      <c r="K129" s="183"/>
      <c r="L129" s="296"/>
      <c r="M129" s="183"/>
      <c r="O129" s="101"/>
      <c r="Q129" s="101"/>
      <c r="S129" s="101"/>
      <c r="U129" s="101"/>
      <c r="W129" s="101"/>
    </row>
    <row r="130" spans="5:23" s="100" customFormat="1">
      <c r="E130" s="183"/>
      <c r="F130" s="183"/>
      <c r="G130" s="183"/>
      <c r="H130" s="183"/>
      <c r="I130" s="183"/>
      <c r="J130" s="183"/>
      <c r="K130" s="183"/>
      <c r="L130" s="296"/>
      <c r="M130" s="183"/>
      <c r="O130" s="101"/>
      <c r="Q130" s="101"/>
      <c r="S130" s="101"/>
      <c r="U130" s="101"/>
      <c r="W130" s="101"/>
    </row>
    <row r="131" spans="5:23" s="100" customFormat="1">
      <c r="E131" s="183"/>
      <c r="F131" s="183"/>
      <c r="G131" s="183"/>
      <c r="H131" s="183"/>
      <c r="I131" s="183"/>
      <c r="J131" s="183"/>
      <c r="K131" s="183"/>
      <c r="L131" s="296"/>
      <c r="M131" s="183"/>
      <c r="O131" s="101"/>
      <c r="Q131" s="101"/>
      <c r="S131" s="101"/>
      <c r="U131" s="101"/>
      <c r="W131" s="101"/>
    </row>
    <row r="132" spans="5:23" s="100" customFormat="1">
      <c r="E132" s="183"/>
      <c r="F132" s="183"/>
      <c r="G132" s="183"/>
      <c r="H132" s="183"/>
      <c r="I132" s="183"/>
      <c r="J132" s="183"/>
      <c r="K132" s="183"/>
      <c r="L132" s="296"/>
      <c r="M132" s="183"/>
      <c r="O132" s="101"/>
      <c r="Q132" s="101"/>
      <c r="S132" s="101"/>
      <c r="U132" s="101"/>
      <c r="W132" s="101"/>
    </row>
    <row r="133" spans="5:23" s="100" customFormat="1">
      <c r="E133" s="183"/>
      <c r="F133" s="183"/>
      <c r="G133" s="183"/>
      <c r="H133" s="183"/>
      <c r="I133" s="183"/>
      <c r="J133" s="183"/>
      <c r="K133" s="183"/>
      <c r="L133" s="296"/>
      <c r="M133" s="183"/>
      <c r="O133" s="101"/>
      <c r="Q133" s="101"/>
      <c r="S133" s="101"/>
      <c r="U133" s="101"/>
      <c r="W133" s="101"/>
    </row>
    <row r="134" spans="5:23" s="100" customFormat="1">
      <c r="E134" s="183"/>
      <c r="F134" s="183"/>
      <c r="G134" s="183"/>
      <c r="H134" s="183"/>
      <c r="I134" s="183"/>
      <c r="J134" s="183"/>
      <c r="K134" s="183"/>
      <c r="L134" s="296"/>
      <c r="M134" s="183"/>
      <c r="O134" s="101"/>
      <c r="Q134" s="101"/>
      <c r="S134" s="101"/>
      <c r="U134" s="101"/>
      <c r="W134" s="101"/>
    </row>
    <row r="135" spans="5:23" s="100" customFormat="1">
      <c r="E135" s="183"/>
      <c r="F135" s="183"/>
      <c r="G135" s="183"/>
      <c r="H135" s="183"/>
      <c r="I135" s="183"/>
      <c r="J135" s="183"/>
      <c r="K135" s="183"/>
      <c r="L135" s="296"/>
      <c r="M135" s="183"/>
      <c r="O135" s="101"/>
      <c r="Q135" s="101"/>
      <c r="S135" s="101"/>
      <c r="U135" s="101"/>
      <c r="W135" s="101"/>
    </row>
    <row r="136" spans="5:23" s="100" customFormat="1">
      <c r="E136" s="183"/>
      <c r="F136" s="183"/>
      <c r="G136" s="183"/>
      <c r="H136" s="183"/>
      <c r="I136" s="183"/>
      <c r="J136" s="183"/>
      <c r="K136" s="183"/>
      <c r="L136" s="296"/>
      <c r="M136" s="183"/>
      <c r="O136" s="101"/>
      <c r="Q136" s="101"/>
      <c r="S136" s="101"/>
      <c r="U136" s="101"/>
      <c r="W136" s="101"/>
    </row>
    <row r="137" spans="5:23" s="100" customFormat="1">
      <c r="E137" s="183"/>
      <c r="F137" s="183"/>
      <c r="G137" s="183"/>
      <c r="H137" s="183"/>
      <c r="I137" s="183"/>
      <c r="J137" s="183"/>
      <c r="K137" s="183"/>
      <c r="L137" s="296"/>
      <c r="M137" s="183"/>
      <c r="O137" s="101"/>
      <c r="Q137" s="101"/>
      <c r="S137" s="101"/>
      <c r="U137" s="101"/>
      <c r="W137" s="101"/>
    </row>
    <row r="138" spans="5:23" s="100" customFormat="1">
      <c r="E138" s="183"/>
      <c r="F138" s="183"/>
      <c r="G138" s="183"/>
      <c r="H138" s="183"/>
      <c r="I138" s="183"/>
      <c r="J138" s="183"/>
      <c r="K138" s="183"/>
      <c r="L138" s="296"/>
      <c r="M138" s="183"/>
      <c r="O138" s="101"/>
      <c r="Q138" s="101"/>
      <c r="S138" s="101"/>
      <c r="U138" s="101"/>
      <c r="W138" s="101"/>
    </row>
    <row r="139" spans="5:23" s="100" customFormat="1">
      <c r="E139" s="183"/>
      <c r="F139" s="183"/>
      <c r="G139" s="183"/>
      <c r="H139" s="183"/>
      <c r="I139" s="183"/>
      <c r="J139" s="183"/>
      <c r="K139" s="183"/>
      <c r="L139" s="296"/>
      <c r="M139" s="183"/>
      <c r="O139" s="101"/>
      <c r="Q139" s="101"/>
      <c r="S139" s="101"/>
      <c r="U139" s="101"/>
      <c r="W139" s="101"/>
    </row>
    <row r="140" spans="5:23" s="100" customFormat="1">
      <c r="E140" s="183"/>
      <c r="F140" s="183"/>
      <c r="G140" s="183"/>
      <c r="H140" s="183"/>
      <c r="I140" s="183"/>
      <c r="J140" s="183"/>
      <c r="K140" s="183"/>
      <c r="L140" s="296"/>
      <c r="M140" s="183"/>
      <c r="O140" s="101"/>
      <c r="Q140" s="101"/>
      <c r="S140" s="101"/>
      <c r="U140" s="101"/>
      <c r="W140" s="101"/>
    </row>
    <row r="141" spans="5:23" s="100" customFormat="1">
      <c r="E141" s="183"/>
      <c r="F141" s="183"/>
      <c r="G141" s="183"/>
      <c r="H141" s="183"/>
      <c r="I141" s="183"/>
      <c r="J141" s="183"/>
      <c r="K141" s="183"/>
      <c r="L141" s="296"/>
      <c r="M141" s="183"/>
      <c r="O141" s="101"/>
      <c r="Q141" s="101"/>
      <c r="S141" s="101"/>
      <c r="U141" s="101"/>
      <c r="W141" s="101"/>
    </row>
    <row r="142" spans="5:23" s="100" customFormat="1">
      <c r="E142" s="183"/>
      <c r="F142" s="183"/>
      <c r="G142" s="183"/>
      <c r="H142" s="183"/>
      <c r="I142" s="183"/>
      <c r="J142" s="183"/>
      <c r="K142" s="183"/>
      <c r="L142" s="296"/>
      <c r="M142" s="183"/>
      <c r="O142" s="101"/>
      <c r="Q142" s="101"/>
      <c r="S142" s="101"/>
      <c r="U142" s="101"/>
      <c r="W142" s="101"/>
    </row>
    <row r="143" spans="5:23" s="100" customFormat="1">
      <c r="E143" s="183"/>
      <c r="F143" s="183"/>
      <c r="G143" s="183"/>
      <c r="H143" s="183"/>
      <c r="I143" s="183"/>
      <c r="J143" s="183"/>
      <c r="K143" s="183"/>
      <c r="L143" s="296"/>
      <c r="M143" s="183"/>
      <c r="O143" s="101"/>
      <c r="Q143" s="101"/>
      <c r="S143" s="101"/>
      <c r="U143" s="101"/>
      <c r="W143" s="101"/>
    </row>
    <row r="144" spans="5:23" s="100" customFormat="1">
      <c r="E144" s="183"/>
      <c r="F144" s="183"/>
      <c r="G144" s="183"/>
      <c r="H144" s="183"/>
      <c r="I144" s="183"/>
      <c r="J144" s="183"/>
      <c r="K144" s="183"/>
      <c r="L144" s="296"/>
      <c r="M144" s="183"/>
      <c r="O144" s="101"/>
      <c r="Q144" s="101"/>
      <c r="S144" s="101"/>
      <c r="U144" s="101"/>
      <c r="W144" s="101"/>
    </row>
    <row r="145" spans="5:23" s="100" customFormat="1">
      <c r="E145" s="183"/>
      <c r="F145" s="183"/>
      <c r="G145" s="183"/>
      <c r="H145" s="183"/>
      <c r="I145" s="183"/>
      <c r="J145" s="183"/>
      <c r="K145" s="183"/>
      <c r="L145" s="296"/>
      <c r="M145" s="183"/>
      <c r="O145" s="101"/>
      <c r="Q145" s="101"/>
      <c r="S145" s="101"/>
      <c r="U145" s="101"/>
      <c r="W145" s="101"/>
    </row>
    <row r="146" spans="5:23" s="100" customFormat="1">
      <c r="E146" s="183"/>
      <c r="F146" s="183"/>
      <c r="G146" s="183"/>
      <c r="H146" s="183"/>
      <c r="I146" s="183"/>
      <c r="J146" s="183"/>
      <c r="K146" s="183"/>
      <c r="L146" s="296"/>
      <c r="M146" s="183"/>
      <c r="O146" s="101"/>
      <c r="Q146" s="101"/>
      <c r="S146" s="101"/>
      <c r="U146" s="101"/>
      <c r="W146" s="101"/>
    </row>
    <row r="147" spans="5:23" s="100" customFormat="1">
      <c r="E147" s="183"/>
      <c r="F147" s="183"/>
      <c r="G147" s="183"/>
      <c r="H147" s="183"/>
      <c r="I147" s="183"/>
      <c r="J147" s="183"/>
      <c r="K147" s="183"/>
      <c r="L147" s="296"/>
      <c r="M147" s="183"/>
      <c r="O147" s="101"/>
      <c r="Q147" s="101"/>
      <c r="S147" s="101"/>
      <c r="U147" s="101"/>
      <c r="W147" s="101"/>
    </row>
    <row r="148" spans="5:23" s="100" customFormat="1">
      <c r="E148" s="183"/>
      <c r="F148" s="183"/>
      <c r="G148" s="183"/>
      <c r="H148" s="183"/>
      <c r="I148" s="183"/>
      <c r="J148" s="183"/>
      <c r="K148" s="183"/>
      <c r="L148" s="296"/>
      <c r="M148" s="183"/>
      <c r="O148" s="101"/>
      <c r="Q148" s="101"/>
      <c r="S148" s="101"/>
      <c r="U148" s="101"/>
      <c r="W148" s="101"/>
    </row>
    <row r="149" spans="5:23" s="100" customFormat="1">
      <c r="E149" s="183"/>
      <c r="F149" s="183"/>
      <c r="G149" s="183"/>
      <c r="H149" s="183"/>
      <c r="I149" s="183"/>
      <c r="J149" s="183"/>
      <c r="K149" s="183"/>
      <c r="L149" s="296"/>
      <c r="M149" s="183"/>
      <c r="O149" s="101"/>
      <c r="Q149" s="101"/>
      <c r="S149" s="101"/>
      <c r="U149" s="101"/>
      <c r="W149" s="101"/>
    </row>
    <row r="150" spans="5:23" s="100" customFormat="1">
      <c r="E150" s="183"/>
      <c r="F150" s="183"/>
      <c r="G150" s="183"/>
      <c r="H150" s="183"/>
      <c r="I150" s="183"/>
      <c r="J150" s="183"/>
      <c r="K150" s="183"/>
      <c r="L150" s="296"/>
      <c r="M150" s="183"/>
      <c r="O150" s="101"/>
      <c r="Q150" s="101"/>
      <c r="S150" s="101"/>
      <c r="U150" s="101"/>
      <c r="W150" s="101"/>
    </row>
    <row r="151" spans="5:23" s="100" customFormat="1">
      <c r="E151" s="183"/>
      <c r="F151" s="183"/>
      <c r="G151" s="183"/>
      <c r="H151" s="183"/>
      <c r="I151" s="183"/>
      <c r="J151" s="183"/>
      <c r="K151" s="183"/>
      <c r="L151" s="296"/>
      <c r="M151" s="183"/>
      <c r="O151" s="101"/>
      <c r="Q151" s="101"/>
      <c r="S151" s="101"/>
      <c r="U151" s="101"/>
      <c r="W151" s="101"/>
    </row>
    <row r="152" spans="5:23" s="100" customFormat="1">
      <c r="E152" s="183"/>
      <c r="F152" s="183"/>
      <c r="G152" s="183"/>
      <c r="H152" s="183"/>
      <c r="I152" s="183"/>
      <c r="J152" s="183"/>
      <c r="K152" s="183"/>
      <c r="L152" s="296"/>
      <c r="M152" s="183"/>
      <c r="O152" s="101"/>
      <c r="Q152" s="101"/>
      <c r="S152" s="101"/>
      <c r="U152" s="101"/>
      <c r="W152" s="101"/>
    </row>
    <row r="153" spans="5:23" s="100" customFormat="1">
      <c r="E153" s="183"/>
      <c r="F153" s="183"/>
      <c r="G153" s="183"/>
      <c r="H153" s="183"/>
      <c r="I153" s="183"/>
      <c r="J153" s="183"/>
      <c r="K153" s="183"/>
      <c r="L153" s="296"/>
      <c r="M153" s="183"/>
      <c r="O153" s="101"/>
      <c r="Q153" s="101"/>
      <c r="S153" s="101"/>
      <c r="U153" s="101"/>
      <c r="W153" s="101"/>
    </row>
    <row r="154" spans="5:23" s="100" customFormat="1">
      <c r="E154" s="183"/>
      <c r="F154" s="183"/>
      <c r="G154" s="183"/>
      <c r="H154" s="183"/>
      <c r="I154" s="183"/>
      <c r="J154" s="183"/>
      <c r="K154" s="183"/>
      <c r="L154" s="296"/>
      <c r="M154" s="183"/>
      <c r="O154" s="101"/>
      <c r="Q154" s="101"/>
      <c r="S154" s="101"/>
      <c r="U154" s="101"/>
      <c r="W154" s="101"/>
    </row>
    <row r="155" spans="5:23" s="100" customFormat="1">
      <c r="E155" s="183"/>
      <c r="F155" s="183"/>
      <c r="G155" s="183"/>
      <c r="H155" s="183"/>
      <c r="I155" s="183"/>
      <c r="J155" s="183"/>
      <c r="K155" s="183"/>
      <c r="L155" s="296"/>
      <c r="M155" s="183"/>
      <c r="O155" s="101"/>
      <c r="Q155" s="101"/>
      <c r="S155" s="101"/>
      <c r="U155" s="101"/>
      <c r="W155" s="101"/>
    </row>
    <row r="156" spans="5:23" s="100" customFormat="1">
      <c r="E156" s="183"/>
      <c r="F156" s="183"/>
      <c r="G156" s="183"/>
      <c r="H156" s="183"/>
      <c r="I156" s="183"/>
      <c r="J156" s="183"/>
      <c r="K156" s="183"/>
      <c r="L156" s="296"/>
      <c r="M156" s="183"/>
      <c r="O156" s="101"/>
      <c r="Q156" s="101"/>
      <c r="S156" s="101"/>
      <c r="U156" s="101"/>
      <c r="W156" s="101"/>
    </row>
    <row r="157" spans="5:23" s="100" customFormat="1">
      <c r="E157" s="183"/>
      <c r="F157" s="183"/>
      <c r="G157" s="183"/>
      <c r="H157" s="183"/>
      <c r="I157" s="183"/>
      <c r="J157" s="183"/>
      <c r="K157" s="183"/>
      <c r="L157" s="296"/>
      <c r="M157" s="183"/>
      <c r="O157" s="101"/>
      <c r="Q157" s="101"/>
      <c r="S157" s="101"/>
      <c r="U157" s="101"/>
      <c r="W157" s="101"/>
    </row>
    <row r="158" spans="5:23" s="100" customFormat="1">
      <c r="E158" s="183"/>
      <c r="F158" s="183"/>
      <c r="G158" s="183"/>
      <c r="H158" s="183"/>
      <c r="I158" s="183"/>
      <c r="J158" s="183"/>
      <c r="K158" s="183"/>
      <c r="L158" s="296"/>
      <c r="M158" s="183"/>
      <c r="O158" s="101"/>
      <c r="Q158" s="101"/>
      <c r="S158" s="101"/>
      <c r="U158" s="101"/>
      <c r="W158" s="101"/>
    </row>
    <row r="159" spans="5:23" s="100" customFormat="1">
      <c r="E159" s="183"/>
      <c r="F159" s="183"/>
      <c r="G159" s="183"/>
      <c r="H159" s="183"/>
      <c r="I159" s="183"/>
      <c r="J159" s="183"/>
      <c r="K159" s="183"/>
      <c r="L159" s="296"/>
      <c r="M159" s="183"/>
      <c r="O159" s="101"/>
      <c r="Q159" s="101"/>
      <c r="S159" s="101"/>
      <c r="U159" s="101"/>
      <c r="W159" s="101"/>
    </row>
    <row r="160" spans="5:23" s="100" customFormat="1">
      <c r="E160" s="183"/>
      <c r="F160" s="183"/>
      <c r="G160" s="183"/>
      <c r="H160" s="183"/>
      <c r="I160" s="183"/>
      <c r="J160" s="183"/>
      <c r="K160" s="183"/>
      <c r="L160" s="296"/>
      <c r="M160" s="183"/>
      <c r="O160" s="101"/>
      <c r="Q160" s="101"/>
      <c r="S160" s="101"/>
      <c r="U160" s="101"/>
      <c r="W160" s="101"/>
    </row>
    <row r="161" spans="5:23" s="100" customFormat="1">
      <c r="E161" s="183"/>
      <c r="F161" s="183"/>
      <c r="G161" s="183"/>
      <c r="H161" s="183"/>
      <c r="I161" s="183"/>
      <c r="J161" s="183"/>
      <c r="K161" s="183"/>
      <c r="L161" s="296"/>
      <c r="M161" s="183"/>
      <c r="O161" s="101"/>
      <c r="Q161" s="101"/>
      <c r="S161" s="101"/>
      <c r="U161" s="101"/>
      <c r="W161" s="101"/>
    </row>
    <row r="162" spans="5:23" s="100" customFormat="1">
      <c r="E162" s="183"/>
      <c r="F162" s="183"/>
      <c r="G162" s="183"/>
      <c r="H162" s="183"/>
      <c r="I162" s="183"/>
      <c r="J162" s="183"/>
      <c r="K162" s="183"/>
      <c r="L162" s="296"/>
      <c r="M162" s="183"/>
      <c r="O162" s="101"/>
      <c r="Q162" s="101"/>
      <c r="S162" s="101"/>
      <c r="U162" s="101"/>
      <c r="W162" s="101"/>
    </row>
    <row r="163" spans="5:23" s="100" customFormat="1">
      <c r="E163" s="183"/>
      <c r="F163" s="183"/>
      <c r="G163" s="183"/>
      <c r="H163" s="183"/>
      <c r="I163" s="183"/>
      <c r="J163" s="183"/>
      <c r="K163" s="183"/>
      <c r="L163" s="296"/>
      <c r="M163" s="183"/>
      <c r="O163" s="101"/>
      <c r="Q163" s="101"/>
      <c r="S163" s="101"/>
      <c r="U163" s="101"/>
      <c r="W163" s="101"/>
    </row>
    <row r="164" spans="5:23" s="100" customFormat="1">
      <c r="E164" s="183"/>
      <c r="F164" s="183"/>
      <c r="G164" s="183"/>
      <c r="H164" s="183"/>
      <c r="I164" s="183"/>
      <c r="J164" s="183"/>
      <c r="K164" s="183"/>
      <c r="L164" s="296"/>
      <c r="M164" s="183"/>
      <c r="O164" s="101"/>
      <c r="Q164" s="101"/>
      <c r="S164" s="101"/>
      <c r="U164" s="101"/>
      <c r="W164" s="101"/>
    </row>
    <row r="165" spans="5:23" s="100" customFormat="1">
      <c r="E165" s="183"/>
      <c r="F165" s="183"/>
      <c r="G165" s="183"/>
      <c r="H165" s="183"/>
      <c r="I165" s="183"/>
      <c r="J165" s="183"/>
      <c r="K165" s="183"/>
      <c r="L165" s="296"/>
      <c r="M165" s="183"/>
      <c r="O165" s="101"/>
      <c r="Q165" s="101"/>
      <c r="S165" s="101"/>
      <c r="U165" s="101"/>
      <c r="W165" s="101"/>
    </row>
    <row r="166" spans="5:23" s="100" customFormat="1">
      <c r="E166" s="183"/>
      <c r="F166" s="183"/>
      <c r="G166" s="183"/>
      <c r="H166" s="183"/>
      <c r="I166" s="183"/>
      <c r="J166" s="183"/>
      <c r="K166" s="183"/>
      <c r="L166" s="296"/>
      <c r="M166" s="183"/>
      <c r="O166" s="101"/>
      <c r="Q166" s="101"/>
      <c r="S166" s="101"/>
      <c r="U166" s="101"/>
      <c r="W166" s="101"/>
    </row>
    <row r="167" spans="5:23" s="100" customFormat="1">
      <c r="E167" s="183"/>
      <c r="F167" s="183"/>
      <c r="G167" s="183"/>
      <c r="H167" s="183"/>
      <c r="I167" s="183"/>
      <c r="J167" s="183"/>
      <c r="K167" s="183"/>
      <c r="L167" s="296"/>
      <c r="M167" s="183"/>
      <c r="O167" s="101"/>
      <c r="Q167" s="101"/>
      <c r="S167" s="101"/>
      <c r="U167" s="101"/>
      <c r="W167" s="101"/>
    </row>
    <row r="168" spans="5:23" s="100" customFormat="1">
      <c r="E168" s="183"/>
      <c r="F168" s="183"/>
      <c r="G168" s="183"/>
      <c r="H168" s="183"/>
      <c r="I168" s="183"/>
      <c r="J168" s="183"/>
      <c r="K168" s="183"/>
      <c r="L168" s="296"/>
      <c r="M168" s="183"/>
      <c r="O168" s="101"/>
      <c r="Q168" s="101"/>
      <c r="S168" s="101"/>
      <c r="U168" s="101"/>
      <c r="W168" s="101"/>
    </row>
    <row r="169" spans="5:23" s="100" customFormat="1">
      <c r="E169" s="183"/>
      <c r="F169" s="183"/>
      <c r="G169" s="183"/>
      <c r="H169" s="183"/>
      <c r="I169" s="183"/>
      <c r="J169" s="183"/>
      <c r="K169" s="183"/>
      <c r="L169" s="296"/>
      <c r="M169" s="183"/>
      <c r="O169" s="101"/>
      <c r="Q169" s="101"/>
      <c r="S169" s="101"/>
      <c r="U169" s="101"/>
      <c r="W169" s="101"/>
    </row>
    <row r="170" spans="5:23" s="100" customFormat="1">
      <c r="E170" s="183"/>
      <c r="F170" s="183"/>
      <c r="G170" s="183"/>
      <c r="H170" s="183"/>
      <c r="I170" s="183"/>
      <c r="J170" s="183"/>
      <c r="K170" s="183"/>
      <c r="L170" s="296"/>
      <c r="M170" s="183"/>
      <c r="O170" s="101"/>
      <c r="Q170" s="101"/>
      <c r="S170" s="101"/>
      <c r="U170" s="101"/>
      <c r="W170" s="101"/>
    </row>
    <row r="171" spans="5:23" s="100" customFormat="1">
      <c r="E171" s="183"/>
      <c r="F171" s="183"/>
      <c r="G171" s="183"/>
      <c r="H171" s="183"/>
      <c r="I171" s="183"/>
      <c r="J171" s="183"/>
      <c r="K171" s="183"/>
      <c r="L171" s="296"/>
      <c r="M171" s="183"/>
      <c r="O171" s="101"/>
      <c r="Q171" s="101"/>
      <c r="S171" s="101"/>
      <c r="U171" s="101"/>
      <c r="W171" s="101"/>
    </row>
    <row r="172" spans="5:23" s="100" customFormat="1">
      <c r="E172" s="183"/>
      <c r="F172" s="183"/>
      <c r="G172" s="183"/>
      <c r="H172" s="183"/>
      <c r="I172" s="183"/>
      <c r="J172" s="183"/>
      <c r="K172" s="183"/>
      <c r="L172" s="296"/>
      <c r="M172" s="183"/>
      <c r="O172" s="101"/>
      <c r="Q172" s="101"/>
      <c r="S172" s="101"/>
      <c r="U172" s="101"/>
      <c r="W172" s="101"/>
    </row>
    <row r="173" spans="5:23" s="100" customFormat="1">
      <c r="E173" s="183"/>
      <c r="F173" s="183"/>
      <c r="G173" s="183"/>
      <c r="H173" s="183"/>
      <c r="I173" s="183"/>
      <c r="J173" s="183"/>
      <c r="K173" s="183"/>
      <c r="L173" s="296"/>
      <c r="M173" s="183"/>
      <c r="O173" s="101"/>
      <c r="Q173" s="101"/>
      <c r="S173" s="101"/>
      <c r="U173" s="101"/>
      <c r="W173" s="101"/>
    </row>
    <row r="174" spans="5:23" s="100" customFormat="1">
      <c r="E174" s="183"/>
      <c r="F174" s="183"/>
      <c r="G174" s="183"/>
      <c r="H174" s="183"/>
      <c r="I174" s="183"/>
      <c r="J174" s="183"/>
      <c r="K174" s="183"/>
      <c r="L174" s="296"/>
      <c r="M174" s="183"/>
      <c r="O174" s="101"/>
      <c r="Q174" s="101"/>
      <c r="S174" s="101"/>
      <c r="U174" s="101"/>
      <c r="W174" s="101"/>
    </row>
    <row r="175" spans="5:23" s="100" customFormat="1">
      <c r="E175" s="183"/>
      <c r="F175" s="183"/>
      <c r="G175" s="183"/>
      <c r="H175" s="183"/>
      <c r="I175" s="183"/>
      <c r="J175" s="183"/>
      <c r="K175" s="183"/>
      <c r="L175" s="296"/>
      <c r="M175" s="183"/>
      <c r="O175" s="101"/>
      <c r="Q175" s="101"/>
      <c r="S175" s="101"/>
      <c r="U175" s="101"/>
      <c r="W175" s="101"/>
    </row>
    <row r="176" spans="5:23" s="100" customFormat="1">
      <c r="E176" s="183"/>
      <c r="F176" s="183"/>
      <c r="G176" s="183"/>
      <c r="H176" s="183"/>
      <c r="I176" s="183"/>
      <c r="J176" s="183"/>
      <c r="K176" s="183"/>
      <c r="L176" s="296"/>
      <c r="M176" s="183"/>
      <c r="O176" s="101"/>
      <c r="Q176" s="101"/>
      <c r="S176" s="101"/>
      <c r="U176" s="101"/>
      <c r="W176" s="101"/>
    </row>
    <row r="177" spans="5:23" s="100" customFormat="1">
      <c r="E177" s="183"/>
      <c r="F177" s="183"/>
      <c r="G177" s="183"/>
      <c r="H177" s="183"/>
      <c r="I177" s="183"/>
      <c r="J177" s="183"/>
      <c r="K177" s="183"/>
      <c r="L177" s="296"/>
      <c r="M177" s="183"/>
      <c r="O177" s="101"/>
      <c r="Q177" s="101"/>
      <c r="S177" s="101"/>
      <c r="U177" s="101"/>
      <c r="W177" s="101"/>
    </row>
    <row r="178" spans="5:23" s="100" customFormat="1">
      <c r="E178" s="183"/>
      <c r="F178" s="183"/>
      <c r="G178" s="183"/>
      <c r="H178" s="183"/>
      <c r="I178" s="183"/>
      <c r="J178" s="183"/>
      <c r="K178" s="183"/>
      <c r="L178" s="296"/>
      <c r="M178" s="183"/>
      <c r="O178" s="101"/>
      <c r="Q178" s="101"/>
      <c r="S178" s="101"/>
      <c r="U178" s="101"/>
      <c r="W178" s="101"/>
    </row>
    <row r="179" spans="5:23" s="100" customFormat="1">
      <c r="E179" s="183"/>
      <c r="F179" s="183"/>
      <c r="G179" s="183"/>
      <c r="H179" s="183"/>
      <c r="I179" s="183"/>
      <c r="J179" s="183"/>
      <c r="K179" s="183"/>
      <c r="L179" s="296"/>
      <c r="M179" s="183"/>
      <c r="O179" s="101"/>
      <c r="Q179" s="101"/>
      <c r="S179" s="101"/>
      <c r="U179" s="101"/>
      <c r="W179" s="101"/>
    </row>
    <row r="180" spans="5:23" s="100" customFormat="1">
      <c r="E180" s="183"/>
      <c r="F180" s="183"/>
      <c r="G180" s="183"/>
      <c r="H180" s="183"/>
      <c r="I180" s="183"/>
      <c r="J180" s="183"/>
      <c r="K180" s="183"/>
      <c r="L180" s="296"/>
      <c r="M180" s="183"/>
      <c r="O180" s="101"/>
      <c r="Q180" s="101"/>
      <c r="S180" s="101"/>
      <c r="U180" s="101"/>
      <c r="W180" s="101"/>
    </row>
    <row r="181" spans="5:23" s="100" customFormat="1">
      <c r="E181" s="183"/>
      <c r="F181" s="183"/>
      <c r="G181" s="183"/>
      <c r="H181" s="183"/>
      <c r="I181" s="183"/>
      <c r="J181" s="183"/>
      <c r="K181" s="183"/>
      <c r="L181" s="296"/>
      <c r="M181" s="183"/>
      <c r="O181" s="101"/>
      <c r="Q181" s="101"/>
      <c r="S181" s="101"/>
      <c r="U181" s="101"/>
      <c r="W181" s="101"/>
    </row>
    <row r="182" spans="5:23" s="100" customFormat="1">
      <c r="E182" s="183"/>
      <c r="F182" s="183"/>
      <c r="G182" s="183"/>
      <c r="H182" s="183"/>
      <c r="I182" s="183"/>
      <c r="J182" s="183"/>
      <c r="K182" s="183"/>
      <c r="L182" s="296"/>
      <c r="M182" s="183"/>
      <c r="O182" s="101"/>
      <c r="Q182" s="101"/>
      <c r="S182" s="101"/>
      <c r="U182" s="101"/>
      <c r="W182" s="101"/>
    </row>
    <row r="183" spans="5:23" s="100" customFormat="1">
      <c r="E183" s="183"/>
      <c r="F183" s="183"/>
      <c r="G183" s="183"/>
      <c r="H183" s="183"/>
      <c r="I183" s="183"/>
      <c r="J183" s="183"/>
      <c r="K183" s="183"/>
      <c r="L183" s="296"/>
      <c r="M183" s="183"/>
      <c r="O183" s="101"/>
      <c r="Q183" s="101"/>
      <c r="S183" s="101"/>
      <c r="U183" s="101"/>
      <c r="W183" s="101"/>
    </row>
    <row r="184" spans="5:23" s="100" customFormat="1">
      <c r="E184" s="183"/>
      <c r="F184" s="183"/>
      <c r="G184" s="183"/>
      <c r="H184" s="183"/>
      <c r="I184" s="183"/>
      <c r="J184" s="183"/>
      <c r="K184" s="183"/>
      <c r="L184" s="296"/>
      <c r="M184" s="183"/>
      <c r="O184" s="101"/>
      <c r="Q184" s="101"/>
      <c r="S184" s="101"/>
      <c r="U184" s="101"/>
      <c r="W184" s="101"/>
    </row>
    <row r="185" spans="5:23" s="100" customFormat="1">
      <c r="E185" s="183"/>
      <c r="F185" s="183"/>
      <c r="G185" s="183"/>
      <c r="H185" s="183"/>
      <c r="I185" s="183"/>
      <c r="J185" s="183"/>
      <c r="K185" s="183"/>
      <c r="L185" s="296"/>
      <c r="M185" s="183"/>
      <c r="O185" s="101"/>
      <c r="Q185" s="101"/>
      <c r="S185" s="101"/>
      <c r="U185" s="101"/>
      <c r="W185" s="101"/>
    </row>
    <row r="186" spans="5:23" s="100" customFormat="1">
      <c r="E186" s="183"/>
      <c r="F186" s="183"/>
      <c r="G186" s="183"/>
      <c r="H186" s="183"/>
      <c r="I186" s="183"/>
      <c r="J186" s="183"/>
      <c r="K186" s="183"/>
      <c r="L186" s="296"/>
      <c r="M186" s="183"/>
      <c r="O186" s="101"/>
      <c r="Q186" s="101"/>
      <c r="S186" s="101"/>
      <c r="U186" s="101"/>
      <c r="W186" s="101"/>
    </row>
    <row r="187" spans="5:23" s="100" customFormat="1">
      <c r="E187" s="183"/>
      <c r="F187" s="183"/>
      <c r="G187" s="183"/>
      <c r="H187" s="183"/>
      <c r="I187" s="183"/>
      <c r="J187" s="183"/>
      <c r="K187" s="183"/>
      <c r="L187" s="296"/>
      <c r="M187" s="183"/>
      <c r="O187" s="101"/>
      <c r="Q187" s="101"/>
      <c r="S187" s="101"/>
      <c r="U187" s="101"/>
      <c r="W187" s="101"/>
    </row>
    <row r="188" spans="5:23" s="100" customFormat="1">
      <c r="E188" s="183"/>
      <c r="F188" s="183"/>
      <c r="G188" s="183"/>
      <c r="H188" s="183"/>
      <c r="I188" s="183"/>
      <c r="J188" s="183"/>
      <c r="K188" s="183"/>
      <c r="L188" s="296"/>
      <c r="M188" s="183"/>
      <c r="O188" s="101"/>
      <c r="Q188" s="101"/>
      <c r="S188" s="101"/>
      <c r="U188" s="101"/>
      <c r="W188" s="101"/>
    </row>
    <row r="189" spans="5:23" s="100" customFormat="1">
      <c r="E189" s="183"/>
      <c r="F189" s="183"/>
      <c r="G189" s="183"/>
      <c r="H189" s="183"/>
      <c r="I189" s="183"/>
      <c r="J189" s="183"/>
      <c r="K189" s="183"/>
      <c r="L189" s="296"/>
      <c r="M189" s="183"/>
      <c r="O189" s="101"/>
      <c r="Q189" s="101"/>
      <c r="S189" s="101"/>
      <c r="U189" s="101"/>
      <c r="W189" s="101"/>
    </row>
    <row r="190" spans="5:23" s="100" customFormat="1">
      <c r="E190" s="183"/>
      <c r="F190" s="183"/>
      <c r="G190" s="183"/>
      <c r="H190" s="183"/>
      <c r="I190" s="183"/>
      <c r="J190" s="183"/>
      <c r="K190" s="183"/>
      <c r="L190" s="296"/>
      <c r="M190" s="183"/>
      <c r="O190" s="101"/>
      <c r="Q190" s="101"/>
      <c r="S190" s="101"/>
      <c r="U190" s="101"/>
      <c r="W190" s="101"/>
    </row>
    <row r="191" spans="5:23" s="100" customFormat="1">
      <c r="E191" s="183"/>
      <c r="F191" s="183"/>
      <c r="G191" s="183"/>
      <c r="H191" s="183"/>
      <c r="I191" s="183"/>
      <c r="J191" s="183"/>
      <c r="K191" s="183"/>
      <c r="L191" s="296"/>
      <c r="M191" s="183"/>
      <c r="O191" s="101"/>
      <c r="Q191" s="101"/>
      <c r="S191" s="101"/>
      <c r="U191" s="101"/>
      <c r="W191" s="101"/>
    </row>
    <row r="192" spans="5:23" s="100" customFormat="1">
      <c r="E192" s="183"/>
      <c r="F192" s="183"/>
      <c r="G192" s="183"/>
      <c r="H192" s="183"/>
      <c r="I192" s="183"/>
      <c r="J192" s="183"/>
      <c r="K192" s="183"/>
      <c r="L192" s="296"/>
      <c r="M192" s="183"/>
      <c r="O192" s="101"/>
      <c r="Q192" s="101"/>
      <c r="S192" s="101"/>
      <c r="U192" s="101"/>
      <c r="W192" s="101"/>
    </row>
    <row r="193" spans="5:23" s="100" customFormat="1">
      <c r="E193" s="183"/>
      <c r="F193" s="183"/>
      <c r="G193" s="183"/>
      <c r="H193" s="183"/>
      <c r="I193" s="183"/>
      <c r="J193" s="183"/>
      <c r="K193" s="183"/>
      <c r="L193" s="296"/>
      <c r="M193" s="183"/>
      <c r="O193" s="101"/>
      <c r="Q193" s="101"/>
      <c r="S193" s="101"/>
      <c r="U193" s="101"/>
      <c r="W193" s="101"/>
    </row>
    <row r="194" spans="5:23" s="100" customFormat="1">
      <c r="E194" s="183"/>
      <c r="F194" s="183"/>
      <c r="G194" s="183"/>
      <c r="H194" s="183"/>
      <c r="I194" s="183"/>
      <c r="J194" s="183"/>
      <c r="K194" s="183"/>
      <c r="L194" s="296"/>
      <c r="M194" s="183"/>
      <c r="O194" s="101"/>
      <c r="Q194" s="101"/>
      <c r="S194" s="101"/>
      <c r="U194" s="101"/>
      <c r="W194" s="101"/>
    </row>
    <row r="195" spans="5:23" s="100" customFormat="1">
      <c r="E195" s="183"/>
      <c r="F195" s="183"/>
      <c r="G195" s="183"/>
      <c r="H195" s="183"/>
      <c r="I195" s="183"/>
      <c r="J195" s="183"/>
      <c r="K195" s="183"/>
      <c r="L195" s="296"/>
      <c r="M195" s="183"/>
      <c r="O195" s="101"/>
      <c r="Q195" s="101"/>
      <c r="S195" s="101"/>
      <c r="U195" s="101"/>
      <c r="W195" s="101"/>
    </row>
    <row r="196" spans="5:23" s="100" customFormat="1">
      <c r="E196" s="183"/>
      <c r="F196" s="183"/>
      <c r="G196" s="183"/>
      <c r="H196" s="183"/>
      <c r="I196" s="183"/>
      <c r="J196" s="183"/>
      <c r="K196" s="183"/>
      <c r="L196" s="296"/>
      <c r="M196" s="183"/>
      <c r="O196" s="101"/>
      <c r="Q196" s="101"/>
      <c r="S196" s="101"/>
      <c r="U196" s="101"/>
      <c r="W196" s="101"/>
    </row>
    <row r="197" spans="5:23" s="100" customFormat="1">
      <c r="E197" s="183"/>
      <c r="F197" s="183"/>
      <c r="G197" s="183"/>
      <c r="H197" s="183"/>
      <c r="I197" s="183"/>
      <c r="J197" s="183"/>
      <c r="K197" s="183"/>
      <c r="L197" s="296"/>
      <c r="M197" s="183"/>
      <c r="O197" s="101"/>
      <c r="Q197" s="101"/>
      <c r="S197" s="101"/>
      <c r="U197" s="101"/>
      <c r="W197" s="101"/>
    </row>
    <row r="198" spans="5:23" s="100" customFormat="1">
      <c r="E198" s="183"/>
      <c r="F198" s="183"/>
      <c r="G198" s="183"/>
      <c r="H198" s="183"/>
      <c r="I198" s="183"/>
      <c r="J198" s="183"/>
      <c r="K198" s="183"/>
      <c r="L198" s="296"/>
      <c r="M198" s="183"/>
      <c r="O198" s="101"/>
      <c r="Q198" s="101"/>
      <c r="S198" s="101"/>
      <c r="U198" s="101"/>
      <c r="W198" s="101"/>
    </row>
    <row r="199" spans="5:23" s="100" customFormat="1">
      <c r="E199" s="183"/>
      <c r="F199" s="183"/>
      <c r="G199" s="183"/>
      <c r="H199" s="183"/>
      <c r="I199" s="183"/>
      <c r="J199" s="183"/>
      <c r="K199" s="183"/>
      <c r="L199" s="296"/>
      <c r="M199" s="183"/>
      <c r="O199" s="101"/>
      <c r="Q199" s="101"/>
      <c r="S199" s="101"/>
      <c r="U199" s="101"/>
      <c r="W199" s="101"/>
    </row>
    <row r="200" spans="5:23" s="100" customFormat="1">
      <c r="E200" s="183"/>
      <c r="F200" s="183"/>
      <c r="G200" s="183"/>
      <c r="H200" s="183"/>
      <c r="I200" s="183"/>
      <c r="J200" s="183"/>
      <c r="K200" s="183"/>
      <c r="L200" s="296"/>
      <c r="M200" s="183"/>
      <c r="O200" s="101"/>
      <c r="Q200" s="101"/>
      <c r="S200" s="101"/>
      <c r="U200" s="101"/>
      <c r="W200" s="101"/>
    </row>
    <row r="201" spans="5:23" s="100" customFormat="1">
      <c r="E201" s="183"/>
      <c r="F201" s="183"/>
      <c r="G201" s="183"/>
      <c r="H201" s="183"/>
      <c r="I201" s="183"/>
      <c r="J201" s="183"/>
      <c r="K201" s="183"/>
      <c r="L201" s="296"/>
      <c r="M201" s="183"/>
      <c r="O201" s="101"/>
      <c r="Q201" s="101"/>
      <c r="S201" s="101"/>
      <c r="U201" s="101"/>
      <c r="W201" s="101"/>
    </row>
    <row r="202" spans="5:23" s="100" customFormat="1">
      <c r="E202" s="183"/>
      <c r="F202" s="183"/>
      <c r="G202" s="183"/>
      <c r="H202" s="183"/>
      <c r="I202" s="183"/>
      <c r="J202" s="183"/>
      <c r="K202" s="183"/>
      <c r="L202" s="296"/>
      <c r="M202" s="183"/>
      <c r="O202" s="101"/>
      <c r="Q202" s="101"/>
      <c r="S202" s="101"/>
      <c r="U202" s="101"/>
      <c r="W202" s="101"/>
    </row>
    <row r="203" spans="5:23" s="100" customFormat="1">
      <c r="E203" s="183"/>
      <c r="F203" s="183"/>
      <c r="G203" s="183"/>
      <c r="H203" s="183"/>
      <c r="I203" s="183"/>
      <c r="J203" s="183"/>
      <c r="K203" s="183"/>
      <c r="L203" s="296"/>
      <c r="M203" s="183"/>
      <c r="O203" s="101"/>
      <c r="Q203" s="101"/>
      <c r="S203" s="101"/>
      <c r="U203" s="101"/>
      <c r="W203" s="101"/>
    </row>
    <row r="204" spans="5:23" s="100" customFormat="1">
      <c r="E204" s="183"/>
      <c r="F204" s="183"/>
      <c r="G204" s="183"/>
      <c r="H204" s="183"/>
      <c r="I204" s="183"/>
      <c r="J204" s="183"/>
      <c r="K204" s="183"/>
      <c r="L204" s="296"/>
      <c r="M204" s="183"/>
      <c r="O204" s="101"/>
      <c r="Q204" s="101"/>
      <c r="S204" s="101"/>
      <c r="U204" s="101"/>
      <c r="W204" s="101"/>
    </row>
    <row r="205" spans="5:23" s="100" customFormat="1">
      <c r="E205" s="183"/>
      <c r="F205" s="183"/>
      <c r="G205" s="183"/>
      <c r="H205" s="183"/>
      <c r="I205" s="183"/>
      <c r="J205" s="183"/>
      <c r="K205" s="183"/>
      <c r="L205" s="296"/>
      <c r="M205" s="183"/>
      <c r="O205" s="101"/>
      <c r="Q205" s="101"/>
      <c r="S205" s="101"/>
      <c r="U205" s="101"/>
      <c r="W205" s="101"/>
    </row>
    <row r="206" spans="5:23" s="100" customFormat="1">
      <c r="E206" s="183"/>
      <c r="F206" s="183"/>
      <c r="G206" s="183"/>
      <c r="H206" s="183"/>
      <c r="I206" s="183"/>
      <c r="J206" s="183"/>
      <c r="K206" s="183"/>
      <c r="L206" s="296"/>
      <c r="M206" s="183"/>
      <c r="O206" s="101"/>
      <c r="Q206" s="101"/>
      <c r="S206" s="101"/>
      <c r="U206" s="101"/>
      <c r="W206" s="101"/>
    </row>
    <row r="207" spans="5:23" s="100" customFormat="1">
      <c r="E207" s="183"/>
      <c r="F207" s="183"/>
      <c r="G207" s="183"/>
      <c r="H207" s="183"/>
      <c r="I207" s="183"/>
      <c r="J207" s="183"/>
      <c r="K207" s="183"/>
      <c r="L207" s="296"/>
      <c r="M207" s="183"/>
      <c r="O207" s="101"/>
      <c r="Q207" s="101"/>
      <c r="S207" s="101"/>
      <c r="U207" s="101"/>
      <c r="W207" s="101"/>
    </row>
    <row r="208" spans="5:23" s="100" customFormat="1">
      <c r="E208" s="183"/>
      <c r="F208" s="183"/>
      <c r="G208" s="183"/>
      <c r="H208" s="183"/>
      <c r="I208" s="183"/>
      <c r="J208" s="183"/>
      <c r="K208" s="183"/>
      <c r="L208" s="296"/>
      <c r="M208" s="183"/>
      <c r="O208" s="101"/>
      <c r="Q208" s="101"/>
      <c r="S208" s="101"/>
      <c r="U208" s="101"/>
      <c r="W208" s="101"/>
    </row>
    <row r="209" spans="5:23" s="100" customFormat="1">
      <c r="E209" s="183"/>
      <c r="F209" s="183"/>
      <c r="G209" s="183"/>
      <c r="H209" s="183"/>
      <c r="I209" s="183"/>
      <c r="J209" s="183"/>
      <c r="K209" s="183"/>
      <c r="L209" s="296"/>
      <c r="M209" s="183"/>
      <c r="O209" s="101"/>
      <c r="Q209" s="101"/>
      <c r="S209" s="101"/>
      <c r="U209" s="101"/>
      <c r="W209" s="101"/>
    </row>
    <row r="210" spans="5:23" s="100" customFormat="1">
      <c r="E210" s="183"/>
      <c r="F210" s="183"/>
      <c r="G210" s="183"/>
      <c r="H210" s="183"/>
      <c r="I210" s="183"/>
      <c r="J210" s="183"/>
      <c r="K210" s="183"/>
      <c r="L210" s="296"/>
      <c r="M210" s="183"/>
      <c r="O210" s="101"/>
      <c r="Q210" s="101"/>
      <c r="S210" s="101"/>
      <c r="U210" s="101"/>
      <c r="W210" s="101"/>
    </row>
    <row r="211" spans="5:23" s="100" customFormat="1">
      <c r="E211" s="183"/>
      <c r="F211" s="183"/>
      <c r="G211" s="183"/>
      <c r="H211" s="183"/>
      <c r="I211" s="183"/>
      <c r="J211" s="183"/>
      <c r="K211" s="183"/>
      <c r="L211" s="296"/>
      <c r="M211" s="183"/>
      <c r="O211" s="101"/>
      <c r="Q211" s="101"/>
      <c r="S211" s="101"/>
      <c r="U211" s="101"/>
      <c r="W211" s="101"/>
    </row>
    <row r="212" spans="5:23" s="100" customFormat="1">
      <c r="E212" s="183"/>
      <c r="F212" s="183"/>
      <c r="G212" s="183"/>
      <c r="H212" s="183"/>
      <c r="I212" s="183"/>
      <c r="J212" s="183"/>
      <c r="K212" s="183"/>
      <c r="L212" s="296"/>
      <c r="M212" s="183"/>
      <c r="O212" s="101"/>
      <c r="Q212" s="101"/>
      <c r="S212" s="101"/>
      <c r="U212" s="101"/>
      <c r="W212" s="101"/>
    </row>
    <row r="213" spans="5:23" s="100" customFormat="1">
      <c r="E213" s="183"/>
      <c r="F213" s="183"/>
      <c r="G213" s="183"/>
      <c r="H213" s="183"/>
      <c r="I213" s="183"/>
      <c r="J213" s="183"/>
      <c r="K213" s="183"/>
      <c r="L213" s="296"/>
      <c r="M213" s="183"/>
      <c r="O213" s="101"/>
      <c r="Q213" s="101"/>
      <c r="S213" s="101"/>
      <c r="U213" s="101"/>
      <c r="W213" s="101"/>
    </row>
    <row r="214" spans="5:23" s="100" customFormat="1">
      <c r="E214" s="183"/>
      <c r="F214" s="183"/>
      <c r="G214" s="183"/>
      <c r="H214" s="183"/>
      <c r="I214" s="183"/>
      <c r="J214" s="183"/>
      <c r="K214" s="183"/>
      <c r="L214" s="296"/>
      <c r="M214" s="183"/>
      <c r="O214" s="101"/>
      <c r="Q214" s="101"/>
      <c r="S214" s="101"/>
      <c r="U214" s="101"/>
      <c r="W214" s="101"/>
    </row>
    <row r="215" spans="5:23" s="100" customFormat="1">
      <c r="E215" s="183"/>
      <c r="F215" s="183"/>
      <c r="G215" s="183"/>
      <c r="H215" s="183"/>
      <c r="I215" s="183"/>
      <c r="J215" s="183"/>
      <c r="K215" s="183"/>
      <c r="L215" s="296"/>
      <c r="M215" s="183"/>
      <c r="O215" s="101"/>
      <c r="Q215" s="101"/>
      <c r="S215" s="101"/>
      <c r="U215" s="101"/>
      <c r="W215" s="101"/>
    </row>
    <row r="216" spans="5:23" s="100" customFormat="1">
      <c r="E216" s="183"/>
      <c r="F216" s="183"/>
      <c r="G216" s="183"/>
      <c r="H216" s="183"/>
      <c r="I216" s="183"/>
      <c r="J216" s="183"/>
      <c r="K216" s="183"/>
      <c r="L216" s="296"/>
      <c r="M216" s="183"/>
      <c r="O216" s="101"/>
      <c r="Q216" s="101"/>
      <c r="S216" s="101"/>
      <c r="U216" s="101"/>
      <c r="W216" s="101"/>
    </row>
    <row r="217" spans="5:23" s="100" customFormat="1">
      <c r="E217" s="183"/>
      <c r="F217" s="183"/>
      <c r="G217" s="183"/>
      <c r="H217" s="183"/>
      <c r="I217" s="183"/>
      <c r="J217" s="183"/>
      <c r="K217" s="183"/>
      <c r="L217" s="296"/>
      <c r="M217" s="183"/>
      <c r="O217" s="101"/>
      <c r="Q217" s="101"/>
      <c r="S217" s="101"/>
      <c r="U217" s="101"/>
      <c r="W217" s="101"/>
    </row>
    <row r="218" spans="5:23" s="100" customFormat="1">
      <c r="E218" s="183"/>
      <c r="F218" s="183"/>
      <c r="G218" s="183"/>
      <c r="H218" s="183"/>
      <c r="I218" s="183"/>
      <c r="J218" s="183"/>
      <c r="K218" s="183"/>
      <c r="L218" s="296"/>
      <c r="M218" s="183"/>
      <c r="O218" s="101"/>
      <c r="Q218" s="101"/>
      <c r="S218" s="101"/>
      <c r="U218" s="101"/>
      <c r="W218" s="101"/>
    </row>
    <row r="219" spans="5:23" s="100" customFormat="1">
      <c r="E219" s="183"/>
      <c r="F219" s="183"/>
      <c r="G219" s="183"/>
      <c r="H219" s="183"/>
      <c r="I219" s="183"/>
      <c r="J219" s="183"/>
      <c r="K219" s="183"/>
      <c r="L219" s="296"/>
      <c r="M219" s="183"/>
      <c r="O219" s="101"/>
      <c r="Q219" s="101"/>
      <c r="S219" s="101"/>
      <c r="U219" s="101"/>
      <c r="W219" s="101"/>
    </row>
    <row r="220" spans="5:23" s="100" customFormat="1">
      <c r="E220" s="183"/>
      <c r="F220" s="183"/>
      <c r="G220" s="183"/>
      <c r="H220" s="183"/>
      <c r="I220" s="183"/>
      <c r="J220" s="183"/>
      <c r="K220" s="183"/>
      <c r="L220" s="296"/>
      <c r="M220" s="183"/>
      <c r="O220" s="101"/>
      <c r="Q220" s="101"/>
      <c r="S220" s="101"/>
      <c r="U220" s="101"/>
      <c r="W220" s="101"/>
    </row>
    <row r="221" spans="5:23" s="100" customFormat="1">
      <c r="E221" s="183"/>
      <c r="F221" s="183"/>
      <c r="G221" s="183"/>
      <c r="H221" s="183"/>
      <c r="I221" s="183"/>
      <c r="J221" s="183"/>
      <c r="K221" s="183"/>
      <c r="L221" s="296"/>
      <c r="M221" s="183"/>
      <c r="O221" s="101"/>
      <c r="Q221" s="101"/>
      <c r="S221" s="101"/>
      <c r="U221" s="101"/>
      <c r="W221" s="101"/>
    </row>
  </sheetData>
  <sheetProtection sheet="1" objects="1" scenarios="1"/>
  <sortState ref="H12:H43">
    <sortCondition ref="H12"/>
  </sortState>
  <mergeCells count="35">
    <mergeCell ref="B2:G3"/>
    <mergeCell ref="C5:E5"/>
    <mergeCell ref="C7:E7"/>
    <mergeCell ref="D9:D10"/>
    <mergeCell ref="E9:E10"/>
    <mergeCell ref="F9:F10"/>
    <mergeCell ref="G9:H9"/>
    <mergeCell ref="G5:G6"/>
    <mergeCell ref="K9:L9"/>
    <mergeCell ref="N9:O9"/>
    <mergeCell ref="P9:Q9"/>
    <mergeCell ref="R9:S9"/>
    <mergeCell ref="B80:D80"/>
    <mergeCell ref="B57:G57"/>
    <mergeCell ref="B56:F56"/>
    <mergeCell ref="B81:D81"/>
    <mergeCell ref="I9:J9"/>
    <mergeCell ref="B94:D94"/>
    <mergeCell ref="B96:D96"/>
    <mergeCell ref="B83:D83"/>
    <mergeCell ref="B84:D84"/>
    <mergeCell ref="B85:D85"/>
    <mergeCell ref="B86:D86"/>
    <mergeCell ref="B87:D87"/>
    <mergeCell ref="B88:D88"/>
    <mergeCell ref="B89:D89"/>
    <mergeCell ref="B90:D90"/>
    <mergeCell ref="B92:D92"/>
    <mergeCell ref="B93:D93"/>
    <mergeCell ref="B59:F59"/>
    <mergeCell ref="B97:D97"/>
    <mergeCell ref="B98:D98"/>
    <mergeCell ref="B99:D99"/>
    <mergeCell ref="B100:D100"/>
    <mergeCell ref="B101:D101"/>
  </mergeCells>
  <phoneticPr fontId="3" type="noConversion"/>
  <dataValidations count="2">
    <dataValidation type="list" allowBlank="1" showInputMessage="1" showErrorMessage="1" sqref="C5">
      <formula1>EY_provision</formula1>
    </dataValidation>
    <dataValidation type="list" allowBlank="1" showInputMessage="1" showErrorMessage="1" sqref="C7">
      <formula1>LocalAuthority</formula1>
    </dataValidation>
  </dataValidations>
  <pageMargins left="0.75" right="0.75" top="1" bottom="1" header="0.5" footer="0.5"/>
  <pageSetup paperSize="9" scale="7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sheetPr>
  <dimension ref="A2:AE180"/>
  <sheetViews>
    <sheetView showGridLines="0" showRowColHeaders="0" workbookViewId="0"/>
  </sheetViews>
  <sheetFormatPr defaultColWidth="9.140625" defaultRowHeight="12.75"/>
  <cols>
    <col min="1" max="1" width="3.140625" style="3" customWidth="1"/>
    <col min="2" max="2" width="32" style="5" customWidth="1"/>
    <col min="3" max="3" width="11.42578125" style="5" customWidth="1"/>
    <col min="4" max="4" width="13.7109375" style="5" customWidth="1"/>
    <col min="5" max="6" width="15.7109375" style="177" customWidth="1"/>
    <col min="7" max="7" width="12.28515625" style="177" customWidth="1"/>
    <col min="8" max="11" width="7.5703125" style="177" customWidth="1"/>
    <col min="12" max="12" width="16" style="377" customWidth="1"/>
    <col min="13" max="13" width="7.5703125" style="178" customWidth="1"/>
    <col min="14" max="14" width="7.5703125" style="3" customWidth="1"/>
    <col min="15" max="15" width="7.5703125" style="70" customWidth="1"/>
    <col min="16" max="16" width="9.7109375" style="3" customWidth="1"/>
    <col min="17" max="17" width="9.7109375" style="70" customWidth="1"/>
    <col min="18" max="18" width="9.7109375" style="3" customWidth="1"/>
    <col min="19" max="19" width="9.7109375" style="70" customWidth="1"/>
    <col min="20" max="20" width="9.7109375" style="3" customWidth="1"/>
    <col min="21" max="21" width="9.7109375" style="70" customWidth="1"/>
    <col min="22" max="22" width="9.7109375" style="3" customWidth="1"/>
    <col min="23" max="23" width="9.7109375" style="70" customWidth="1"/>
    <col min="24" max="16384" width="9.140625" style="3"/>
  </cols>
  <sheetData>
    <row r="2" spans="2:31" ht="27" customHeight="1">
      <c r="B2" s="496" t="str">
        <f>"Table 8: Recommendations made at early years registered inspections between "&amp;Ranges!A1&amp;", by the statutory requirements of the Early Years Register (revised)" &amp;" "&amp;"¹"&amp;" ²"&amp;" ³"</f>
        <v>Table 8: Recommendations made at early years registered inspections between 1 July 2014 and 31 August 2014, by the statutory requirements of the Early Years Register (revised) ¹ ² ³</v>
      </c>
      <c r="C2" s="496"/>
      <c r="D2" s="496"/>
      <c r="E2" s="496"/>
      <c r="F2" s="496"/>
      <c r="G2" s="496"/>
      <c r="H2" s="329"/>
      <c r="I2" s="329"/>
      <c r="J2" s="329"/>
      <c r="K2" s="329"/>
      <c r="L2" s="375"/>
      <c r="M2" s="329"/>
      <c r="N2" s="330"/>
      <c r="O2" s="331"/>
      <c r="P2" s="330"/>
      <c r="Q2" s="331"/>
      <c r="R2" s="330"/>
      <c r="S2" s="331"/>
      <c r="T2" s="330"/>
      <c r="U2" s="331"/>
    </row>
    <row r="3" spans="2:31" ht="9" customHeight="1">
      <c r="B3" s="496"/>
      <c r="C3" s="496"/>
      <c r="D3" s="496"/>
      <c r="E3" s="496"/>
      <c r="F3" s="496"/>
      <c r="G3" s="496"/>
      <c r="H3" s="329"/>
      <c r="I3" s="329"/>
      <c r="J3" s="329"/>
      <c r="K3" s="329"/>
      <c r="L3" s="375"/>
      <c r="M3" s="329"/>
      <c r="N3" s="330"/>
      <c r="O3" s="331"/>
      <c r="P3" s="330"/>
      <c r="Q3" s="331"/>
      <c r="R3" s="330"/>
      <c r="S3" s="331"/>
      <c r="T3" s="330"/>
      <c r="U3" s="331"/>
    </row>
    <row r="4" spans="2:31">
      <c r="B4" s="254"/>
      <c r="C4" s="3"/>
      <c r="E4" s="296"/>
      <c r="F4" s="184"/>
      <c r="G4" s="184"/>
      <c r="H4" s="184"/>
      <c r="I4" s="332"/>
      <c r="J4" s="183"/>
      <c r="K4" s="183"/>
      <c r="L4" s="376"/>
      <c r="M4" s="177"/>
    </row>
    <row r="5" spans="2:31" ht="12.75" customHeight="1">
      <c r="B5" s="254" t="s">
        <v>251</v>
      </c>
      <c r="C5" s="540" t="s">
        <v>166</v>
      </c>
      <c r="D5" s="541"/>
      <c r="E5" s="542"/>
      <c r="F5" s="184"/>
      <c r="G5" s="549"/>
      <c r="H5" s="184"/>
      <c r="I5" s="184"/>
      <c r="J5" s="183"/>
      <c r="K5" s="183"/>
      <c r="L5" s="376"/>
      <c r="M5" s="177"/>
    </row>
    <row r="6" spans="2:31">
      <c r="B6" s="254"/>
      <c r="C6" s="3"/>
      <c r="E6" s="296"/>
      <c r="F6" s="184"/>
      <c r="G6" s="550"/>
      <c r="H6" s="184"/>
      <c r="I6" s="332"/>
      <c r="J6" s="183"/>
      <c r="K6" s="183"/>
      <c r="M6" s="177"/>
    </row>
    <row r="7" spans="2:31" ht="12.75" customHeight="1">
      <c r="B7" s="249" t="s">
        <v>53</v>
      </c>
      <c r="C7" s="551" t="s">
        <v>63</v>
      </c>
      <c r="D7" s="544"/>
      <c r="E7" s="545"/>
      <c r="F7" s="223"/>
      <c r="G7" s="223"/>
      <c r="H7" s="184"/>
      <c r="I7" s="184"/>
      <c r="J7" s="183"/>
      <c r="K7" s="183"/>
      <c r="L7" s="376"/>
      <c r="M7" s="177"/>
      <c r="O7" s="75">
        <f>IF($E$7="All", "England",$E$7)</f>
        <v>0</v>
      </c>
      <c r="Q7" s="3"/>
      <c r="S7" s="3"/>
      <c r="U7" s="3"/>
      <c r="W7" s="3"/>
    </row>
    <row r="8" spans="2:31">
      <c r="B8" s="3"/>
      <c r="C8" s="3"/>
      <c r="L8" s="376"/>
      <c r="M8" s="177"/>
      <c r="O8" s="77"/>
      <c r="P8" s="5"/>
      <c r="Q8" s="77"/>
      <c r="R8" s="5"/>
      <c r="S8" s="77"/>
      <c r="T8" s="5"/>
      <c r="U8" s="77"/>
      <c r="V8" s="5"/>
      <c r="W8" s="77"/>
      <c r="X8" s="5"/>
    </row>
    <row r="9" spans="2:31" s="16" customFormat="1" ht="15.75" customHeight="1">
      <c r="B9" s="86"/>
      <c r="C9" s="86"/>
      <c r="D9" s="546" t="s">
        <v>252</v>
      </c>
      <c r="E9" s="546" t="s">
        <v>263</v>
      </c>
      <c r="F9" s="546" t="s">
        <v>264</v>
      </c>
      <c r="G9" s="536"/>
      <c r="H9" s="536"/>
      <c r="I9" s="536"/>
      <c r="J9" s="536"/>
      <c r="K9" s="536"/>
      <c r="L9" s="536"/>
      <c r="M9" s="87"/>
      <c r="N9" s="537"/>
      <c r="O9" s="537"/>
      <c r="P9" s="537"/>
      <c r="Q9" s="537"/>
      <c r="R9" s="537"/>
      <c r="S9" s="537"/>
      <c r="T9" s="86"/>
      <c r="U9" s="86"/>
    </row>
    <row r="10" spans="2:31" ht="15.75" customHeight="1">
      <c r="B10" s="373"/>
      <c r="C10" s="373"/>
      <c r="D10" s="547"/>
      <c r="E10" s="548"/>
      <c r="F10" s="548"/>
      <c r="G10" s="374"/>
      <c r="H10" s="374"/>
      <c r="I10" s="374"/>
      <c r="J10" s="374"/>
      <c r="K10" s="374"/>
      <c r="L10" s="378"/>
      <c r="M10" s="371"/>
      <c r="N10" s="333"/>
      <c r="O10" s="371"/>
      <c r="P10" s="333"/>
      <c r="Q10" s="371"/>
      <c r="R10" s="333"/>
      <c r="S10" s="371"/>
      <c r="T10" s="333"/>
      <c r="U10" s="5"/>
      <c r="W10" s="3"/>
    </row>
    <row r="11" spans="2:31" ht="4.5" customHeight="1">
      <c r="B11" s="372"/>
      <c r="C11" s="372"/>
      <c r="D11" s="374"/>
      <c r="E11" s="374"/>
      <c r="F11" s="374"/>
      <c r="G11" s="374"/>
      <c r="H11" s="374"/>
      <c r="I11" s="374"/>
      <c r="J11" s="374"/>
      <c r="K11" s="374"/>
      <c r="L11" s="378"/>
      <c r="M11" s="371"/>
      <c r="N11" s="333"/>
      <c r="O11" s="371"/>
      <c r="P11" s="333"/>
      <c r="Q11" s="371"/>
      <c r="R11" s="333"/>
      <c r="S11" s="371"/>
      <c r="T11" s="333"/>
      <c r="U11" s="5"/>
      <c r="W11" s="3"/>
    </row>
    <row r="12" spans="2:31">
      <c r="B12" s="197" t="s">
        <v>265</v>
      </c>
      <c r="C12" s="372"/>
      <c r="D12" s="312">
        <f>IF(ISNA(VLOOKUP($C$5&amp;$C$7&amp;$B12,dataset20!A:G,5,FALSE))=TRUE,0,VLOOKUP($C$5&amp;$C$7&amp;$B12,dataset20!A:G,5,FALSE))</f>
        <v>2520</v>
      </c>
      <c r="E12" s="312">
        <f>IF(ISNA(VLOOKUP($C$5&amp;$C$7&amp;$B12,dataset20!A:G,6,FALSE))=TRUE,0,VLOOKUP($C$5&amp;$C$7&amp;$B12,dataset20!A:G,6,FALSE))</f>
        <v>1272</v>
      </c>
      <c r="F12" s="312">
        <f>IF(D12=0,"-",IF(ISNA(VLOOKUP($C$5&amp;$C$7&amp;$B12,dataset20!A:G,7,FALSE))=TRUE,0,VLOOKUP($C$5&amp;$C$7&amp;$B12,dataset20!A:G,7,FALSE)))</f>
        <v>50</v>
      </c>
      <c r="G12" s="374"/>
      <c r="H12" s="368"/>
      <c r="I12" s="374"/>
      <c r="J12" s="374"/>
      <c r="K12" s="374"/>
      <c r="L12" s="379"/>
      <c r="M12" s="371"/>
      <c r="N12" s="333"/>
      <c r="O12" s="371"/>
      <c r="P12" s="333"/>
      <c r="Q12" s="371"/>
      <c r="R12" s="333"/>
      <c r="S12" s="371"/>
      <c r="T12" s="333"/>
      <c r="U12" s="5"/>
      <c r="W12" s="3"/>
    </row>
    <row r="13" spans="2:31" ht="6.75" customHeight="1">
      <c r="B13" s="415"/>
      <c r="C13" s="415"/>
      <c r="D13" s="335"/>
      <c r="E13" s="335"/>
      <c r="F13" s="335"/>
      <c r="G13" s="374"/>
      <c r="I13" s="374"/>
      <c r="J13" s="374"/>
      <c r="K13" s="374"/>
      <c r="L13" s="379"/>
      <c r="M13" s="371"/>
      <c r="N13" s="333"/>
      <c r="O13" s="371"/>
      <c r="P13" s="333"/>
      <c r="Q13" s="371"/>
      <c r="R13" s="333"/>
      <c r="S13" s="371"/>
      <c r="T13" s="333"/>
      <c r="U13" s="5"/>
      <c r="W13" s="3"/>
    </row>
    <row r="14" spans="2:31" ht="15.75" customHeight="1">
      <c r="B14" s="65"/>
      <c r="C14" s="65"/>
      <c r="D14" s="177"/>
      <c r="F14" s="181" t="s">
        <v>54</v>
      </c>
      <c r="K14" s="178"/>
      <c r="M14" s="5"/>
      <c r="N14" s="70"/>
      <c r="O14" s="5"/>
      <c r="P14" s="77"/>
      <c r="Q14" s="5"/>
      <c r="R14" s="77"/>
      <c r="S14" s="5"/>
      <c r="T14" s="77"/>
      <c r="U14" s="5"/>
      <c r="V14" s="77"/>
      <c r="W14" s="5"/>
      <c r="X14" s="5"/>
      <c r="Y14" s="5"/>
      <c r="Z14" s="5"/>
      <c r="AA14" s="5"/>
      <c r="AB14" s="5"/>
      <c r="AC14" s="5"/>
      <c r="AD14" s="5"/>
    </row>
    <row r="15" spans="2:31" ht="15.75" customHeight="1">
      <c r="B15" s="65"/>
      <c r="C15" s="65"/>
      <c r="D15" s="91"/>
      <c r="N15" s="5"/>
      <c r="O15" s="336"/>
      <c r="P15" s="5"/>
      <c r="Q15" s="77"/>
      <c r="R15" s="5"/>
      <c r="S15" s="77"/>
      <c r="T15" s="5"/>
      <c r="U15" s="77"/>
      <c r="V15" s="5"/>
      <c r="W15" s="77"/>
      <c r="X15" s="5"/>
      <c r="Y15" s="5"/>
      <c r="Z15" s="5"/>
      <c r="AA15" s="5"/>
      <c r="AB15" s="5"/>
      <c r="AC15" s="5"/>
      <c r="AD15" s="5"/>
      <c r="AE15" s="5"/>
    </row>
    <row r="16" spans="2:31">
      <c r="B16" s="538" t="s">
        <v>319</v>
      </c>
      <c r="C16" s="539"/>
      <c r="D16" s="539"/>
      <c r="E16" s="539"/>
      <c r="F16" s="495"/>
      <c r="N16" s="5"/>
      <c r="O16" s="336"/>
      <c r="P16" s="5"/>
      <c r="Q16" s="77"/>
      <c r="R16" s="5"/>
      <c r="S16" s="77"/>
      <c r="T16" s="5"/>
      <c r="U16" s="77"/>
      <c r="V16" s="5"/>
      <c r="W16" s="77"/>
      <c r="X16" s="5"/>
      <c r="Y16" s="5"/>
      <c r="Z16" s="5"/>
      <c r="AA16" s="5"/>
      <c r="AB16" s="5"/>
      <c r="AC16" s="5"/>
      <c r="AD16" s="5"/>
      <c r="AE16" s="5"/>
    </row>
    <row r="17" spans="2:23">
      <c r="B17" s="491" t="s">
        <v>316</v>
      </c>
      <c r="C17" s="491"/>
      <c r="D17" s="491"/>
      <c r="E17" s="491"/>
      <c r="F17" s="491"/>
      <c r="G17" s="491"/>
      <c r="H17" s="337"/>
      <c r="I17" s="337"/>
      <c r="J17" s="337"/>
      <c r="K17" s="337"/>
      <c r="L17" s="365"/>
      <c r="M17" s="337"/>
      <c r="N17" s="337"/>
      <c r="O17" s="337"/>
    </row>
    <row r="18" spans="2:23">
      <c r="B18" s="431" t="str">
        <f>"3. Data include inspections published as at "&amp;Ranges!$A$25&amp;"."</f>
        <v>3. Data include inspections published as at 31 January 2015.</v>
      </c>
      <c r="C18" s="434"/>
      <c r="D18" s="434"/>
      <c r="E18" s="434"/>
      <c r="F18" s="434"/>
      <c r="G18" s="422"/>
      <c r="H18" s="337"/>
      <c r="I18" s="337"/>
      <c r="J18" s="337"/>
      <c r="K18" s="337"/>
      <c r="L18" s="365"/>
      <c r="M18" s="337"/>
      <c r="N18" s="337"/>
      <c r="O18" s="337"/>
    </row>
    <row r="19" spans="2:23" ht="33" customHeight="1">
      <c r="B19" s="509"/>
      <c r="C19" s="510"/>
      <c r="D19" s="510"/>
      <c r="E19" s="510"/>
      <c r="F19" s="510"/>
      <c r="G19" s="429"/>
      <c r="H19" s="429"/>
      <c r="I19" s="429"/>
      <c r="J19" s="429"/>
      <c r="K19" s="182"/>
      <c r="L19" s="182"/>
      <c r="M19" s="182"/>
      <c r="N19" s="97"/>
      <c r="O19" s="98"/>
    </row>
    <row r="24" spans="2:23">
      <c r="B24" s="340"/>
      <c r="C24" s="341"/>
      <c r="D24" s="100"/>
    </row>
    <row r="25" spans="2:23">
      <c r="B25" s="342"/>
      <c r="C25" s="341"/>
      <c r="D25" s="100"/>
    </row>
    <row r="26" spans="2:23">
      <c r="B26" s="343"/>
      <c r="C26" s="341"/>
      <c r="D26" s="100"/>
    </row>
    <row r="27" spans="2:23">
      <c r="B27" s="342"/>
      <c r="C27" s="341"/>
      <c r="D27" s="100"/>
    </row>
    <row r="28" spans="2:23">
      <c r="B28" s="342"/>
      <c r="C28" s="341"/>
      <c r="D28" s="100"/>
    </row>
    <row r="29" spans="2:23">
      <c r="B29" s="344"/>
      <c r="C29" s="341"/>
      <c r="D29" s="100"/>
    </row>
    <row r="30" spans="2:23" s="100" customFormat="1">
      <c r="B30" s="344"/>
      <c r="C30" s="341"/>
      <c r="E30" s="183"/>
      <c r="F30" s="183"/>
      <c r="G30" s="183"/>
      <c r="H30" s="183"/>
      <c r="I30" s="183"/>
      <c r="J30" s="183"/>
      <c r="K30" s="183"/>
      <c r="L30" s="296"/>
      <c r="M30" s="183"/>
      <c r="O30" s="101"/>
      <c r="Q30" s="101"/>
      <c r="S30" s="101"/>
      <c r="U30" s="101"/>
      <c r="W30" s="101"/>
    </row>
    <row r="31" spans="2:23" s="100" customFormat="1">
      <c r="B31" s="340"/>
      <c r="C31" s="341"/>
      <c r="E31" s="183"/>
      <c r="F31" s="183"/>
      <c r="G31" s="183"/>
      <c r="H31" s="183"/>
      <c r="I31" s="183"/>
      <c r="J31" s="183"/>
      <c r="K31" s="183"/>
      <c r="L31" s="296"/>
      <c r="M31" s="183"/>
      <c r="O31" s="101"/>
      <c r="Q31" s="101"/>
      <c r="S31" s="101"/>
      <c r="U31" s="101"/>
      <c r="W31" s="101"/>
    </row>
    <row r="32" spans="2:23" s="100" customFormat="1">
      <c r="B32" s="340"/>
      <c r="C32" s="341"/>
      <c r="E32" s="183"/>
      <c r="F32" s="183"/>
      <c r="G32" s="183"/>
      <c r="H32" s="183"/>
      <c r="I32" s="183"/>
      <c r="J32" s="183"/>
      <c r="K32" s="183"/>
      <c r="L32" s="296"/>
      <c r="M32" s="183"/>
      <c r="O32" s="101"/>
      <c r="Q32" s="101"/>
      <c r="S32" s="101"/>
      <c r="U32" s="101"/>
      <c r="W32" s="101"/>
    </row>
    <row r="33" spans="1:23" s="100" customFormat="1">
      <c r="B33" s="340"/>
      <c r="C33" s="341"/>
      <c r="E33" s="183"/>
      <c r="F33" s="183"/>
      <c r="G33" s="183"/>
      <c r="H33" s="183"/>
      <c r="I33" s="183"/>
      <c r="J33" s="183"/>
      <c r="K33" s="183"/>
      <c r="L33" s="296"/>
      <c r="M33" s="183"/>
      <c r="O33" s="101"/>
      <c r="Q33" s="101"/>
      <c r="S33" s="101"/>
      <c r="U33" s="101"/>
      <c r="W33" s="101"/>
    </row>
    <row r="34" spans="1:23" s="100" customFormat="1">
      <c r="B34" s="340"/>
      <c r="C34" s="341"/>
      <c r="E34" s="183"/>
      <c r="F34" s="183"/>
      <c r="G34" s="183"/>
      <c r="H34" s="183"/>
      <c r="I34" s="183"/>
      <c r="J34" s="183"/>
      <c r="K34" s="183"/>
      <c r="L34" s="296"/>
      <c r="M34" s="183"/>
      <c r="O34" s="101"/>
      <c r="Q34" s="101"/>
      <c r="S34" s="101"/>
      <c r="U34" s="101"/>
      <c r="W34" s="101"/>
    </row>
    <row r="35" spans="1:23" s="100" customFormat="1">
      <c r="B35" s="340"/>
      <c r="C35" s="341"/>
      <c r="E35" s="183"/>
      <c r="F35" s="183"/>
      <c r="G35" s="183"/>
      <c r="H35" s="183"/>
      <c r="I35" s="183"/>
      <c r="J35" s="183"/>
      <c r="K35" s="183"/>
      <c r="L35" s="296"/>
      <c r="M35" s="183"/>
      <c r="O35" s="101"/>
      <c r="Q35" s="101"/>
      <c r="S35" s="101"/>
      <c r="U35" s="101"/>
      <c r="W35" s="101"/>
    </row>
    <row r="36" spans="1:23" s="100" customFormat="1">
      <c r="E36" s="183"/>
      <c r="F36" s="183"/>
      <c r="G36" s="183"/>
      <c r="H36" s="183"/>
      <c r="I36" s="183"/>
      <c r="J36" s="183"/>
      <c r="K36" s="183"/>
      <c r="L36" s="296"/>
      <c r="M36" s="183"/>
      <c r="O36" s="101"/>
      <c r="Q36" s="101"/>
      <c r="S36" s="101"/>
      <c r="U36" s="101"/>
      <c r="W36" s="101"/>
    </row>
    <row r="37" spans="1:23" s="100" customFormat="1">
      <c r="E37" s="183"/>
      <c r="F37" s="183"/>
      <c r="G37" s="183"/>
      <c r="H37" s="183"/>
      <c r="I37" s="183"/>
      <c r="J37" s="183"/>
      <c r="K37" s="183"/>
      <c r="L37" s="296"/>
      <c r="M37" s="183"/>
      <c r="O37" s="101"/>
      <c r="Q37" s="101"/>
      <c r="S37" s="101"/>
      <c r="U37" s="101"/>
      <c r="W37" s="101"/>
    </row>
    <row r="38" spans="1:23" s="100" customFormat="1">
      <c r="A38" s="102"/>
      <c r="B38" s="345"/>
      <c r="C38" s="345"/>
      <c r="D38" s="345"/>
      <c r="E38" s="183"/>
      <c r="F38" s="183"/>
      <c r="G38" s="183"/>
      <c r="H38" s="183"/>
      <c r="I38" s="183"/>
      <c r="J38" s="183"/>
      <c r="K38" s="183"/>
      <c r="L38" s="296"/>
      <c r="M38" s="183"/>
      <c r="O38" s="101"/>
      <c r="Q38" s="101"/>
      <c r="S38" s="101"/>
      <c r="U38" s="101"/>
      <c r="W38" s="101"/>
    </row>
    <row r="39" spans="1:23" s="100" customFormat="1">
      <c r="A39" s="346"/>
      <c r="B39" s="497"/>
      <c r="C39" s="497"/>
      <c r="D39" s="497"/>
      <c r="E39" s="183"/>
      <c r="F39" s="183"/>
      <c r="G39" s="183"/>
      <c r="H39" s="183"/>
      <c r="I39" s="183"/>
      <c r="J39" s="183"/>
      <c r="K39" s="183"/>
      <c r="L39" s="296"/>
      <c r="M39" s="183"/>
      <c r="O39" s="101"/>
      <c r="Q39" s="101"/>
      <c r="S39" s="101"/>
      <c r="U39" s="101"/>
      <c r="W39" s="101"/>
    </row>
    <row r="40" spans="1:23" s="100" customFormat="1">
      <c r="A40" s="346"/>
      <c r="B40" s="497"/>
      <c r="C40" s="497"/>
      <c r="D40" s="497"/>
      <c r="E40" s="183"/>
      <c r="F40" s="183"/>
      <c r="G40" s="183"/>
      <c r="H40" s="183"/>
      <c r="I40" s="183"/>
      <c r="J40" s="183"/>
      <c r="K40" s="183"/>
      <c r="L40" s="296"/>
      <c r="M40" s="183"/>
      <c r="O40" s="101"/>
      <c r="Q40" s="101"/>
      <c r="S40" s="101"/>
      <c r="U40" s="101"/>
      <c r="W40" s="101"/>
    </row>
    <row r="41" spans="1:23" s="100" customFormat="1">
      <c r="A41" s="102"/>
      <c r="B41" s="345"/>
      <c r="C41" s="345"/>
      <c r="D41" s="345"/>
      <c r="E41" s="183"/>
      <c r="F41" s="183"/>
      <c r="G41" s="183"/>
      <c r="H41" s="183"/>
      <c r="I41" s="183"/>
      <c r="J41" s="183"/>
      <c r="K41" s="183"/>
      <c r="L41" s="296"/>
      <c r="M41" s="183"/>
      <c r="O41" s="101"/>
      <c r="Q41" s="101"/>
      <c r="S41" s="101"/>
      <c r="U41" s="101"/>
      <c r="W41" s="101"/>
    </row>
    <row r="42" spans="1:23" s="100" customFormat="1">
      <c r="A42" s="346"/>
      <c r="B42" s="497"/>
      <c r="C42" s="497"/>
      <c r="D42" s="497"/>
      <c r="E42" s="183"/>
      <c r="F42" s="183"/>
      <c r="G42" s="183"/>
      <c r="H42" s="183"/>
      <c r="I42" s="183"/>
      <c r="J42" s="183"/>
      <c r="K42" s="183"/>
      <c r="L42" s="296"/>
      <c r="M42" s="183"/>
      <c r="O42" s="101"/>
      <c r="Q42" s="101"/>
      <c r="S42" s="101"/>
      <c r="U42" s="101"/>
      <c r="W42" s="101"/>
    </row>
    <row r="43" spans="1:23" s="100" customFormat="1">
      <c r="A43" s="346"/>
      <c r="B43" s="497"/>
      <c r="C43" s="497"/>
      <c r="D43" s="497"/>
      <c r="E43" s="183"/>
      <c r="F43" s="183"/>
      <c r="G43" s="183"/>
      <c r="H43" s="183"/>
      <c r="I43" s="183"/>
      <c r="J43" s="183"/>
      <c r="K43" s="183"/>
      <c r="L43" s="296"/>
      <c r="M43" s="183"/>
      <c r="O43" s="101"/>
      <c r="Q43" s="101"/>
      <c r="S43" s="101"/>
      <c r="U43" s="101"/>
      <c r="W43" s="101"/>
    </row>
    <row r="44" spans="1:23" s="100" customFormat="1">
      <c r="A44" s="346"/>
      <c r="B44" s="497"/>
      <c r="C44" s="497"/>
      <c r="D44" s="497"/>
      <c r="E44" s="183"/>
      <c r="F44" s="183"/>
      <c r="G44" s="183"/>
      <c r="H44" s="183"/>
      <c r="I44" s="183"/>
      <c r="J44" s="183"/>
      <c r="K44" s="183"/>
      <c r="L44" s="296"/>
      <c r="M44" s="183"/>
      <c r="O44" s="101"/>
      <c r="Q44" s="101"/>
      <c r="S44" s="101"/>
      <c r="U44" s="101"/>
      <c r="W44" s="101"/>
    </row>
    <row r="45" spans="1:23" s="100" customFormat="1">
      <c r="A45" s="346"/>
      <c r="B45" s="497"/>
      <c r="C45" s="497"/>
      <c r="D45" s="497"/>
      <c r="E45" s="183"/>
      <c r="F45" s="183"/>
      <c r="G45" s="183"/>
      <c r="H45" s="183"/>
      <c r="I45" s="183"/>
      <c r="J45" s="183"/>
      <c r="K45" s="183"/>
      <c r="L45" s="296"/>
      <c r="M45" s="183"/>
      <c r="O45" s="101"/>
      <c r="Q45" s="101"/>
      <c r="S45" s="101"/>
      <c r="U45" s="101"/>
      <c r="W45" s="101"/>
    </row>
    <row r="46" spans="1:23" s="100" customFormat="1">
      <c r="A46" s="346"/>
      <c r="B46" s="497"/>
      <c r="C46" s="497"/>
      <c r="D46" s="497"/>
      <c r="E46" s="183"/>
      <c r="F46" s="183"/>
      <c r="G46" s="183"/>
      <c r="H46" s="183"/>
      <c r="I46" s="183"/>
      <c r="J46" s="183"/>
      <c r="K46" s="183"/>
      <c r="L46" s="296"/>
      <c r="M46" s="183"/>
      <c r="O46" s="101"/>
      <c r="Q46" s="101"/>
      <c r="S46" s="101"/>
      <c r="U46" s="101"/>
      <c r="W46" s="101"/>
    </row>
    <row r="47" spans="1:23" s="100" customFormat="1">
      <c r="A47" s="346"/>
      <c r="B47" s="497"/>
      <c r="C47" s="497"/>
      <c r="D47" s="497"/>
      <c r="E47" s="183"/>
      <c r="F47" s="183"/>
      <c r="G47" s="183"/>
      <c r="H47" s="183"/>
      <c r="I47" s="183"/>
      <c r="J47" s="183"/>
      <c r="K47" s="183"/>
      <c r="L47" s="296"/>
      <c r="M47" s="183"/>
      <c r="O47" s="101"/>
      <c r="Q47" s="101"/>
      <c r="S47" s="101"/>
      <c r="U47" s="101"/>
      <c r="W47" s="101"/>
    </row>
    <row r="48" spans="1:23" s="100" customFormat="1">
      <c r="A48" s="346"/>
      <c r="B48" s="497"/>
      <c r="C48" s="497"/>
      <c r="D48" s="497"/>
      <c r="E48" s="183"/>
      <c r="F48" s="183"/>
      <c r="G48" s="183"/>
      <c r="H48" s="183"/>
      <c r="I48" s="183"/>
      <c r="J48" s="183"/>
      <c r="K48" s="183"/>
      <c r="L48" s="296"/>
      <c r="M48" s="183"/>
      <c r="O48" s="101"/>
      <c r="Q48" s="101"/>
      <c r="S48" s="101"/>
      <c r="U48" s="101"/>
      <c r="W48" s="101"/>
    </row>
    <row r="49" spans="1:23" s="100" customFormat="1">
      <c r="A49" s="346"/>
      <c r="B49" s="497"/>
      <c r="C49" s="497"/>
      <c r="D49" s="497"/>
      <c r="E49" s="183"/>
      <c r="F49" s="183"/>
      <c r="G49" s="183"/>
      <c r="H49" s="183"/>
      <c r="I49" s="183"/>
      <c r="J49" s="183"/>
      <c r="K49" s="183"/>
      <c r="L49" s="296"/>
      <c r="M49" s="183"/>
      <c r="O49" s="101"/>
      <c r="Q49" s="101"/>
      <c r="S49" s="101"/>
      <c r="U49" s="101"/>
      <c r="W49" s="101"/>
    </row>
    <row r="50" spans="1:23" s="100" customFormat="1">
      <c r="A50" s="102"/>
      <c r="B50" s="345"/>
      <c r="C50" s="345"/>
      <c r="D50" s="345"/>
      <c r="E50" s="183"/>
      <c r="F50" s="183"/>
      <c r="G50" s="183"/>
      <c r="H50" s="183"/>
      <c r="I50" s="183"/>
      <c r="J50" s="183"/>
      <c r="K50" s="183"/>
      <c r="L50" s="296"/>
      <c r="M50" s="183"/>
      <c r="O50" s="101"/>
      <c r="Q50" s="101"/>
      <c r="S50" s="101"/>
      <c r="U50" s="101"/>
      <c r="W50" s="101"/>
    </row>
    <row r="51" spans="1:23" s="100" customFormat="1">
      <c r="A51" s="346"/>
      <c r="B51" s="497"/>
      <c r="C51" s="497"/>
      <c r="D51" s="497"/>
      <c r="E51" s="183"/>
      <c r="F51" s="183"/>
      <c r="G51" s="183"/>
      <c r="H51" s="183"/>
      <c r="I51" s="183"/>
      <c r="J51" s="183"/>
      <c r="K51" s="183"/>
      <c r="L51" s="296"/>
      <c r="M51" s="183"/>
      <c r="O51" s="101"/>
      <c r="Q51" s="101"/>
      <c r="S51" s="101"/>
      <c r="U51" s="101"/>
      <c r="W51" s="101"/>
    </row>
    <row r="52" spans="1:23" s="100" customFormat="1">
      <c r="A52" s="346"/>
      <c r="B52" s="497"/>
      <c r="C52" s="497"/>
      <c r="D52" s="497"/>
      <c r="E52" s="183"/>
      <c r="F52" s="183"/>
      <c r="G52" s="183"/>
      <c r="H52" s="183"/>
      <c r="I52" s="183"/>
      <c r="J52" s="183"/>
      <c r="K52" s="183"/>
      <c r="L52" s="296"/>
      <c r="M52" s="183"/>
      <c r="O52" s="101"/>
      <c r="Q52" s="101"/>
      <c r="S52" s="101"/>
      <c r="U52" s="101"/>
      <c r="W52" s="101"/>
    </row>
    <row r="53" spans="1:23" s="100" customFormat="1">
      <c r="A53" s="346"/>
      <c r="B53" s="497"/>
      <c r="C53" s="497"/>
      <c r="D53" s="497"/>
      <c r="E53" s="183"/>
      <c r="F53" s="183"/>
      <c r="G53" s="183"/>
      <c r="H53" s="183"/>
      <c r="I53" s="183"/>
      <c r="J53" s="183"/>
      <c r="K53" s="183"/>
      <c r="L53" s="296"/>
      <c r="M53" s="183"/>
      <c r="O53" s="101"/>
      <c r="Q53" s="101"/>
      <c r="S53" s="101"/>
      <c r="U53" s="101"/>
      <c r="W53" s="101"/>
    </row>
    <row r="54" spans="1:23" s="100" customFormat="1">
      <c r="A54" s="102"/>
      <c r="B54" s="345"/>
      <c r="C54" s="345"/>
      <c r="D54" s="345"/>
      <c r="E54" s="183"/>
      <c r="F54" s="183"/>
      <c r="G54" s="183"/>
      <c r="H54" s="183"/>
      <c r="I54" s="183"/>
      <c r="J54" s="183"/>
      <c r="K54" s="183"/>
      <c r="L54" s="296"/>
      <c r="M54" s="183"/>
      <c r="O54" s="101"/>
      <c r="Q54" s="101"/>
      <c r="S54" s="101"/>
      <c r="U54" s="101"/>
      <c r="W54" s="101"/>
    </row>
    <row r="55" spans="1:23" s="100" customFormat="1">
      <c r="A55" s="346"/>
      <c r="B55" s="497"/>
      <c r="C55" s="497"/>
      <c r="D55" s="497"/>
      <c r="E55" s="183"/>
      <c r="F55" s="183"/>
      <c r="G55" s="183"/>
      <c r="H55" s="183"/>
      <c r="I55" s="183"/>
      <c r="J55" s="183"/>
      <c r="K55" s="183"/>
      <c r="L55" s="296"/>
      <c r="M55" s="183"/>
      <c r="O55" s="101"/>
      <c r="Q55" s="101"/>
      <c r="S55" s="101"/>
      <c r="U55" s="101"/>
      <c r="W55" s="101"/>
    </row>
    <row r="56" spans="1:23" s="100" customFormat="1">
      <c r="A56" s="346"/>
      <c r="B56" s="497"/>
      <c r="C56" s="497"/>
      <c r="D56" s="497"/>
      <c r="E56" s="183"/>
      <c r="F56" s="183"/>
      <c r="G56" s="183"/>
      <c r="H56" s="183"/>
      <c r="I56" s="183"/>
      <c r="J56" s="183"/>
      <c r="K56" s="183"/>
      <c r="L56" s="296"/>
      <c r="M56" s="183"/>
      <c r="O56" s="101"/>
      <c r="Q56" s="101"/>
      <c r="S56" s="101"/>
      <c r="U56" s="101"/>
      <c r="W56" s="101"/>
    </row>
    <row r="57" spans="1:23" s="100" customFormat="1">
      <c r="A57" s="346"/>
      <c r="B57" s="497"/>
      <c r="C57" s="497"/>
      <c r="D57" s="497"/>
      <c r="E57" s="183"/>
      <c r="F57" s="183"/>
      <c r="G57" s="183"/>
      <c r="H57" s="183"/>
      <c r="I57" s="183"/>
      <c r="J57" s="183"/>
      <c r="K57" s="183"/>
      <c r="L57" s="296"/>
      <c r="M57" s="183"/>
      <c r="O57" s="101"/>
      <c r="Q57" s="101"/>
      <c r="S57" s="101"/>
      <c r="U57" s="101"/>
      <c r="W57" s="101"/>
    </row>
    <row r="58" spans="1:23" s="100" customFormat="1">
      <c r="A58" s="346"/>
      <c r="B58" s="497"/>
      <c r="C58" s="497"/>
      <c r="D58" s="497"/>
      <c r="E58" s="183"/>
      <c r="F58" s="183"/>
      <c r="G58" s="183"/>
      <c r="H58" s="183"/>
      <c r="I58" s="183"/>
      <c r="J58" s="183"/>
      <c r="K58" s="183"/>
      <c r="L58" s="296"/>
      <c r="M58" s="183"/>
      <c r="O58" s="101"/>
      <c r="Q58" s="101"/>
      <c r="S58" s="101"/>
      <c r="U58" s="101"/>
      <c r="W58" s="101"/>
    </row>
    <row r="59" spans="1:23" s="100" customFormat="1">
      <c r="A59" s="346"/>
      <c r="B59" s="497"/>
      <c r="C59" s="497"/>
      <c r="D59" s="497"/>
      <c r="E59" s="183"/>
      <c r="F59" s="183"/>
      <c r="G59" s="183"/>
      <c r="H59" s="183"/>
      <c r="I59" s="183"/>
      <c r="J59" s="183"/>
      <c r="K59" s="183"/>
      <c r="L59" s="296"/>
      <c r="M59" s="183"/>
      <c r="O59" s="101"/>
      <c r="Q59" s="101"/>
      <c r="S59" s="101"/>
      <c r="U59" s="101"/>
      <c r="W59" s="101"/>
    </row>
    <row r="60" spans="1:23" s="100" customFormat="1">
      <c r="A60" s="346"/>
      <c r="B60" s="497"/>
      <c r="C60" s="497"/>
      <c r="D60" s="497"/>
      <c r="E60" s="183"/>
      <c r="F60" s="183"/>
      <c r="G60" s="183"/>
      <c r="H60" s="183"/>
      <c r="I60" s="183"/>
      <c r="J60" s="183"/>
      <c r="K60" s="183"/>
      <c r="L60" s="296"/>
      <c r="M60" s="183"/>
      <c r="O60" s="101"/>
      <c r="Q60" s="101"/>
      <c r="S60" s="101"/>
      <c r="U60" s="101"/>
      <c r="W60" s="101"/>
    </row>
    <row r="61" spans="1:23" s="100" customFormat="1">
      <c r="E61" s="183"/>
      <c r="F61" s="183"/>
      <c r="G61" s="183"/>
      <c r="H61" s="183"/>
      <c r="I61" s="183"/>
      <c r="J61" s="183"/>
      <c r="K61" s="183"/>
      <c r="L61" s="296"/>
      <c r="M61" s="183"/>
      <c r="O61" s="101"/>
      <c r="Q61" s="101"/>
      <c r="S61" s="101"/>
      <c r="U61" s="101"/>
      <c r="W61" s="101"/>
    </row>
    <row r="62" spans="1:23" s="100" customFormat="1">
      <c r="E62" s="183"/>
      <c r="F62" s="183"/>
      <c r="G62" s="183"/>
      <c r="H62" s="183"/>
      <c r="I62" s="183"/>
      <c r="J62" s="183"/>
      <c r="K62" s="183"/>
      <c r="L62" s="296"/>
      <c r="M62" s="183"/>
      <c r="O62" s="101"/>
      <c r="Q62" s="101"/>
      <c r="S62" s="101"/>
      <c r="U62" s="101"/>
      <c r="W62" s="101"/>
    </row>
    <row r="63" spans="1:23" s="100" customFormat="1">
      <c r="E63" s="183"/>
      <c r="F63" s="183"/>
      <c r="G63" s="183"/>
      <c r="H63" s="183"/>
      <c r="I63" s="183"/>
      <c r="J63" s="183"/>
      <c r="K63" s="183"/>
      <c r="L63" s="296"/>
      <c r="M63" s="183"/>
      <c r="O63" s="101"/>
      <c r="Q63" s="101"/>
      <c r="S63" s="101"/>
      <c r="U63" s="101"/>
      <c r="W63" s="101"/>
    </row>
    <row r="64" spans="1:23" s="100" customFormat="1">
      <c r="E64" s="183"/>
      <c r="F64" s="183"/>
      <c r="G64" s="183"/>
      <c r="H64" s="183"/>
      <c r="I64" s="183"/>
      <c r="J64" s="183"/>
      <c r="K64" s="183"/>
      <c r="L64" s="296"/>
      <c r="M64" s="183"/>
      <c r="O64" s="101"/>
      <c r="Q64" s="101"/>
      <c r="S64" s="101"/>
      <c r="U64" s="101"/>
      <c r="W64" s="101"/>
    </row>
    <row r="65" spans="5:23" s="100" customFormat="1">
      <c r="E65" s="183"/>
      <c r="F65" s="183"/>
      <c r="G65" s="183"/>
      <c r="H65" s="183"/>
      <c r="I65" s="183"/>
      <c r="J65" s="183"/>
      <c r="K65" s="183"/>
      <c r="L65" s="296"/>
      <c r="M65" s="183"/>
      <c r="O65" s="101"/>
      <c r="Q65" s="101"/>
      <c r="S65" s="101"/>
      <c r="U65" s="101"/>
      <c r="W65" s="101"/>
    </row>
    <row r="66" spans="5:23" s="100" customFormat="1">
      <c r="E66" s="183"/>
      <c r="F66" s="183"/>
      <c r="G66" s="183"/>
      <c r="H66" s="183"/>
      <c r="I66" s="183"/>
      <c r="J66" s="183"/>
      <c r="K66" s="183"/>
      <c r="L66" s="296"/>
      <c r="M66" s="183"/>
      <c r="O66" s="101"/>
      <c r="Q66" s="101"/>
      <c r="S66" s="101"/>
      <c r="U66" s="101"/>
      <c r="W66" s="101"/>
    </row>
    <row r="67" spans="5:23" s="100" customFormat="1">
      <c r="E67" s="183"/>
      <c r="F67" s="183"/>
      <c r="G67" s="183"/>
      <c r="H67" s="183"/>
      <c r="I67" s="183"/>
      <c r="J67" s="183"/>
      <c r="K67" s="183"/>
      <c r="L67" s="296"/>
      <c r="M67" s="183"/>
      <c r="O67" s="101"/>
      <c r="Q67" s="101"/>
      <c r="S67" s="101"/>
      <c r="U67" s="101"/>
      <c r="W67" s="101"/>
    </row>
    <row r="68" spans="5:23" s="100" customFormat="1">
      <c r="E68" s="183"/>
      <c r="F68" s="183"/>
      <c r="G68" s="183"/>
      <c r="H68" s="183"/>
      <c r="I68" s="183"/>
      <c r="J68" s="183"/>
      <c r="K68" s="183"/>
      <c r="L68" s="296"/>
      <c r="M68" s="183"/>
      <c r="O68" s="101"/>
      <c r="Q68" s="101"/>
      <c r="S68" s="101"/>
      <c r="U68" s="101"/>
      <c r="W68" s="101"/>
    </row>
    <row r="69" spans="5:23" s="100" customFormat="1">
      <c r="E69" s="183"/>
      <c r="F69" s="183"/>
      <c r="G69" s="183"/>
      <c r="H69" s="183"/>
      <c r="I69" s="183"/>
      <c r="J69" s="183"/>
      <c r="K69" s="183"/>
      <c r="L69" s="296"/>
      <c r="M69" s="183"/>
      <c r="O69" s="101"/>
      <c r="Q69" s="101"/>
      <c r="S69" s="101"/>
      <c r="U69" s="101"/>
      <c r="W69" s="101"/>
    </row>
    <row r="70" spans="5:23" s="100" customFormat="1">
      <c r="E70" s="183"/>
      <c r="F70" s="183"/>
      <c r="G70" s="183"/>
      <c r="H70" s="183"/>
      <c r="I70" s="183"/>
      <c r="J70" s="183"/>
      <c r="K70" s="183"/>
      <c r="L70" s="296"/>
      <c r="M70" s="183"/>
      <c r="O70" s="101"/>
      <c r="Q70" s="101"/>
      <c r="S70" s="101"/>
      <c r="U70" s="101"/>
      <c r="W70" s="101"/>
    </row>
    <row r="71" spans="5:23" s="100" customFormat="1">
      <c r="E71" s="183"/>
      <c r="F71" s="183"/>
      <c r="G71" s="183"/>
      <c r="H71" s="183"/>
      <c r="I71" s="183"/>
      <c r="J71" s="183"/>
      <c r="K71" s="183"/>
      <c r="L71" s="296"/>
      <c r="M71" s="183"/>
      <c r="O71" s="101"/>
      <c r="Q71" s="101"/>
      <c r="S71" s="101"/>
      <c r="U71" s="101"/>
      <c r="W71" s="101"/>
    </row>
    <row r="72" spans="5:23" s="100" customFormat="1">
      <c r="E72" s="183"/>
      <c r="F72" s="183"/>
      <c r="G72" s="183"/>
      <c r="H72" s="183"/>
      <c r="I72" s="183"/>
      <c r="J72" s="183"/>
      <c r="K72" s="183"/>
      <c r="L72" s="296"/>
      <c r="M72" s="183"/>
      <c r="O72" s="101"/>
      <c r="Q72" s="101"/>
      <c r="S72" s="101"/>
      <c r="U72" s="101"/>
      <c r="W72" s="101"/>
    </row>
    <row r="73" spans="5:23" s="100" customFormat="1">
      <c r="E73" s="183"/>
      <c r="F73" s="183"/>
      <c r="G73" s="183"/>
      <c r="H73" s="183"/>
      <c r="I73" s="183"/>
      <c r="J73" s="183"/>
      <c r="K73" s="183"/>
      <c r="L73" s="296"/>
      <c r="M73" s="183"/>
      <c r="O73" s="101"/>
      <c r="Q73" s="101"/>
      <c r="S73" s="101"/>
      <c r="U73" s="101"/>
      <c r="W73" s="101"/>
    </row>
    <row r="74" spans="5:23" s="100" customFormat="1">
      <c r="E74" s="183"/>
      <c r="F74" s="183"/>
      <c r="G74" s="183"/>
      <c r="H74" s="183"/>
      <c r="I74" s="183"/>
      <c r="J74" s="183"/>
      <c r="K74" s="183"/>
      <c r="L74" s="296"/>
      <c r="M74" s="183"/>
      <c r="O74" s="101"/>
      <c r="Q74" s="101"/>
      <c r="S74" s="101"/>
      <c r="U74" s="101"/>
      <c r="W74" s="101"/>
    </row>
    <row r="75" spans="5:23" s="100" customFormat="1">
      <c r="E75" s="183"/>
      <c r="F75" s="183"/>
      <c r="G75" s="183"/>
      <c r="H75" s="183"/>
      <c r="I75" s="183"/>
      <c r="J75" s="183"/>
      <c r="K75" s="183"/>
      <c r="L75" s="296"/>
      <c r="M75" s="183"/>
      <c r="O75" s="101"/>
      <c r="Q75" s="101"/>
      <c r="S75" s="101"/>
      <c r="U75" s="101"/>
      <c r="W75" s="101"/>
    </row>
    <row r="76" spans="5:23" s="100" customFormat="1">
      <c r="E76" s="183"/>
      <c r="F76" s="183"/>
      <c r="G76" s="183"/>
      <c r="H76" s="183"/>
      <c r="I76" s="183"/>
      <c r="J76" s="183"/>
      <c r="K76" s="183"/>
      <c r="L76" s="296"/>
      <c r="M76" s="183"/>
      <c r="O76" s="101"/>
      <c r="Q76" s="101"/>
      <c r="S76" s="101"/>
      <c r="U76" s="101"/>
      <c r="W76" s="101"/>
    </row>
    <row r="77" spans="5:23" s="100" customFormat="1">
      <c r="E77" s="183"/>
      <c r="F77" s="183"/>
      <c r="G77" s="183"/>
      <c r="H77" s="183"/>
      <c r="I77" s="183"/>
      <c r="J77" s="183"/>
      <c r="K77" s="183"/>
      <c r="L77" s="296"/>
      <c r="M77" s="183"/>
      <c r="O77" s="101"/>
      <c r="Q77" s="101"/>
      <c r="S77" s="101"/>
      <c r="U77" s="101"/>
      <c r="W77" s="101"/>
    </row>
    <row r="78" spans="5:23" s="100" customFormat="1">
      <c r="E78" s="183"/>
      <c r="F78" s="183"/>
      <c r="G78" s="183"/>
      <c r="H78" s="183"/>
      <c r="I78" s="183"/>
      <c r="J78" s="183"/>
      <c r="K78" s="183"/>
      <c r="L78" s="296"/>
      <c r="M78" s="183"/>
      <c r="O78" s="101"/>
      <c r="Q78" s="101"/>
      <c r="S78" s="101"/>
      <c r="U78" s="101"/>
      <c r="W78" s="101"/>
    </row>
    <row r="79" spans="5:23" s="100" customFormat="1">
      <c r="E79" s="183"/>
      <c r="F79" s="183"/>
      <c r="G79" s="183"/>
      <c r="H79" s="183"/>
      <c r="I79" s="183"/>
      <c r="J79" s="183"/>
      <c r="K79" s="183"/>
      <c r="L79" s="296"/>
      <c r="M79" s="183"/>
      <c r="O79" s="101"/>
      <c r="Q79" s="101"/>
      <c r="S79" s="101"/>
      <c r="U79" s="101"/>
      <c r="W79" s="101"/>
    </row>
    <row r="80" spans="5:23" s="100" customFormat="1">
      <c r="E80" s="183"/>
      <c r="F80" s="183"/>
      <c r="G80" s="183"/>
      <c r="H80" s="183"/>
      <c r="I80" s="183"/>
      <c r="J80" s="183"/>
      <c r="K80" s="183"/>
      <c r="L80" s="296"/>
      <c r="M80" s="183"/>
      <c r="O80" s="101"/>
      <c r="Q80" s="101"/>
      <c r="S80" s="101"/>
      <c r="U80" s="101"/>
      <c r="W80" s="101"/>
    </row>
    <row r="81" spans="5:23" s="100" customFormat="1">
      <c r="E81" s="183"/>
      <c r="F81" s="183"/>
      <c r="G81" s="183"/>
      <c r="H81" s="183"/>
      <c r="I81" s="183"/>
      <c r="J81" s="183"/>
      <c r="K81" s="183"/>
      <c r="L81" s="296"/>
      <c r="M81" s="183"/>
      <c r="O81" s="101"/>
      <c r="Q81" s="101"/>
      <c r="S81" s="101"/>
      <c r="U81" s="101"/>
      <c r="W81" s="101"/>
    </row>
    <row r="82" spans="5:23" s="100" customFormat="1">
      <c r="E82" s="183"/>
      <c r="F82" s="183"/>
      <c r="G82" s="183"/>
      <c r="H82" s="183"/>
      <c r="I82" s="183"/>
      <c r="J82" s="183"/>
      <c r="K82" s="183"/>
      <c r="L82" s="296"/>
      <c r="M82" s="183"/>
      <c r="O82" s="101"/>
      <c r="Q82" s="101"/>
      <c r="S82" s="101"/>
      <c r="U82" s="101"/>
      <c r="W82" s="101"/>
    </row>
    <row r="83" spans="5:23" s="100" customFormat="1">
      <c r="E83" s="183"/>
      <c r="F83" s="183"/>
      <c r="G83" s="183"/>
      <c r="H83" s="183"/>
      <c r="I83" s="183"/>
      <c r="J83" s="183"/>
      <c r="K83" s="183"/>
      <c r="L83" s="296"/>
      <c r="M83" s="183"/>
      <c r="O83" s="101"/>
      <c r="Q83" s="101"/>
      <c r="S83" s="101"/>
      <c r="U83" s="101"/>
      <c r="W83" s="101"/>
    </row>
    <row r="84" spans="5:23" s="100" customFormat="1">
      <c r="E84" s="183"/>
      <c r="F84" s="183"/>
      <c r="G84" s="183"/>
      <c r="H84" s="183"/>
      <c r="I84" s="183"/>
      <c r="J84" s="183"/>
      <c r="K84" s="183"/>
      <c r="L84" s="296"/>
      <c r="M84" s="183"/>
      <c r="O84" s="101"/>
      <c r="Q84" s="101"/>
      <c r="S84" s="101"/>
      <c r="U84" s="101"/>
      <c r="W84" s="101"/>
    </row>
    <row r="85" spans="5:23" s="100" customFormat="1">
      <c r="E85" s="183"/>
      <c r="F85" s="183"/>
      <c r="G85" s="183"/>
      <c r="H85" s="183"/>
      <c r="I85" s="183"/>
      <c r="J85" s="183"/>
      <c r="K85" s="183"/>
      <c r="L85" s="296"/>
      <c r="M85" s="183"/>
      <c r="O85" s="101"/>
      <c r="Q85" s="101"/>
      <c r="S85" s="101"/>
      <c r="U85" s="101"/>
      <c r="W85" s="101"/>
    </row>
    <row r="86" spans="5:23" s="100" customFormat="1">
      <c r="E86" s="183"/>
      <c r="F86" s="183"/>
      <c r="G86" s="183"/>
      <c r="H86" s="183"/>
      <c r="I86" s="183"/>
      <c r="J86" s="183"/>
      <c r="K86" s="183"/>
      <c r="L86" s="296"/>
      <c r="M86" s="183"/>
      <c r="O86" s="101"/>
      <c r="Q86" s="101"/>
      <c r="S86" s="101"/>
      <c r="U86" s="101"/>
      <c r="W86" s="101"/>
    </row>
    <row r="87" spans="5:23" s="100" customFormat="1">
      <c r="E87" s="183"/>
      <c r="F87" s="183"/>
      <c r="G87" s="183"/>
      <c r="H87" s="183"/>
      <c r="I87" s="183"/>
      <c r="J87" s="183"/>
      <c r="K87" s="183"/>
      <c r="L87" s="296"/>
      <c r="M87" s="183"/>
      <c r="O87" s="101"/>
      <c r="Q87" s="101"/>
      <c r="S87" s="101"/>
      <c r="U87" s="101"/>
      <c r="W87" s="101"/>
    </row>
    <row r="88" spans="5:23" s="100" customFormat="1">
      <c r="E88" s="183"/>
      <c r="F88" s="183"/>
      <c r="G88" s="183"/>
      <c r="H88" s="183"/>
      <c r="I88" s="183"/>
      <c r="J88" s="183"/>
      <c r="K88" s="183"/>
      <c r="L88" s="296"/>
      <c r="M88" s="183"/>
      <c r="O88" s="101"/>
      <c r="Q88" s="101"/>
      <c r="S88" s="101"/>
      <c r="U88" s="101"/>
      <c r="W88" s="101"/>
    </row>
    <row r="89" spans="5:23" s="100" customFormat="1">
      <c r="E89" s="183"/>
      <c r="F89" s="183"/>
      <c r="G89" s="183"/>
      <c r="H89" s="183"/>
      <c r="I89" s="183"/>
      <c r="J89" s="183"/>
      <c r="K89" s="183"/>
      <c r="L89" s="296"/>
      <c r="M89" s="183"/>
      <c r="O89" s="101"/>
      <c r="Q89" s="101"/>
      <c r="S89" s="101"/>
      <c r="U89" s="101"/>
      <c r="W89" s="101"/>
    </row>
    <row r="90" spans="5:23" s="100" customFormat="1">
      <c r="E90" s="183"/>
      <c r="F90" s="183"/>
      <c r="G90" s="183"/>
      <c r="H90" s="183"/>
      <c r="I90" s="183"/>
      <c r="J90" s="183"/>
      <c r="K90" s="183"/>
      <c r="L90" s="296"/>
      <c r="M90" s="183"/>
      <c r="O90" s="101"/>
      <c r="Q90" s="101"/>
      <c r="S90" s="101"/>
      <c r="U90" s="101"/>
      <c r="W90" s="101"/>
    </row>
    <row r="91" spans="5:23" s="100" customFormat="1">
      <c r="E91" s="183"/>
      <c r="F91" s="183"/>
      <c r="G91" s="183"/>
      <c r="H91" s="183"/>
      <c r="I91" s="183"/>
      <c r="J91" s="183"/>
      <c r="K91" s="183"/>
      <c r="L91" s="296"/>
      <c r="M91" s="183"/>
      <c r="O91" s="101"/>
      <c r="Q91" s="101"/>
      <c r="S91" s="101"/>
      <c r="U91" s="101"/>
      <c r="W91" s="101"/>
    </row>
    <row r="92" spans="5:23" s="100" customFormat="1">
      <c r="E92" s="183"/>
      <c r="F92" s="183"/>
      <c r="G92" s="183"/>
      <c r="H92" s="183"/>
      <c r="I92" s="183"/>
      <c r="J92" s="183"/>
      <c r="K92" s="183"/>
      <c r="L92" s="296"/>
      <c r="M92" s="183"/>
      <c r="O92" s="101"/>
      <c r="Q92" s="101"/>
      <c r="S92" s="101"/>
      <c r="U92" s="101"/>
      <c r="W92" s="101"/>
    </row>
    <row r="93" spans="5:23" s="100" customFormat="1">
      <c r="E93" s="183"/>
      <c r="F93" s="183"/>
      <c r="G93" s="183"/>
      <c r="H93" s="183"/>
      <c r="I93" s="183"/>
      <c r="J93" s="183"/>
      <c r="K93" s="183"/>
      <c r="L93" s="296"/>
      <c r="M93" s="183"/>
      <c r="O93" s="101"/>
      <c r="Q93" s="101"/>
      <c r="S93" s="101"/>
      <c r="U93" s="101"/>
      <c r="W93" s="101"/>
    </row>
    <row r="94" spans="5:23" s="100" customFormat="1">
      <c r="E94" s="183"/>
      <c r="F94" s="183"/>
      <c r="G94" s="183"/>
      <c r="H94" s="183"/>
      <c r="I94" s="183"/>
      <c r="J94" s="183"/>
      <c r="K94" s="183"/>
      <c r="L94" s="296"/>
      <c r="M94" s="183"/>
      <c r="O94" s="101"/>
      <c r="Q94" s="101"/>
      <c r="S94" s="101"/>
      <c r="U94" s="101"/>
      <c r="W94" s="101"/>
    </row>
    <row r="95" spans="5:23" s="100" customFormat="1">
      <c r="E95" s="183"/>
      <c r="F95" s="183"/>
      <c r="G95" s="183"/>
      <c r="H95" s="183"/>
      <c r="I95" s="183"/>
      <c r="J95" s="183"/>
      <c r="K95" s="183"/>
      <c r="L95" s="296"/>
      <c r="M95" s="183"/>
      <c r="O95" s="101"/>
      <c r="Q95" s="101"/>
      <c r="S95" s="101"/>
      <c r="U95" s="101"/>
      <c r="W95" s="101"/>
    </row>
    <row r="96" spans="5:23" s="100" customFormat="1">
      <c r="E96" s="183"/>
      <c r="F96" s="183"/>
      <c r="G96" s="183"/>
      <c r="H96" s="183"/>
      <c r="I96" s="183"/>
      <c r="J96" s="183"/>
      <c r="K96" s="183"/>
      <c r="L96" s="296"/>
      <c r="M96" s="183"/>
      <c r="O96" s="101"/>
      <c r="Q96" s="101"/>
      <c r="S96" s="101"/>
      <c r="U96" s="101"/>
      <c r="W96" s="101"/>
    </row>
    <row r="97" spans="5:23" s="100" customFormat="1">
      <c r="E97" s="183"/>
      <c r="F97" s="183"/>
      <c r="G97" s="183"/>
      <c r="H97" s="183"/>
      <c r="I97" s="183"/>
      <c r="J97" s="183"/>
      <c r="K97" s="183"/>
      <c r="L97" s="296"/>
      <c r="M97" s="183"/>
      <c r="O97" s="101"/>
      <c r="Q97" s="101"/>
      <c r="S97" s="101"/>
      <c r="U97" s="101"/>
      <c r="W97" s="101"/>
    </row>
    <row r="98" spans="5:23" s="100" customFormat="1">
      <c r="E98" s="183"/>
      <c r="F98" s="183"/>
      <c r="G98" s="183"/>
      <c r="H98" s="183"/>
      <c r="I98" s="183"/>
      <c r="J98" s="183"/>
      <c r="K98" s="183"/>
      <c r="L98" s="296"/>
      <c r="M98" s="183"/>
      <c r="O98" s="101"/>
      <c r="Q98" s="101"/>
      <c r="S98" s="101"/>
      <c r="U98" s="101"/>
      <c r="W98" s="101"/>
    </row>
    <row r="99" spans="5:23" s="100" customFormat="1">
      <c r="E99" s="183"/>
      <c r="F99" s="183"/>
      <c r="G99" s="183"/>
      <c r="H99" s="183"/>
      <c r="I99" s="183"/>
      <c r="J99" s="183"/>
      <c r="K99" s="183"/>
      <c r="L99" s="296"/>
      <c r="M99" s="183"/>
      <c r="O99" s="101"/>
      <c r="Q99" s="101"/>
      <c r="S99" s="101"/>
      <c r="U99" s="101"/>
      <c r="W99" s="101"/>
    </row>
    <row r="100" spans="5:23" s="100" customFormat="1">
      <c r="E100" s="183"/>
      <c r="F100" s="183"/>
      <c r="G100" s="183"/>
      <c r="H100" s="183"/>
      <c r="I100" s="183"/>
      <c r="J100" s="183"/>
      <c r="K100" s="183"/>
      <c r="L100" s="296"/>
      <c r="M100" s="183"/>
      <c r="O100" s="101"/>
      <c r="Q100" s="101"/>
      <c r="S100" s="101"/>
      <c r="U100" s="101"/>
      <c r="W100" s="101"/>
    </row>
    <row r="101" spans="5:23" s="100" customFormat="1">
      <c r="E101" s="183"/>
      <c r="F101" s="183"/>
      <c r="G101" s="183"/>
      <c r="H101" s="183"/>
      <c r="I101" s="183"/>
      <c r="J101" s="183"/>
      <c r="K101" s="183"/>
      <c r="L101" s="296"/>
      <c r="M101" s="183"/>
      <c r="O101" s="101"/>
      <c r="Q101" s="101"/>
      <c r="S101" s="101"/>
      <c r="U101" s="101"/>
      <c r="W101" s="101"/>
    </row>
    <row r="102" spans="5:23" s="100" customFormat="1">
      <c r="E102" s="183"/>
      <c r="F102" s="183"/>
      <c r="G102" s="183"/>
      <c r="H102" s="183"/>
      <c r="I102" s="183"/>
      <c r="J102" s="183"/>
      <c r="K102" s="183"/>
      <c r="L102" s="296"/>
      <c r="M102" s="183"/>
      <c r="O102" s="101"/>
      <c r="Q102" s="101"/>
      <c r="S102" s="101"/>
      <c r="U102" s="101"/>
      <c r="W102" s="101"/>
    </row>
    <row r="103" spans="5:23" s="100" customFormat="1">
      <c r="E103" s="183"/>
      <c r="F103" s="183"/>
      <c r="G103" s="183"/>
      <c r="H103" s="183"/>
      <c r="I103" s="183"/>
      <c r="J103" s="183"/>
      <c r="K103" s="183"/>
      <c r="L103" s="296"/>
      <c r="M103" s="183"/>
      <c r="O103" s="101"/>
      <c r="Q103" s="101"/>
      <c r="S103" s="101"/>
      <c r="U103" s="101"/>
      <c r="W103" s="101"/>
    </row>
    <row r="104" spans="5:23" s="100" customFormat="1">
      <c r="E104" s="183"/>
      <c r="F104" s="183"/>
      <c r="G104" s="183"/>
      <c r="H104" s="183"/>
      <c r="I104" s="183"/>
      <c r="J104" s="183"/>
      <c r="K104" s="183"/>
      <c r="L104" s="296"/>
      <c r="M104" s="183"/>
      <c r="O104" s="101"/>
      <c r="Q104" s="101"/>
      <c r="S104" s="101"/>
      <c r="U104" s="101"/>
      <c r="W104" s="101"/>
    </row>
    <row r="105" spans="5:23" s="100" customFormat="1">
      <c r="E105" s="183"/>
      <c r="F105" s="183"/>
      <c r="G105" s="183"/>
      <c r="H105" s="183"/>
      <c r="I105" s="183"/>
      <c r="J105" s="183"/>
      <c r="K105" s="183"/>
      <c r="L105" s="296"/>
      <c r="M105" s="183"/>
      <c r="O105" s="101"/>
      <c r="Q105" s="101"/>
      <c r="S105" s="101"/>
      <c r="U105" s="101"/>
      <c r="W105" s="101"/>
    </row>
    <row r="106" spans="5:23" s="100" customFormat="1">
      <c r="E106" s="183"/>
      <c r="F106" s="183"/>
      <c r="G106" s="183"/>
      <c r="H106" s="183"/>
      <c r="I106" s="183"/>
      <c r="J106" s="183"/>
      <c r="K106" s="183"/>
      <c r="L106" s="296"/>
      <c r="M106" s="183"/>
      <c r="O106" s="101"/>
      <c r="Q106" s="101"/>
      <c r="S106" s="101"/>
      <c r="U106" s="101"/>
      <c r="W106" s="101"/>
    </row>
    <row r="107" spans="5:23" s="100" customFormat="1">
      <c r="E107" s="183"/>
      <c r="F107" s="183"/>
      <c r="G107" s="183"/>
      <c r="H107" s="183"/>
      <c r="I107" s="183"/>
      <c r="J107" s="183"/>
      <c r="K107" s="183"/>
      <c r="L107" s="296"/>
      <c r="M107" s="183"/>
      <c r="O107" s="101"/>
      <c r="Q107" s="101"/>
      <c r="S107" s="101"/>
      <c r="U107" s="101"/>
      <c r="W107" s="101"/>
    </row>
    <row r="108" spans="5:23" s="100" customFormat="1">
      <c r="E108" s="183"/>
      <c r="F108" s="183"/>
      <c r="G108" s="183"/>
      <c r="H108" s="183"/>
      <c r="I108" s="183"/>
      <c r="J108" s="183"/>
      <c r="K108" s="183"/>
      <c r="L108" s="296"/>
      <c r="M108" s="183"/>
      <c r="O108" s="101"/>
      <c r="Q108" s="101"/>
      <c r="S108" s="101"/>
      <c r="U108" s="101"/>
      <c r="W108" s="101"/>
    </row>
    <row r="109" spans="5:23" s="100" customFormat="1">
      <c r="E109" s="183"/>
      <c r="F109" s="183"/>
      <c r="G109" s="183"/>
      <c r="H109" s="183"/>
      <c r="I109" s="183"/>
      <c r="J109" s="183"/>
      <c r="K109" s="183"/>
      <c r="L109" s="296"/>
      <c r="M109" s="183"/>
      <c r="O109" s="101"/>
      <c r="Q109" s="101"/>
      <c r="S109" s="101"/>
      <c r="U109" s="101"/>
      <c r="W109" s="101"/>
    </row>
    <row r="110" spans="5:23" s="100" customFormat="1">
      <c r="E110" s="183"/>
      <c r="F110" s="183"/>
      <c r="G110" s="183"/>
      <c r="H110" s="183"/>
      <c r="I110" s="183"/>
      <c r="J110" s="183"/>
      <c r="K110" s="183"/>
      <c r="L110" s="296"/>
      <c r="M110" s="183"/>
      <c r="O110" s="101"/>
      <c r="Q110" s="101"/>
      <c r="S110" s="101"/>
      <c r="U110" s="101"/>
      <c r="W110" s="101"/>
    </row>
    <row r="111" spans="5:23" s="100" customFormat="1">
      <c r="E111" s="183"/>
      <c r="F111" s="183"/>
      <c r="G111" s="183"/>
      <c r="H111" s="183"/>
      <c r="I111" s="183"/>
      <c r="J111" s="183"/>
      <c r="K111" s="183"/>
      <c r="L111" s="296"/>
      <c r="M111" s="183"/>
      <c r="O111" s="101"/>
      <c r="Q111" s="101"/>
      <c r="S111" s="101"/>
      <c r="U111" s="101"/>
      <c r="W111" s="101"/>
    </row>
    <row r="112" spans="5:23" s="100" customFormat="1">
      <c r="E112" s="183"/>
      <c r="F112" s="183"/>
      <c r="G112" s="183"/>
      <c r="H112" s="183"/>
      <c r="I112" s="183"/>
      <c r="J112" s="183"/>
      <c r="K112" s="183"/>
      <c r="L112" s="296"/>
      <c r="M112" s="183"/>
      <c r="O112" s="101"/>
      <c r="Q112" s="101"/>
      <c r="S112" s="101"/>
      <c r="U112" s="101"/>
      <c r="W112" s="101"/>
    </row>
    <row r="113" spans="5:23" s="100" customFormat="1">
      <c r="E113" s="183"/>
      <c r="F113" s="183"/>
      <c r="G113" s="183"/>
      <c r="H113" s="183"/>
      <c r="I113" s="183"/>
      <c r="J113" s="183"/>
      <c r="K113" s="183"/>
      <c r="L113" s="296"/>
      <c r="M113" s="183"/>
      <c r="O113" s="101"/>
      <c r="Q113" s="101"/>
      <c r="S113" s="101"/>
      <c r="U113" s="101"/>
      <c r="W113" s="101"/>
    </row>
    <row r="114" spans="5:23" s="100" customFormat="1">
      <c r="E114" s="183"/>
      <c r="F114" s="183"/>
      <c r="G114" s="183"/>
      <c r="H114" s="183"/>
      <c r="I114" s="183"/>
      <c r="J114" s="183"/>
      <c r="K114" s="183"/>
      <c r="L114" s="296"/>
      <c r="M114" s="183"/>
      <c r="O114" s="101"/>
      <c r="Q114" s="101"/>
      <c r="S114" s="101"/>
      <c r="U114" s="101"/>
      <c r="W114" s="101"/>
    </row>
    <row r="115" spans="5:23" s="100" customFormat="1">
      <c r="E115" s="183"/>
      <c r="F115" s="183"/>
      <c r="G115" s="183"/>
      <c r="H115" s="183"/>
      <c r="I115" s="183"/>
      <c r="J115" s="183"/>
      <c r="K115" s="183"/>
      <c r="L115" s="296"/>
      <c r="M115" s="183"/>
      <c r="O115" s="101"/>
      <c r="Q115" s="101"/>
      <c r="S115" s="101"/>
      <c r="U115" s="101"/>
      <c r="W115" s="101"/>
    </row>
    <row r="116" spans="5:23" s="100" customFormat="1">
      <c r="E116" s="183"/>
      <c r="F116" s="183"/>
      <c r="G116" s="183"/>
      <c r="H116" s="183"/>
      <c r="I116" s="183"/>
      <c r="J116" s="183"/>
      <c r="K116" s="183"/>
      <c r="L116" s="296"/>
      <c r="M116" s="183"/>
      <c r="O116" s="101"/>
      <c r="Q116" s="101"/>
      <c r="S116" s="101"/>
      <c r="U116" s="101"/>
      <c r="W116" s="101"/>
    </row>
    <row r="117" spans="5:23" s="100" customFormat="1">
      <c r="E117" s="183"/>
      <c r="F117" s="183"/>
      <c r="G117" s="183"/>
      <c r="H117" s="183"/>
      <c r="I117" s="183"/>
      <c r="J117" s="183"/>
      <c r="K117" s="183"/>
      <c r="L117" s="296"/>
      <c r="M117" s="183"/>
      <c r="O117" s="101"/>
      <c r="Q117" s="101"/>
      <c r="S117" s="101"/>
      <c r="U117" s="101"/>
      <c r="W117" s="101"/>
    </row>
    <row r="118" spans="5:23" s="100" customFormat="1">
      <c r="E118" s="183"/>
      <c r="F118" s="183"/>
      <c r="G118" s="183"/>
      <c r="H118" s="183"/>
      <c r="I118" s="183"/>
      <c r="J118" s="183"/>
      <c r="K118" s="183"/>
      <c r="L118" s="296"/>
      <c r="M118" s="183"/>
      <c r="O118" s="101"/>
      <c r="Q118" s="101"/>
      <c r="S118" s="101"/>
      <c r="U118" s="101"/>
      <c r="W118" s="101"/>
    </row>
    <row r="119" spans="5:23" s="100" customFormat="1">
      <c r="E119" s="183"/>
      <c r="F119" s="183"/>
      <c r="G119" s="183"/>
      <c r="H119" s="183"/>
      <c r="I119" s="183"/>
      <c r="J119" s="183"/>
      <c r="K119" s="183"/>
      <c r="L119" s="296"/>
      <c r="M119" s="183"/>
      <c r="O119" s="101"/>
      <c r="Q119" s="101"/>
      <c r="S119" s="101"/>
      <c r="U119" s="101"/>
      <c r="W119" s="101"/>
    </row>
    <row r="120" spans="5:23" s="100" customFormat="1">
      <c r="E120" s="183"/>
      <c r="F120" s="183"/>
      <c r="G120" s="183"/>
      <c r="H120" s="183"/>
      <c r="I120" s="183"/>
      <c r="J120" s="183"/>
      <c r="K120" s="183"/>
      <c r="L120" s="296"/>
      <c r="M120" s="183"/>
      <c r="O120" s="101"/>
      <c r="Q120" s="101"/>
      <c r="S120" s="101"/>
      <c r="U120" s="101"/>
      <c r="W120" s="101"/>
    </row>
    <row r="121" spans="5:23" s="100" customFormat="1">
      <c r="E121" s="183"/>
      <c r="F121" s="183"/>
      <c r="G121" s="183"/>
      <c r="H121" s="183"/>
      <c r="I121" s="183"/>
      <c r="J121" s="183"/>
      <c r="K121" s="183"/>
      <c r="L121" s="296"/>
      <c r="M121" s="183"/>
      <c r="O121" s="101"/>
      <c r="Q121" s="101"/>
      <c r="S121" s="101"/>
      <c r="U121" s="101"/>
      <c r="W121" s="101"/>
    </row>
    <row r="122" spans="5:23" s="100" customFormat="1">
      <c r="E122" s="183"/>
      <c r="F122" s="183"/>
      <c r="G122" s="183"/>
      <c r="H122" s="183"/>
      <c r="I122" s="183"/>
      <c r="J122" s="183"/>
      <c r="K122" s="183"/>
      <c r="L122" s="296"/>
      <c r="M122" s="183"/>
      <c r="O122" s="101"/>
      <c r="Q122" s="101"/>
      <c r="S122" s="101"/>
      <c r="U122" s="101"/>
      <c r="W122" s="101"/>
    </row>
    <row r="123" spans="5:23" s="100" customFormat="1">
      <c r="E123" s="183"/>
      <c r="F123" s="183"/>
      <c r="G123" s="183"/>
      <c r="H123" s="183"/>
      <c r="I123" s="183"/>
      <c r="J123" s="183"/>
      <c r="K123" s="183"/>
      <c r="L123" s="296"/>
      <c r="M123" s="183"/>
      <c r="O123" s="101"/>
      <c r="Q123" s="101"/>
      <c r="S123" s="101"/>
      <c r="U123" s="101"/>
      <c r="W123" s="101"/>
    </row>
    <row r="124" spans="5:23" s="100" customFormat="1">
      <c r="E124" s="183"/>
      <c r="F124" s="183"/>
      <c r="G124" s="183"/>
      <c r="H124" s="183"/>
      <c r="I124" s="183"/>
      <c r="J124" s="183"/>
      <c r="K124" s="183"/>
      <c r="L124" s="296"/>
      <c r="M124" s="183"/>
      <c r="O124" s="101"/>
      <c r="Q124" s="101"/>
      <c r="S124" s="101"/>
      <c r="U124" s="101"/>
      <c r="W124" s="101"/>
    </row>
    <row r="125" spans="5:23" s="100" customFormat="1">
      <c r="E125" s="183"/>
      <c r="F125" s="183"/>
      <c r="G125" s="183"/>
      <c r="H125" s="183"/>
      <c r="I125" s="183"/>
      <c r="J125" s="183"/>
      <c r="K125" s="183"/>
      <c r="L125" s="296"/>
      <c r="M125" s="183"/>
      <c r="O125" s="101"/>
      <c r="Q125" s="101"/>
      <c r="S125" s="101"/>
      <c r="U125" s="101"/>
      <c r="W125" s="101"/>
    </row>
    <row r="126" spans="5:23" s="100" customFormat="1">
      <c r="E126" s="183"/>
      <c r="F126" s="183"/>
      <c r="G126" s="183"/>
      <c r="H126" s="183"/>
      <c r="I126" s="183"/>
      <c r="J126" s="183"/>
      <c r="K126" s="183"/>
      <c r="L126" s="296"/>
      <c r="M126" s="183"/>
      <c r="O126" s="101"/>
      <c r="Q126" s="101"/>
      <c r="S126" s="101"/>
      <c r="U126" s="101"/>
      <c r="W126" s="101"/>
    </row>
    <row r="127" spans="5:23" s="100" customFormat="1">
      <c r="E127" s="183"/>
      <c r="F127" s="183"/>
      <c r="G127" s="183"/>
      <c r="H127" s="183"/>
      <c r="I127" s="183"/>
      <c r="J127" s="183"/>
      <c r="K127" s="183"/>
      <c r="L127" s="296"/>
      <c r="M127" s="183"/>
      <c r="O127" s="101"/>
      <c r="Q127" s="101"/>
      <c r="S127" s="101"/>
      <c r="U127" s="101"/>
      <c r="W127" s="101"/>
    </row>
    <row r="128" spans="5:23" s="100" customFormat="1">
      <c r="E128" s="183"/>
      <c r="F128" s="183"/>
      <c r="G128" s="183"/>
      <c r="H128" s="183"/>
      <c r="I128" s="183"/>
      <c r="J128" s="183"/>
      <c r="K128" s="183"/>
      <c r="L128" s="296"/>
      <c r="M128" s="183"/>
      <c r="O128" s="101"/>
      <c r="Q128" s="101"/>
      <c r="S128" s="101"/>
      <c r="U128" s="101"/>
      <c r="W128" s="101"/>
    </row>
    <row r="129" spans="5:23" s="100" customFormat="1">
      <c r="E129" s="183"/>
      <c r="F129" s="183"/>
      <c r="G129" s="183"/>
      <c r="H129" s="183"/>
      <c r="I129" s="183"/>
      <c r="J129" s="183"/>
      <c r="K129" s="183"/>
      <c r="L129" s="296"/>
      <c r="M129" s="183"/>
      <c r="O129" s="101"/>
      <c r="Q129" s="101"/>
      <c r="S129" s="101"/>
      <c r="U129" s="101"/>
      <c r="W129" s="101"/>
    </row>
    <row r="130" spans="5:23" s="100" customFormat="1">
      <c r="E130" s="183"/>
      <c r="F130" s="183"/>
      <c r="G130" s="183"/>
      <c r="H130" s="183"/>
      <c r="I130" s="183"/>
      <c r="J130" s="183"/>
      <c r="K130" s="183"/>
      <c r="L130" s="296"/>
      <c r="M130" s="183"/>
      <c r="O130" s="101"/>
      <c r="Q130" s="101"/>
      <c r="S130" s="101"/>
      <c r="U130" s="101"/>
      <c r="W130" s="101"/>
    </row>
    <row r="131" spans="5:23" s="100" customFormat="1">
      <c r="E131" s="183"/>
      <c r="F131" s="183"/>
      <c r="G131" s="183"/>
      <c r="H131" s="183"/>
      <c r="I131" s="183"/>
      <c r="J131" s="183"/>
      <c r="K131" s="183"/>
      <c r="L131" s="296"/>
      <c r="M131" s="183"/>
      <c r="O131" s="101"/>
      <c r="Q131" s="101"/>
      <c r="S131" s="101"/>
      <c r="U131" s="101"/>
      <c r="W131" s="101"/>
    </row>
    <row r="132" spans="5:23" s="100" customFormat="1">
      <c r="E132" s="183"/>
      <c r="F132" s="183"/>
      <c r="G132" s="183"/>
      <c r="H132" s="183"/>
      <c r="I132" s="183"/>
      <c r="J132" s="183"/>
      <c r="K132" s="183"/>
      <c r="L132" s="296"/>
      <c r="M132" s="183"/>
      <c r="O132" s="101"/>
      <c r="Q132" s="101"/>
      <c r="S132" s="101"/>
      <c r="U132" s="101"/>
      <c r="W132" s="101"/>
    </row>
    <row r="133" spans="5:23" s="100" customFormat="1">
      <c r="E133" s="183"/>
      <c r="F133" s="183"/>
      <c r="G133" s="183"/>
      <c r="H133" s="183"/>
      <c r="I133" s="183"/>
      <c r="J133" s="183"/>
      <c r="K133" s="183"/>
      <c r="L133" s="296"/>
      <c r="M133" s="183"/>
      <c r="O133" s="101"/>
      <c r="Q133" s="101"/>
      <c r="S133" s="101"/>
      <c r="U133" s="101"/>
      <c r="W133" s="101"/>
    </row>
    <row r="134" spans="5:23" s="100" customFormat="1">
      <c r="E134" s="183"/>
      <c r="F134" s="183"/>
      <c r="G134" s="183"/>
      <c r="H134" s="183"/>
      <c r="I134" s="183"/>
      <c r="J134" s="183"/>
      <c r="K134" s="183"/>
      <c r="L134" s="296"/>
      <c r="M134" s="183"/>
      <c r="O134" s="101"/>
      <c r="Q134" s="101"/>
      <c r="S134" s="101"/>
      <c r="U134" s="101"/>
      <c r="W134" s="101"/>
    </row>
    <row r="135" spans="5:23" s="100" customFormat="1">
      <c r="E135" s="183"/>
      <c r="F135" s="183"/>
      <c r="G135" s="183"/>
      <c r="H135" s="183"/>
      <c r="I135" s="183"/>
      <c r="J135" s="183"/>
      <c r="K135" s="183"/>
      <c r="L135" s="296"/>
      <c r="M135" s="183"/>
      <c r="O135" s="101"/>
      <c r="Q135" s="101"/>
      <c r="S135" s="101"/>
      <c r="U135" s="101"/>
      <c r="W135" s="101"/>
    </row>
    <row r="136" spans="5:23" s="100" customFormat="1">
      <c r="E136" s="183"/>
      <c r="F136" s="183"/>
      <c r="G136" s="183"/>
      <c r="H136" s="183"/>
      <c r="I136" s="183"/>
      <c r="J136" s="183"/>
      <c r="K136" s="183"/>
      <c r="L136" s="296"/>
      <c r="M136" s="183"/>
      <c r="O136" s="101"/>
      <c r="Q136" s="101"/>
      <c r="S136" s="101"/>
      <c r="U136" s="101"/>
      <c r="W136" s="101"/>
    </row>
    <row r="137" spans="5:23" s="100" customFormat="1">
      <c r="E137" s="183"/>
      <c r="F137" s="183"/>
      <c r="G137" s="183"/>
      <c r="H137" s="183"/>
      <c r="I137" s="183"/>
      <c r="J137" s="183"/>
      <c r="K137" s="183"/>
      <c r="L137" s="296"/>
      <c r="M137" s="183"/>
      <c r="O137" s="101"/>
      <c r="Q137" s="101"/>
      <c r="S137" s="101"/>
      <c r="U137" s="101"/>
      <c r="W137" s="101"/>
    </row>
    <row r="138" spans="5:23" s="100" customFormat="1">
      <c r="E138" s="183"/>
      <c r="F138" s="183"/>
      <c r="G138" s="183"/>
      <c r="H138" s="183"/>
      <c r="I138" s="183"/>
      <c r="J138" s="183"/>
      <c r="K138" s="183"/>
      <c r="L138" s="296"/>
      <c r="M138" s="183"/>
      <c r="O138" s="101"/>
      <c r="Q138" s="101"/>
      <c r="S138" s="101"/>
      <c r="U138" s="101"/>
      <c r="W138" s="101"/>
    </row>
    <row r="139" spans="5:23" s="100" customFormat="1">
      <c r="E139" s="183"/>
      <c r="F139" s="183"/>
      <c r="G139" s="183"/>
      <c r="H139" s="183"/>
      <c r="I139" s="183"/>
      <c r="J139" s="183"/>
      <c r="K139" s="183"/>
      <c r="L139" s="296"/>
      <c r="M139" s="183"/>
      <c r="O139" s="101"/>
      <c r="Q139" s="101"/>
      <c r="S139" s="101"/>
      <c r="U139" s="101"/>
      <c r="W139" s="101"/>
    </row>
    <row r="140" spans="5:23" s="100" customFormat="1">
      <c r="E140" s="183"/>
      <c r="F140" s="183"/>
      <c r="G140" s="183"/>
      <c r="H140" s="183"/>
      <c r="I140" s="183"/>
      <c r="J140" s="183"/>
      <c r="K140" s="183"/>
      <c r="L140" s="296"/>
      <c r="M140" s="183"/>
      <c r="O140" s="101"/>
      <c r="Q140" s="101"/>
      <c r="S140" s="101"/>
      <c r="U140" s="101"/>
      <c r="W140" s="101"/>
    </row>
    <row r="141" spans="5:23" s="100" customFormat="1">
      <c r="E141" s="183"/>
      <c r="F141" s="183"/>
      <c r="G141" s="183"/>
      <c r="H141" s="183"/>
      <c r="I141" s="183"/>
      <c r="J141" s="183"/>
      <c r="K141" s="183"/>
      <c r="L141" s="296"/>
      <c r="M141" s="183"/>
      <c r="O141" s="101"/>
      <c r="Q141" s="101"/>
      <c r="S141" s="101"/>
      <c r="U141" s="101"/>
      <c r="W141" s="101"/>
    </row>
    <row r="142" spans="5:23" s="100" customFormat="1">
      <c r="E142" s="183"/>
      <c r="F142" s="183"/>
      <c r="G142" s="183"/>
      <c r="H142" s="183"/>
      <c r="I142" s="183"/>
      <c r="J142" s="183"/>
      <c r="K142" s="183"/>
      <c r="L142" s="296"/>
      <c r="M142" s="183"/>
      <c r="O142" s="101"/>
      <c r="Q142" s="101"/>
      <c r="S142" s="101"/>
      <c r="U142" s="101"/>
      <c r="W142" s="101"/>
    </row>
    <row r="143" spans="5:23" s="100" customFormat="1">
      <c r="E143" s="183"/>
      <c r="F143" s="183"/>
      <c r="G143" s="183"/>
      <c r="H143" s="183"/>
      <c r="I143" s="183"/>
      <c r="J143" s="183"/>
      <c r="K143" s="183"/>
      <c r="L143" s="296"/>
      <c r="M143" s="183"/>
      <c r="O143" s="101"/>
      <c r="Q143" s="101"/>
      <c r="S143" s="101"/>
      <c r="U143" s="101"/>
      <c r="W143" s="101"/>
    </row>
    <row r="144" spans="5:23" s="100" customFormat="1">
      <c r="E144" s="183"/>
      <c r="F144" s="183"/>
      <c r="G144" s="183"/>
      <c r="H144" s="183"/>
      <c r="I144" s="183"/>
      <c r="J144" s="183"/>
      <c r="K144" s="183"/>
      <c r="L144" s="296"/>
      <c r="M144" s="183"/>
      <c r="O144" s="101"/>
      <c r="Q144" s="101"/>
      <c r="S144" s="101"/>
      <c r="U144" s="101"/>
      <c r="W144" s="101"/>
    </row>
    <row r="145" spans="5:23" s="100" customFormat="1">
      <c r="E145" s="183"/>
      <c r="F145" s="183"/>
      <c r="G145" s="183"/>
      <c r="H145" s="183"/>
      <c r="I145" s="183"/>
      <c r="J145" s="183"/>
      <c r="K145" s="183"/>
      <c r="L145" s="296"/>
      <c r="M145" s="183"/>
      <c r="O145" s="101"/>
      <c r="Q145" s="101"/>
      <c r="S145" s="101"/>
      <c r="U145" s="101"/>
      <c r="W145" s="101"/>
    </row>
    <row r="146" spans="5:23" s="100" customFormat="1">
      <c r="E146" s="183"/>
      <c r="F146" s="183"/>
      <c r="G146" s="183"/>
      <c r="H146" s="183"/>
      <c r="I146" s="183"/>
      <c r="J146" s="183"/>
      <c r="K146" s="183"/>
      <c r="L146" s="296"/>
      <c r="M146" s="183"/>
      <c r="O146" s="101"/>
      <c r="Q146" s="101"/>
      <c r="S146" s="101"/>
      <c r="U146" s="101"/>
      <c r="W146" s="101"/>
    </row>
    <row r="147" spans="5:23" s="100" customFormat="1">
      <c r="E147" s="183"/>
      <c r="F147" s="183"/>
      <c r="G147" s="183"/>
      <c r="H147" s="183"/>
      <c r="I147" s="183"/>
      <c r="J147" s="183"/>
      <c r="K147" s="183"/>
      <c r="L147" s="296"/>
      <c r="M147" s="183"/>
      <c r="O147" s="101"/>
      <c r="Q147" s="101"/>
      <c r="S147" s="101"/>
      <c r="U147" s="101"/>
      <c r="W147" s="101"/>
    </row>
    <row r="148" spans="5:23" s="100" customFormat="1">
      <c r="E148" s="183"/>
      <c r="F148" s="183"/>
      <c r="G148" s="183"/>
      <c r="H148" s="183"/>
      <c r="I148" s="183"/>
      <c r="J148" s="183"/>
      <c r="K148" s="183"/>
      <c r="L148" s="296"/>
      <c r="M148" s="183"/>
      <c r="O148" s="101"/>
      <c r="Q148" s="101"/>
      <c r="S148" s="101"/>
      <c r="U148" s="101"/>
      <c r="W148" s="101"/>
    </row>
    <row r="149" spans="5:23" s="100" customFormat="1">
      <c r="E149" s="183"/>
      <c r="F149" s="183"/>
      <c r="G149" s="183"/>
      <c r="H149" s="183"/>
      <c r="I149" s="183"/>
      <c r="J149" s="183"/>
      <c r="K149" s="183"/>
      <c r="L149" s="296"/>
      <c r="M149" s="183"/>
      <c r="O149" s="101"/>
      <c r="Q149" s="101"/>
      <c r="S149" s="101"/>
      <c r="U149" s="101"/>
      <c r="W149" s="101"/>
    </row>
    <row r="150" spans="5:23" s="100" customFormat="1">
      <c r="E150" s="183"/>
      <c r="F150" s="183"/>
      <c r="G150" s="183"/>
      <c r="H150" s="183"/>
      <c r="I150" s="183"/>
      <c r="J150" s="183"/>
      <c r="K150" s="183"/>
      <c r="L150" s="296"/>
      <c r="M150" s="183"/>
      <c r="O150" s="101"/>
      <c r="Q150" s="101"/>
      <c r="S150" s="101"/>
      <c r="U150" s="101"/>
      <c r="W150" s="101"/>
    </row>
    <row r="151" spans="5:23" s="100" customFormat="1">
      <c r="E151" s="183"/>
      <c r="F151" s="183"/>
      <c r="G151" s="183"/>
      <c r="H151" s="183"/>
      <c r="I151" s="183"/>
      <c r="J151" s="183"/>
      <c r="K151" s="183"/>
      <c r="L151" s="296"/>
      <c r="M151" s="183"/>
      <c r="O151" s="101"/>
      <c r="Q151" s="101"/>
      <c r="S151" s="101"/>
      <c r="U151" s="101"/>
      <c r="W151" s="101"/>
    </row>
    <row r="152" spans="5:23" s="100" customFormat="1">
      <c r="E152" s="183"/>
      <c r="F152" s="183"/>
      <c r="G152" s="183"/>
      <c r="H152" s="183"/>
      <c r="I152" s="183"/>
      <c r="J152" s="183"/>
      <c r="K152" s="183"/>
      <c r="L152" s="296"/>
      <c r="M152" s="183"/>
      <c r="O152" s="101"/>
      <c r="Q152" s="101"/>
      <c r="S152" s="101"/>
      <c r="U152" s="101"/>
      <c r="W152" s="101"/>
    </row>
    <row r="153" spans="5:23" s="100" customFormat="1">
      <c r="E153" s="183"/>
      <c r="F153" s="183"/>
      <c r="G153" s="183"/>
      <c r="H153" s="183"/>
      <c r="I153" s="183"/>
      <c r="J153" s="183"/>
      <c r="K153" s="183"/>
      <c r="L153" s="296"/>
      <c r="M153" s="183"/>
      <c r="O153" s="101"/>
      <c r="Q153" s="101"/>
      <c r="S153" s="101"/>
      <c r="U153" s="101"/>
      <c r="W153" s="101"/>
    </row>
    <row r="154" spans="5:23" s="100" customFormat="1">
      <c r="E154" s="183"/>
      <c r="F154" s="183"/>
      <c r="G154" s="183"/>
      <c r="H154" s="183"/>
      <c r="I154" s="183"/>
      <c r="J154" s="183"/>
      <c r="K154" s="183"/>
      <c r="L154" s="296"/>
      <c r="M154" s="183"/>
      <c r="O154" s="101"/>
      <c r="Q154" s="101"/>
      <c r="S154" s="101"/>
      <c r="U154" s="101"/>
      <c r="W154" s="101"/>
    </row>
    <row r="155" spans="5:23" s="100" customFormat="1">
      <c r="E155" s="183"/>
      <c r="F155" s="183"/>
      <c r="G155" s="183"/>
      <c r="H155" s="183"/>
      <c r="I155" s="183"/>
      <c r="J155" s="183"/>
      <c r="K155" s="183"/>
      <c r="L155" s="296"/>
      <c r="M155" s="183"/>
      <c r="O155" s="101"/>
      <c r="Q155" s="101"/>
      <c r="S155" s="101"/>
      <c r="U155" s="101"/>
      <c r="W155" s="101"/>
    </row>
    <row r="156" spans="5:23" s="100" customFormat="1">
      <c r="E156" s="183"/>
      <c r="F156" s="183"/>
      <c r="G156" s="183"/>
      <c r="H156" s="183"/>
      <c r="I156" s="183"/>
      <c r="J156" s="183"/>
      <c r="K156" s="183"/>
      <c r="L156" s="296"/>
      <c r="M156" s="183"/>
      <c r="O156" s="101"/>
      <c r="Q156" s="101"/>
      <c r="S156" s="101"/>
      <c r="U156" s="101"/>
      <c r="W156" s="101"/>
    </row>
    <row r="157" spans="5:23" s="100" customFormat="1">
      <c r="E157" s="183"/>
      <c r="F157" s="183"/>
      <c r="G157" s="183"/>
      <c r="H157" s="183"/>
      <c r="I157" s="183"/>
      <c r="J157" s="183"/>
      <c r="K157" s="183"/>
      <c r="L157" s="296"/>
      <c r="M157" s="183"/>
      <c r="O157" s="101"/>
      <c r="Q157" s="101"/>
      <c r="S157" s="101"/>
      <c r="U157" s="101"/>
      <c r="W157" s="101"/>
    </row>
    <row r="158" spans="5:23" s="100" customFormat="1">
      <c r="E158" s="183"/>
      <c r="F158" s="183"/>
      <c r="G158" s="183"/>
      <c r="H158" s="183"/>
      <c r="I158" s="183"/>
      <c r="J158" s="183"/>
      <c r="K158" s="183"/>
      <c r="L158" s="296"/>
      <c r="M158" s="183"/>
      <c r="O158" s="101"/>
      <c r="Q158" s="101"/>
      <c r="S158" s="101"/>
      <c r="U158" s="101"/>
      <c r="W158" s="101"/>
    </row>
    <row r="159" spans="5:23" s="100" customFormat="1">
      <c r="E159" s="183"/>
      <c r="F159" s="183"/>
      <c r="G159" s="183"/>
      <c r="H159" s="183"/>
      <c r="I159" s="183"/>
      <c r="J159" s="183"/>
      <c r="K159" s="183"/>
      <c r="L159" s="296"/>
      <c r="M159" s="183"/>
      <c r="O159" s="101"/>
      <c r="Q159" s="101"/>
      <c r="S159" s="101"/>
      <c r="U159" s="101"/>
      <c r="W159" s="101"/>
    </row>
    <row r="160" spans="5:23" s="100" customFormat="1">
      <c r="E160" s="183"/>
      <c r="F160" s="183"/>
      <c r="G160" s="183"/>
      <c r="H160" s="183"/>
      <c r="I160" s="183"/>
      <c r="J160" s="183"/>
      <c r="K160" s="183"/>
      <c r="L160" s="296"/>
      <c r="M160" s="183"/>
      <c r="O160" s="101"/>
      <c r="Q160" s="101"/>
      <c r="S160" s="101"/>
      <c r="U160" s="101"/>
      <c r="W160" s="101"/>
    </row>
    <row r="161" spans="5:23" s="100" customFormat="1">
      <c r="E161" s="183"/>
      <c r="F161" s="183"/>
      <c r="G161" s="183"/>
      <c r="H161" s="183"/>
      <c r="I161" s="183"/>
      <c r="J161" s="183"/>
      <c r="K161" s="183"/>
      <c r="L161" s="296"/>
      <c r="M161" s="183"/>
      <c r="O161" s="101"/>
      <c r="Q161" s="101"/>
      <c r="S161" s="101"/>
      <c r="U161" s="101"/>
      <c r="W161" s="101"/>
    </row>
    <row r="162" spans="5:23" s="100" customFormat="1">
      <c r="E162" s="183"/>
      <c r="F162" s="183"/>
      <c r="G162" s="183"/>
      <c r="H162" s="183"/>
      <c r="I162" s="183"/>
      <c r="J162" s="183"/>
      <c r="K162" s="183"/>
      <c r="L162" s="296"/>
      <c r="M162" s="183"/>
      <c r="O162" s="101"/>
      <c r="Q162" s="101"/>
      <c r="S162" s="101"/>
      <c r="U162" s="101"/>
      <c r="W162" s="101"/>
    </row>
    <row r="163" spans="5:23" s="100" customFormat="1">
      <c r="E163" s="183"/>
      <c r="F163" s="183"/>
      <c r="G163" s="183"/>
      <c r="H163" s="183"/>
      <c r="I163" s="183"/>
      <c r="J163" s="183"/>
      <c r="K163" s="183"/>
      <c r="L163" s="296"/>
      <c r="M163" s="183"/>
      <c r="O163" s="101"/>
      <c r="Q163" s="101"/>
      <c r="S163" s="101"/>
      <c r="U163" s="101"/>
      <c r="W163" s="101"/>
    </row>
    <row r="164" spans="5:23" s="100" customFormat="1">
      <c r="E164" s="183"/>
      <c r="F164" s="183"/>
      <c r="G164" s="183"/>
      <c r="H164" s="183"/>
      <c r="I164" s="183"/>
      <c r="J164" s="183"/>
      <c r="K164" s="183"/>
      <c r="L164" s="296"/>
      <c r="M164" s="183"/>
      <c r="O164" s="101"/>
      <c r="Q164" s="101"/>
      <c r="S164" s="101"/>
      <c r="U164" s="101"/>
      <c r="W164" s="101"/>
    </row>
    <row r="165" spans="5:23" s="100" customFormat="1">
      <c r="E165" s="183"/>
      <c r="F165" s="183"/>
      <c r="G165" s="183"/>
      <c r="H165" s="183"/>
      <c r="I165" s="183"/>
      <c r="J165" s="183"/>
      <c r="K165" s="183"/>
      <c r="L165" s="296"/>
      <c r="M165" s="183"/>
      <c r="O165" s="101"/>
      <c r="Q165" s="101"/>
      <c r="S165" s="101"/>
      <c r="U165" s="101"/>
      <c r="W165" s="101"/>
    </row>
    <row r="166" spans="5:23" s="100" customFormat="1">
      <c r="E166" s="183"/>
      <c r="F166" s="183"/>
      <c r="G166" s="183"/>
      <c r="H166" s="183"/>
      <c r="I166" s="183"/>
      <c r="J166" s="183"/>
      <c r="K166" s="183"/>
      <c r="L166" s="296"/>
      <c r="M166" s="183"/>
      <c r="O166" s="101"/>
      <c r="Q166" s="101"/>
      <c r="S166" s="101"/>
      <c r="U166" s="101"/>
      <c r="W166" s="101"/>
    </row>
    <row r="167" spans="5:23" s="100" customFormat="1">
      <c r="E167" s="183"/>
      <c r="F167" s="183"/>
      <c r="G167" s="183"/>
      <c r="H167" s="183"/>
      <c r="I167" s="183"/>
      <c r="J167" s="183"/>
      <c r="K167" s="183"/>
      <c r="L167" s="296"/>
      <c r="M167" s="183"/>
      <c r="O167" s="101"/>
      <c r="Q167" s="101"/>
      <c r="S167" s="101"/>
      <c r="U167" s="101"/>
      <c r="W167" s="101"/>
    </row>
    <row r="168" spans="5:23" s="100" customFormat="1">
      <c r="E168" s="183"/>
      <c r="F168" s="183"/>
      <c r="G168" s="183"/>
      <c r="H168" s="183"/>
      <c r="I168" s="183"/>
      <c r="J168" s="183"/>
      <c r="K168" s="183"/>
      <c r="L168" s="296"/>
      <c r="M168" s="183"/>
      <c r="O168" s="101"/>
      <c r="Q168" s="101"/>
      <c r="S168" s="101"/>
      <c r="U168" s="101"/>
      <c r="W168" s="101"/>
    </row>
    <row r="169" spans="5:23" s="100" customFormat="1">
      <c r="E169" s="183"/>
      <c r="F169" s="183"/>
      <c r="G169" s="183"/>
      <c r="H169" s="183"/>
      <c r="I169" s="183"/>
      <c r="J169" s="183"/>
      <c r="K169" s="183"/>
      <c r="L169" s="296"/>
      <c r="M169" s="183"/>
      <c r="O169" s="101"/>
      <c r="Q169" s="101"/>
      <c r="S169" s="101"/>
      <c r="U169" s="101"/>
      <c r="W169" s="101"/>
    </row>
    <row r="170" spans="5:23" s="100" customFormat="1">
      <c r="E170" s="183"/>
      <c r="F170" s="183"/>
      <c r="G170" s="183"/>
      <c r="H170" s="183"/>
      <c r="I170" s="183"/>
      <c r="J170" s="183"/>
      <c r="K170" s="183"/>
      <c r="L170" s="296"/>
      <c r="M170" s="183"/>
      <c r="O170" s="101"/>
      <c r="Q170" s="101"/>
      <c r="S170" s="101"/>
      <c r="U170" s="101"/>
      <c r="W170" s="101"/>
    </row>
    <row r="171" spans="5:23" s="100" customFormat="1">
      <c r="E171" s="183"/>
      <c r="F171" s="183"/>
      <c r="G171" s="183"/>
      <c r="H171" s="183"/>
      <c r="I171" s="183"/>
      <c r="J171" s="183"/>
      <c r="K171" s="183"/>
      <c r="L171" s="296"/>
      <c r="M171" s="183"/>
      <c r="O171" s="101"/>
      <c r="Q171" s="101"/>
      <c r="S171" s="101"/>
      <c r="U171" s="101"/>
      <c r="W171" s="101"/>
    </row>
    <row r="172" spans="5:23" s="100" customFormat="1">
      <c r="E172" s="183"/>
      <c r="F172" s="183"/>
      <c r="G172" s="183"/>
      <c r="H172" s="183"/>
      <c r="I172" s="183"/>
      <c r="J172" s="183"/>
      <c r="K172" s="183"/>
      <c r="L172" s="296"/>
      <c r="M172" s="183"/>
      <c r="O172" s="101"/>
      <c r="Q172" s="101"/>
      <c r="S172" s="101"/>
      <c r="U172" s="101"/>
      <c r="W172" s="101"/>
    </row>
    <row r="173" spans="5:23" s="100" customFormat="1">
      <c r="E173" s="183"/>
      <c r="F173" s="183"/>
      <c r="G173" s="183"/>
      <c r="H173" s="183"/>
      <c r="I173" s="183"/>
      <c r="J173" s="183"/>
      <c r="K173" s="183"/>
      <c r="L173" s="296"/>
      <c r="M173" s="183"/>
      <c r="O173" s="101"/>
      <c r="Q173" s="101"/>
      <c r="S173" s="101"/>
      <c r="U173" s="101"/>
      <c r="W173" s="101"/>
    </row>
    <row r="174" spans="5:23" s="100" customFormat="1">
      <c r="E174" s="183"/>
      <c r="F174" s="183"/>
      <c r="G174" s="183"/>
      <c r="H174" s="183"/>
      <c r="I174" s="183"/>
      <c r="J174" s="183"/>
      <c r="K174" s="183"/>
      <c r="L174" s="296"/>
      <c r="M174" s="183"/>
      <c r="O174" s="101"/>
      <c r="Q174" s="101"/>
      <c r="S174" s="101"/>
      <c r="U174" s="101"/>
      <c r="W174" s="101"/>
    </row>
    <row r="175" spans="5:23" s="100" customFormat="1">
      <c r="E175" s="183"/>
      <c r="F175" s="183"/>
      <c r="G175" s="183"/>
      <c r="H175" s="183"/>
      <c r="I175" s="183"/>
      <c r="J175" s="183"/>
      <c r="K175" s="183"/>
      <c r="L175" s="296"/>
      <c r="M175" s="183"/>
      <c r="O175" s="101"/>
      <c r="Q175" s="101"/>
      <c r="S175" s="101"/>
      <c r="U175" s="101"/>
      <c r="W175" s="101"/>
    </row>
    <row r="176" spans="5:23" s="100" customFormat="1">
      <c r="E176" s="183"/>
      <c r="F176" s="183"/>
      <c r="G176" s="183"/>
      <c r="H176" s="183"/>
      <c r="I176" s="183"/>
      <c r="J176" s="183"/>
      <c r="K176" s="183"/>
      <c r="L176" s="296"/>
      <c r="M176" s="183"/>
      <c r="O176" s="101"/>
      <c r="Q176" s="101"/>
      <c r="S176" s="101"/>
      <c r="U176" s="101"/>
      <c r="W176" s="101"/>
    </row>
    <row r="177" spans="5:23" s="100" customFormat="1">
      <c r="E177" s="183"/>
      <c r="F177" s="183"/>
      <c r="G177" s="183"/>
      <c r="H177" s="183"/>
      <c r="I177" s="183"/>
      <c r="J177" s="183"/>
      <c r="K177" s="183"/>
      <c r="L177" s="296"/>
      <c r="M177" s="183"/>
      <c r="O177" s="101"/>
      <c r="Q177" s="101"/>
      <c r="S177" s="101"/>
      <c r="U177" s="101"/>
      <c r="W177" s="101"/>
    </row>
    <row r="178" spans="5:23" s="100" customFormat="1">
      <c r="E178" s="183"/>
      <c r="F178" s="183"/>
      <c r="G178" s="183"/>
      <c r="H178" s="183"/>
      <c r="I178" s="183"/>
      <c r="J178" s="183"/>
      <c r="K178" s="183"/>
      <c r="L178" s="296"/>
      <c r="M178" s="183"/>
      <c r="O178" s="101"/>
      <c r="Q178" s="101"/>
      <c r="S178" s="101"/>
      <c r="U178" s="101"/>
      <c r="W178" s="101"/>
    </row>
    <row r="179" spans="5:23" s="100" customFormat="1">
      <c r="E179" s="183"/>
      <c r="F179" s="183"/>
      <c r="G179" s="183"/>
      <c r="H179" s="183"/>
      <c r="I179" s="183"/>
      <c r="J179" s="183"/>
      <c r="K179" s="183"/>
      <c r="L179" s="296"/>
      <c r="M179" s="183"/>
      <c r="O179" s="101"/>
      <c r="Q179" s="101"/>
      <c r="S179" s="101"/>
      <c r="U179" s="101"/>
      <c r="W179" s="101"/>
    </row>
    <row r="180" spans="5:23" s="100" customFormat="1">
      <c r="E180" s="183"/>
      <c r="F180" s="183"/>
      <c r="G180" s="183"/>
      <c r="H180" s="183"/>
      <c r="I180" s="183"/>
      <c r="J180" s="183"/>
      <c r="K180" s="183"/>
      <c r="L180" s="296"/>
      <c r="M180" s="183"/>
      <c r="O180" s="101"/>
      <c r="Q180" s="101"/>
      <c r="S180" s="101"/>
      <c r="U180" s="101"/>
      <c r="W180" s="101"/>
    </row>
  </sheetData>
  <sheetProtection sheet="1" objects="1" scenarios="1"/>
  <mergeCells count="35">
    <mergeCell ref="B16:F16"/>
    <mergeCell ref="N9:O9"/>
    <mergeCell ref="P9:Q9"/>
    <mergeCell ref="R9:S9"/>
    <mergeCell ref="B2:G3"/>
    <mergeCell ref="C5:E5"/>
    <mergeCell ref="C7:E7"/>
    <mergeCell ref="D9:D10"/>
    <mergeCell ref="E9:E10"/>
    <mergeCell ref="F9:F10"/>
    <mergeCell ref="G9:H9"/>
    <mergeCell ref="I9:J9"/>
    <mergeCell ref="K9:L9"/>
    <mergeCell ref="G5:G6"/>
    <mergeCell ref="B40:D40"/>
    <mergeCell ref="B42:D42"/>
    <mergeCell ref="B43:D43"/>
    <mergeCell ref="B44:D44"/>
    <mergeCell ref="B17:G17"/>
    <mergeCell ref="B19:F19"/>
    <mergeCell ref="B39:D39"/>
    <mergeCell ref="B57:D57"/>
    <mergeCell ref="B58:D58"/>
    <mergeCell ref="B59:D59"/>
    <mergeCell ref="B60:D60"/>
    <mergeCell ref="B51:D51"/>
    <mergeCell ref="B52:D52"/>
    <mergeCell ref="B53:D53"/>
    <mergeCell ref="B55:D55"/>
    <mergeCell ref="B56:D56"/>
    <mergeCell ref="B45:D45"/>
    <mergeCell ref="B46:D46"/>
    <mergeCell ref="B47:D47"/>
    <mergeCell ref="B48:D48"/>
    <mergeCell ref="B49:D49"/>
  </mergeCells>
  <dataValidations count="3">
    <dataValidation type="list" allowBlank="1" showInputMessage="1" showErrorMessage="1" sqref="C5">
      <formula1>EY_provision</formula1>
    </dataValidation>
    <dataValidation type="list" allowBlank="1" showInputMessage="1" showErrorMessage="1" sqref="G5">
      <formula1>Provision_table3</formula1>
    </dataValidation>
    <dataValidation type="list" allowBlank="1" showInputMessage="1" showErrorMessage="1" sqref="C7">
      <formula1>LocalAuthority</formula1>
    </dataValidation>
  </dataValidation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31"/>
    <pageSetUpPr fitToPage="1"/>
  </sheetPr>
  <dimension ref="B2:R39"/>
  <sheetViews>
    <sheetView showGridLines="0" showRowColHeaders="0" zoomScaleNormal="100" workbookViewId="0"/>
  </sheetViews>
  <sheetFormatPr defaultColWidth="9.140625" defaultRowHeight="12.75"/>
  <cols>
    <col min="1" max="1" width="3.140625" style="3" customWidth="1"/>
    <col min="2" max="2" width="26.42578125" style="3" customWidth="1"/>
    <col min="3" max="4" width="12.28515625" style="3" customWidth="1"/>
    <col min="5" max="5" width="2" style="3" customWidth="1"/>
    <col min="6" max="6" width="12.28515625" style="3" customWidth="1"/>
    <col min="7" max="7" width="1.7109375" style="3" customWidth="1"/>
    <col min="8" max="8" width="12.28515625" style="3" customWidth="1"/>
    <col min="9" max="9" width="13.5703125" style="4" customWidth="1"/>
    <col min="10" max="12" width="9.7109375" style="4" customWidth="1"/>
    <col min="13" max="15" width="9.140625" style="4"/>
    <col min="16" max="16384" width="9.140625" style="3"/>
  </cols>
  <sheetData>
    <row r="2" spans="2:18" ht="12.75" customHeight="1">
      <c r="B2" s="496" t="str">
        <f>"Table 9a: Early years registered providers inspected when there were no children on roll complying with the requirements for registration between "&amp;current_quarter&amp;", by provider type (revised)" &amp;" "&amp;"¹"&amp;" ²"&amp;" ³"</f>
        <v>Table 9a: Early years registered providers inspected when there were no children on roll complying with the requirements for registration between 1 July 2014 and 31 August 2014, by provider type (revised) ¹ ² ³</v>
      </c>
      <c r="C2" s="496"/>
      <c r="D2" s="496"/>
      <c r="E2" s="496"/>
      <c r="F2" s="496"/>
      <c r="G2" s="496"/>
      <c r="H2" s="496"/>
      <c r="I2" s="20"/>
      <c r="J2" s="20"/>
      <c r="K2" s="20"/>
      <c r="L2" s="20"/>
      <c r="M2" s="20"/>
    </row>
    <row r="3" spans="2:18" ht="28.15" customHeight="1">
      <c r="B3" s="496"/>
      <c r="C3" s="496"/>
      <c r="D3" s="496"/>
      <c r="E3" s="496"/>
      <c r="F3" s="496"/>
      <c r="G3" s="496"/>
      <c r="H3" s="496"/>
      <c r="I3" s="20"/>
      <c r="J3" s="492"/>
      <c r="K3" s="493"/>
      <c r="L3" s="493"/>
      <c r="M3" s="20"/>
    </row>
    <row r="4" spans="2:18" s="16" customFormat="1" ht="15.75" customHeight="1">
      <c r="B4" s="15"/>
      <c r="C4" s="15"/>
      <c r="D4" s="15"/>
      <c r="E4" s="15"/>
      <c r="F4" s="15"/>
      <c r="G4" s="15"/>
      <c r="I4" s="17"/>
      <c r="J4" s="493"/>
      <c r="K4" s="493"/>
      <c r="L4" s="493"/>
      <c r="M4" s="17"/>
      <c r="N4" s="17"/>
      <c r="O4" s="17"/>
      <c r="P4" s="18"/>
    </row>
    <row r="5" spans="2:18" ht="29.1" customHeight="1">
      <c r="B5" s="272"/>
      <c r="C5" s="273" t="s">
        <v>55</v>
      </c>
      <c r="D5" s="245" t="s">
        <v>172</v>
      </c>
      <c r="E5" s="245"/>
      <c r="F5" s="226" t="s">
        <v>0</v>
      </c>
      <c r="G5" s="247"/>
      <c r="H5" s="226" t="s">
        <v>1</v>
      </c>
      <c r="I5" s="3"/>
      <c r="J5" s="524"/>
      <c r="K5" s="524"/>
      <c r="L5" s="524"/>
      <c r="M5" s="8"/>
      <c r="N5" s="8"/>
      <c r="O5" s="8"/>
      <c r="P5" s="9"/>
      <c r="Q5" s="4"/>
      <c r="R5" s="6"/>
    </row>
    <row r="6" spans="2:18" s="22" customFormat="1" ht="4.5" customHeight="1">
      <c r="B6" s="11"/>
      <c r="C6" s="64"/>
      <c r="E6" s="39"/>
      <c r="F6" s="39"/>
      <c r="H6" s="23"/>
      <c r="I6" s="24"/>
      <c r="J6" s="24"/>
      <c r="K6" s="24"/>
      <c r="L6" s="24"/>
      <c r="M6" s="24"/>
      <c r="N6" s="25"/>
      <c r="O6" s="25"/>
      <c r="P6" s="25"/>
      <c r="Q6" s="25"/>
    </row>
    <row r="7" spans="2:18" s="22" customFormat="1">
      <c r="B7" s="140" t="s">
        <v>139</v>
      </c>
      <c r="C7" s="244">
        <f>IF(ISERROR(VLOOKUP("4"&amp;$B7&amp;"All",dataset14,5,FALSE))=TRUE,0,VLOOKUP("4"&amp;$B7&amp;"All",dataset14,5,FALSE))</f>
        <v>685</v>
      </c>
      <c r="D7" s="244">
        <f>IF(ISERROR(VLOOKUP("4"&amp;$B7&amp;"All",dataset14,6,FALSE))=TRUE,0,VLOOKUP("4"&amp;$B7&amp;"All",dataset14,6,FALSE))</f>
        <v>484</v>
      </c>
      <c r="E7" s="244"/>
      <c r="F7" s="244">
        <f>IF(ISERROR(VLOOKUP("4"&amp;$B7&amp;"All",dataset14,7,FALSE))=TRUE,0,VLOOKUP("4"&amp;$B7&amp;"All",dataset14,7,FALSE))</f>
        <v>194</v>
      </c>
      <c r="G7" s="244"/>
      <c r="H7" s="244">
        <f>IF(ISERROR(VLOOKUP("4"&amp;$B7&amp;"All",dataset14,8,FALSE))=TRUE,0,VLOOKUP("4"&amp;$B7&amp;"All",dataset14,8,FALSE))</f>
        <v>7</v>
      </c>
      <c r="I7" s="23"/>
      <c r="J7" s="24"/>
      <c r="K7" s="24"/>
      <c r="L7" s="24"/>
      <c r="M7" s="24"/>
      <c r="N7" s="24"/>
      <c r="O7" s="25"/>
      <c r="P7" s="25"/>
      <c r="Q7" s="25"/>
      <c r="R7" s="25"/>
    </row>
    <row r="8" spans="2:18" s="22" customFormat="1">
      <c r="B8" s="238" t="s">
        <v>233</v>
      </c>
      <c r="C8" s="244">
        <f>IF(ISERROR(VLOOKUP("4"&amp;$B8&amp;"All",dataset14,5,FALSE))=TRUE,0,VLOOKUP("4"&amp;$B8&amp;"All",dataset14,5,FALSE))</f>
        <v>46</v>
      </c>
      <c r="D8" s="244">
        <f>IF(ISERROR(VLOOKUP("4"&amp;$B8&amp;"All",dataset14,6,FALSE))=TRUE,0,VLOOKUP("4"&amp;$B8&amp;"All",dataset14,6,FALSE))</f>
        <v>37</v>
      </c>
      <c r="E8" s="244"/>
      <c r="F8" s="244">
        <f>IF(ISERROR(VLOOKUP("4"&amp;$B8&amp;"All",dataset14,7,FALSE))=TRUE,0,VLOOKUP("4"&amp;$B8&amp;"All",dataset14,7,FALSE))</f>
        <v>9</v>
      </c>
      <c r="G8" s="244"/>
      <c r="H8" s="244">
        <f>IF(ISERROR(VLOOKUP("4"&amp;$B8&amp;"All",dataset14,8,FALSE))=TRUE,0,VLOOKUP("4"&amp;$B8&amp;"All",dataset14,8,FALSE))</f>
        <v>0</v>
      </c>
      <c r="I8" s="23"/>
      <c r="J8" s="24"/>
      <c r="K8" s="24"/>
      <c r="L8" s="24"/>
      <c r="M8" s="24"/>
      <c r="N8" s="24"/>
      <c r="O8" s="25"/>
      <c r="P8" s="25"/>
      <c r="Q8" s="25"/>
      <c r="R8" s="25"/>
    </row>
    <row r="9" spans="2:18" s="22" customFormat="1">
      <c r="B9" s="238" t="s">
        <v>234</v>
      </c>
      <c r="C9" s="244">
        <f>IF(ISERROR(VLOOKUP("4"&amp;$B9&amp;"All",dataset14,5,FALSE))=TRUE,0,VLOOKUP("4"&amp;$B9&amp;"All",dataset14,5,FALSE))</f>
        <v>0</v>
      </c>
      <c r="D9" s="244">
        <f>IF(ISERROR(VLOOKUP("4"&amp;$B9&amp;"All",dataset14,6,FALSE))=TRUE,0,VLOOKUP("4"&amp;$B9&amp;"All",dataset14,6,FALSE))</f>
        <v>0</v>
      </c>
      <c r="E9" s="244"/>
      <c r="F9" s="244">
        <f>IF(ISERROR(VLOOKUP("4"&amp;$B9&amp;"All",dataset14,7,FALSE))=TRUE,0,VLOOKUP("4"&amp;$B9&amp;"All",dataset14,7,FALSE))</f>
        <v>0</v>
      </c>
      <c r="G9" s="244"/>
      <c r="H9" s="244">
        <f>IF(ISERROR(VLOOKUP("4"&amp;$B9&amp;"All",dataset14,8,FALSE))=TRUE,0,VLOOKUP("4"&amp;$B9&amp;"All",dataset14,8,FALSE))</f>
        <v>0</v>
      </c>
      <c r="I9" s="23"/>
      <c r="J9" s="24"/>
      <c r="K9" s="24"/>
      <c r="L9" s="24"/>
      <c r="M9" s="24"/>
      <c r="N9" s="24"/>
      <c r="O9" s="25"/>
      <c r="P9" s="25"/>
      <c r="Q9" s="25"/>
      <c r="R9" s="25"/>
    </row>
    <row r="10" spans="2:18" s="22" customFormat="1">
      <c r="B10" s="238" t="s">
        <v>138</v>
      </c>
      <c r="C10" s="244">
        <f>IF(ISERROR(VLOOKUP("4"&amp;$B10&amp;"All",dataset14,5,FALSE))=TRUE,0,VLOOKUP("4"&amp;$B10&amp;"All",dataset14,5,FALSE))</f>
        <v>0</v>
      </c>
      <c r="D10" s="244">
        <f>IF(ISERROR(VLOOKUP("4"&amp;$B10&amp;"All",dataset14,6,FALSE))=TRUE,0,VLOOKUP("4"&amp;$B10&amp;"All",dataset14,6,FALSE))</f>
        <v>0</v>
      </c>
      <c r="E10" s="244"/>
      <c r="F10" s="244">
        <f>IF(ISERROR(VLOOKUP("4"&amp;$B10&amp;"All",dataset14,7,FALSE))=TRUE,0,VLOOKUP("4"&amp;$B10&amp;"All",dataset14,7,FALSE))</f>
        <v>0</v>
      </c>
      <c r="G10" s="244"/>
      <c r="H10" s="244">
        <f>IF(ISERROR(VLOOKUP("4"&amp;$B10&amp;"All",dataset14,8,FALSE))=TRUE,0,VLOOKUP("4"&amp;$B10&amp;"All",dataset14,8,FALSE))</f>
        <v>0</v>
      </c>
      <c r="I10" s="23"/>
      <c r="J10" s="24"/>
      <c r="K10" s="24"/>
      <c r="L10" s="24"/>
      <c r="M10" s="24"/>
      <c r="N10" s="24"/>
      <c r="O10" s="25"/>
      <c r="P10" s="25"/>
      <c r="Q10" s="25"/>
      <c r="R10" s="25"/>
    </row>
    <row r="11" spans="2:18" s="22" customFormat="1" ht="6" customHeight="1">
      <c r="B11" s="238"/>
      <c r="C11" s="244"/>
      <c r="D11" s="244"/>
      <c r="E11" s="244"/>
      <c r="F11" s="244"/>
      <c r="G11" s="244"/>
      <c r="H11" s="244"/>
      <c r="I11" s="23"/>
      <c r="J11" s="24"/>
      <c r="K11" s="24"/>
      <c r="L11" s="24"/>
      <c r="M11" s="24"/>
      <c r="N11" s="24"/>
      <c r="O11" s="25"/>
      <c r="P11" s="25"/>
      <c r="Q11" s="25"/>
      <c r="R11" s="25"/>
    </row>
    <row r="12" spans="2:18" s="22" customFormat="1">
      <c r="B12" s="140" t="s">
        <v>166</v>
      </c>
      <c r="C12" s="244">
        <f>IF(ISERROR(VLOOKUP("4"&amp;$B12&amp;"All",dataset14,5,FALSE))=TRUE,0,VLOOKUP("4"&amp;$B12&amp;"All",dataset14,5,FALSE))</f>
        <v>731</v>
      </c>
      <c r="D12" s="244">
        <f>IF(ISERROR(VLOOKUP("4"&amp;$B12&amp;"All",dataset14,6,FALSE))=TRUE,0,VLOOKUP("4"&amp;$B12&amp;"All",dataset14,6,FALSE))</f>
        <v>521</v>
      </c>
      <c r="E12" s="244"/>
      <c r="F12" s="244">
        <f>IF(ISERROR(VLOOKUP("4"&amp;$B12&amp;"All",dataset14,7,FALSE))=TRUE,0,VLOOKUP("4"&amp;$B12&amp;"All",dataset14,7,FALSE))</f>
        <v>203</v>
      </c>
      <c r="G12" s="244"/>
      <c r="H12" s="244">
        <f>IF(ISERROR(VLOOKUP("4"&amp;$B12&amp;"All",dataset14,8,FALSE))=TRUE,0,VLOOKUP("4"&amp;$B12&amp;"All",dataset14,8,FALSE))</f>
        <v>7</v>
      </c>
      <c r="I12" s="23"/>
      <c r="J12" s="24"/>
      <c r="K12" s="24"/>
      <c r="L12" s="24"/>
      <c r="M12" s="24"/>
      <c r="N12" s="24"/>
      <c r="O12" s="25"/>
      <c r="P12" s="25"/>
      <c r="Q12" s="25"/>
      <c r="R12" s="25"/>
    </row>
    <row r="13" spans="2:18" ht="4.5" customHeight="1">
      <c r="B13" s="13"/>
      <c r="C13" s="14"/>
      <c r="D13" s="14"/>
      <c r="E13" s="14"/>
      <c r="F13" s="14"/>
      <c r="G13" s="14"/>
      <c r="H13" s="14"/>
      <c r="I13" s="3"/>
      <c r="J13" s="19"/>
      <c r="K13" s="19"/>
      <c r="L13" s="19"/>
      <c r="M13" s="19"/>
      <c r="N13" s="19"/>
      <c r="O13" s="19"/>
      <c r="P13" s="19"/>
    </row>
    <row r="14" spans="2:18" ht="12" customHeight="1">
      <c r="B14" s="11"/>
      <c r="C14" s="12"/>
      <c r="D14" s="12"/>
      <c r="E14" s="12"/>
      <c r="F14" s="12"/>
      <c r="G14" s="12"/>
      <c r="H14" s="158" t="s">
        <v>54</v>
      </c>
      <c r="I14" s="3"/>
      <c r="J14" s="19"/>
      <c r="K14" s="19"/>
      <c r="L14" s="19"/>
      <c r="M14" s="19"/>
      <c r="N14" s="19"/>
      <c r="O14" s="19"/>
      <c r="P14" s="19"/>
    </row>
    <row r="15" spans="2:18" ht="24" customHeight="1">
      <c r="B15" s="538" t="s">
        <v>313</v>
      </c>
      <c r="C15" s="538"/>
      <c r="D15" s="538"/>
      <c r="E15" s="539"/>
      <c r="F15" s="539"/>
      <c r="G15" s="539"/>
      <c r="H15" s="539"/>
      <c r="O15" s="3"/>
    </row>
    <row r="16" spans="2:18" ht="12" customHeight="1">
      <c r="B16" s="552" t="str">
        <f>"2. Data include inspections published as at "&amp;Ranges!$A$25&amp;"."</f>
        <v>2. Data include inspections published as at 31 January 2015.</v>
      </c>
      <c r="C16" s="495"/>
      <c r="D16" s="495"/>
      <c r="E16" s="495"/>
      <c r="F16" s="495"/>
      <c r="G16" s="495"/>
      <c r="H16" s="495"/>
      <c r="O16" s="3"/>
    </row>
    <row r="17" spans="2:15" ht="24.75" customHeight="1">
      <c r="B17" s="509" t="s">
        <v>6864</v>
      </c>
      <c r="C17" s="539"/>
      <c r="D17" s="539"/>
      <c r="E17" s="539"/>
      <c r="F17" s="539"/>
      <c r="G17" s="539"/>
      <c r="H17" s="539"/>
      <c r="O17" s="3"/>
    </row>
    <row r="18" spans="2:15">
      <c r="O18" s="3"/>
    </row>
    <row r="19" spans="2:15">
      <c r="O19" s="3"/>
    </row>
    <row r="20" spans="2:15">
      <c r="C20" s="176"/>
      <c r="D20" s="176"/>
      <c r="E20" s="176"/>
      <c r="F20" s="176"/>
      <c r="G20" s="176"/>
      <c r="H20" s="176"/>
      <c r="O20" s="3"/>
    </row>
    <row r="21" spans="2:15">
      <c r="C21" s="176"/>
      <c r="O21" s="3"/>
    </row>
    <row r="22" spans="2:15">
      <c r="C22" s="176"/>
      <c r="O22" s="3"/>
    </row>
    <row r="23" spans="2:15">
      <c r="C23" s="176"/>
      <c r="O23" s="3"/>
    </row>
    <row r="24" spans="2:15">
      <c r="C24" s="176"/>
      <c r="O24" s="3"/>
    </row>
    <row r="25" spans="2:15">
      <c r="C25" s="176"/>
      <c r="D25" s="176"/>
      <c r="E25" s="176"/>
      <c r="F25" s="176"/>
      <c r="G25" s="176"/>
      <c r="H25" s="176"/>
      <c r="O25" s="3"/>
    </row>
    <row r="26" spans="2:15">
      <c r="C26" s="176"/>
      <c r="O26" s="3"/>
    </row>
    <row r="27" spans="2:15">
      <c r="O27" s="3"/>
    </row>
    <row r="28" spans="2:15">
      <c r="O28" s="3"/>
    </row>
    <row r="29" spans="2:15">
      <c r="O29" s="3"/>
    </row>
    <row r="30" spans="2:15">
      <c r="O30" s="3"/>
    </row>
    <row r="31" spans="2:15">
      <c r="O31" s="3"/>
    </row>
    <row r="32" spans="2:15">
      <c r="O32" s="3"/>
    </row>
    <row r="33" spans="2:15">
      <c r="O33" s="3"/>
    </row>
    <row r="34" spans="2:15">
      <c r="O34" s="3"/>
    </row>
    <row r="35" spans="2:15">
      <c r="O35" s="3"/>
    </row>
    <row r="36" spans="2:15">
      <c r="B36" s="7"/>
      <c r="O36" s="3"/>
    </row>
    <row r="37" spans="2:15">
      <c r="O37" s="3"/>
    </row>
    <row r="39" spans="2:15">
      <c r="C39" s="7"/>
    </row>
  </sheetData>
  <sheetProtection sheet="1" objects="1" scenarios="1"/>
  <mergeCells count="5">
    <mergeCell ref="B17:H17"/>
    <mergeCell ref="B2:H3"/>
    <mergeCell ref="J3:L5"/>
    <mergeCell ref="B15:H15"/>
    <mergeCell ref="B16:H16"/>
  </mergeCells>
  <phoneticPr fontId="3" type="noConversion"/>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31"/>
  </sheetPr>
  <dimension ref="A1:M213"/>
  <sheetViews>
    <sheetView showGridLines="0" showRowColHeaders="0" zoomScaleNormal="100" workbookViewId="0"/>
  </sheetViews>
  <sheetFormatPr defaultColWidth="9.140625" defaultRowHeight="12.75"/>
  <cols>
    <col min="1" max="1" width="2.85546875" style="4" customWidth="1"/>
    <col min="2" max="2" width="22.28515625" style="5" customWidth="1"/>
    <col min="3" max="3" width="13.85546875" style="177" customWidth="1"/>
    <col min="4" max="5" width="10.42578125" style="177" customWidth="1"/>
    <col min="6" max="6" width="12.5703125" style="177" customWidth="1"/>
    <col min="7" max="9" width="10.42578125" style="177" customWidth="1"/>
    <col min="10" max="10" width="12.5703125" style="177" customWidth="1"/>
    <col min="11" max="11" width="10.42578125" style="69" customWidth="1"/>
    <col min="12" max="12" width="9.7109375" style="3" customWidth="1"/>
    <col min="13" max="13" width="9.7109375" style="70" customWidth="1"/>
    <col min="14" max="16384" width="9.140625" style="3"/>
  </cols>
  <sheetData>
    <row r="1" spans="1:13" ht="9.75" customHeight="1">
      <c r="A1" s="67"/>
      <c r="B1" s="347"/>
      <c r="C1" s="176"/>
      <c r="H1" s="176"/>
    </row>
    <row r="2" spans="1:13" ht="12.75" customHeight="1">
      <c r="A2" s="67"/>
      <c r="B2" s="496" t="str">
        <f>"Table 10a: Overall Effectiveness of early years registered providers inspected between "&amp;current_quarter&amp;", by region and local authority (revised)" &amp;" "&amp;"¹"&amp;" ²"&amp;" ³"</f>
        <v>Table 10a: Overall Effectiveness of early years registered providers inspected between 1 July 2014 and 31 August 2014, by region and local authority (revised) ¹ ² ³</v>
      </c>
      <c r="C2" s="496"/>
      <c r="D2" s="496"/>
      <c r="E2" s="496"/>
      <c r="F2" s="496"/>
      <c r="G2" s="496"/>
      <c r="H2" s="496"/>
      <c r="I2" s="496"/>
      <c r="J2" s="496"/>
      <c r="K2" s="496"/>
      <c r="L2" s="42"/>
      <c r="M2" s="42"/>
    </row>
    <row r="3" spans="1:13" ht="24" customHeight="1">
      <c r="A3" s="67"/>
      <c r="B3" s="496"/>
      <c r="C3" s="496"/>
      <c r="D3" s="496"/>
      <c r="E3" s="496"/>
      <c r="F3" s="496"/>
      <c r="G3" s="496"/>
      <c r="H3" s="496"/>
      <c r="I3" s="496"/>
      <c r="J3" s="496"/>
      <c r="K3" s="496"/>
      <c r="L3" s="42"/>
      <c r="M3" s="42"/>
    </row>
    <row r="4" spans="1:13" ht="2.25" customHeight="1">
      <c r="A4" s="67"/>
      <c r="B4" s="383"/>
      <c r="C4" s="384"/>
      <c r="D4" s="178"/>
      <c r="E4" s="178"/>
      <c r="F4" s="178"/>
      <c r="G4" s="178"/>
      <c r="H4" s="384"/>
      <c r="I4" s="178"/>
      <c r="J4" s="385"/>
      <c r="K4" s="385"/>
      <c r="M4" s="3"/>
    </row>
    <row r="5" spans="1:13" ht="12.75" customHeight="1">
      <c r="B5" s="304"/>
      <c r="C5" s="386"/>
      <c r="D5" s="386"/>
      <c r="E5" s="386"/>
      <c r="F5" s="386"/>
      <c r="G5" s="386"/>
      <c r="H5" s="386"/>
      <c r="I5" s="303"/>
      <c r="J5" s="204"/>
      <c r="K5" s="204"/>
      <c r="M5" s="3"/>
    </row>
    <row r="6" spans="1:13" ht="12.75" customHeight="1">
      <c r="B6" s="387"/>
      <c r="C6" s="254" t="s">
        <v>52</v>
      </c>
      <c r="D6" s="560" t="s">
        <v>166</v>
      </c>
      <c r="E6" s="561"/>
      <c r="F6" s="561"/>
      <c r="G6" s="561"/>
      <c r="H6" s="561"/>
      <c r="I6" s="562"/>
      <c r="J6" s="385"/>
      <c r="K6" s="385"/>
      <c r="M6" s="3"/>
    </row>
    <row r="7" spans="1:13" ht="12.75" customHeight="1">
      <c r="J7" s="70"/>
      <c r="K7" s="3"/>
      <c r="M7" s="3"/>
    </row>
    <row r="8" spans="1:13" ht="12.75" customHeight="1">
      <c r="A8" s="67"/>
      <c r="B8" s="200"/>
      <c r="C8" s="200"/>
      <c r="H8" s="176"/>
      <c r="I8" s="76"/>
      <c r="K8" s="68"/>
      <c r="M8" s="3"/>
    </row>
    <row r="9" spans="1:13" ht="12.75" customHeight="1">
      <c r="A9" s="67"/>
      <c r="B9" s="199"/>
      <c r="C9" s="557" t="s">
        <v>55</v>
      </c>
      <c r="D9" s="500" t="s">
        <v>266</v>
      </c>
      <c r="E9" s="526"/>
      <c r="F9" s="526"/>
      <c r="G9" s="526"/>
      <c r="H9" s="502" t="s">
        <v>267</v>
      </c>
      <c r="I9" s="559"/>
      <c r="J9" s="559"/>
      <c r="K9" s="559"/>
    </row>
    <row r="10" spans="1:13" ht="34.5" customHeight="1">
      <c r="A10" s="67"/>
      <c r="B10" s="268"/>
      <c r="C10" s="558"/>
      <c r="D10" s="443" t="s">
        <v>70</v>
      </c>
      <c r="E10" s="443" t="s">
        <v>71</v>
      </c>
      <c r="F10" s="441" t="s">
        <v>6783</v>
      </c>
      <c r="G10" s="443" t="s">
        <v>72</v>
      </c>
      <c r="H10" s="457" t="s">
        <v>70</v>
      </c>
      <c r="I10" s="443" t="s">
        <v>71</v>
      </c>
      <c r="J10" s="441" t="s">
        <v>6783</v>
      </c>
      <c r="K10" s="443" t="s">
        <v>72</v>
      </c>
    </row>
    <row r="11" spans="1:13" ht="12.75" customHeight="1">
      <c r="A11" s="67"/>
      <c r="B11" s="3"/>
      <c r="C11" s="179"/>
      <c r="D11" s="179"/>
      <c r="G11" s="180"/>
      <c r="H11" s="454"/>
      <c r="I11" s="178"/>
      <c r="J11" s="178"/>
      <c r="K11" s="78"/>
    </row>
    <row r="12" spans="1:13" s="148" customFormat="1" ht="12.75" customHeight="1">
      <c r="A12" s="79"/>
      <c r="B12" s="81" t="s">
        <v>64</v>
      </c>
      <c r="C12" s="179">
        <f>IF(ISERROR(VLOOKUP(4&amp;$D$6&amp;$B12,Dataset2,5,FALSE))=TRUE,0,VLOOKUP(4&amp;$D$6&amp;$B12,Dataset2,5,FALSE))</f>
        <v>2520</v>
      </c>
      <c r="D12" s="179">
        <f>IF(ISERROR(VLOOKUP(4&amp;$D$6&amp;$B12,Dataset2,6,FALSE))=TRUE,0,VLOOKUP($J$5&amp;4&amp;$D$6&amp;$B12,Dataset2,6,FALSE))</f>
        <v>177</v>
      </c>
      <c r="E12" s="179">
        <f>IF(ISERROR(VLOOKUP(4&amp;$D$6&amp;$B12,Dataset2,7,FALSE))=TRUE,0,VLOOKUP($J$5&amp;4&amp;$D$6&amp;$B12,Dataset2,7,FALSE))</f>
        <v>1686</v>
      </c>
      <c r="F12" s="179">
        <f>IF(ISERROR(VLOOKUP(4&amp;$D$6&amp;$B12,Dataset2,8,FALSE))=TRUE,0,VLOOKUP($J$5&amp;4&amp;$D$6&amp;$B12,Dataset2,8,FALSE))</f>
        <v>451</v>
      </c>
      <c r="G12" s="179">
        <f>IF(ISERROR(VLOOKUP(4&amp;$D$6&amp;$B12,Dataset2,9,FALSE))=TRUE,0,VLOOKUP($J$5&amp;4&amp;$D$6&amp;$B12,Dataset2,9,FALSE))</f>
        <v>206</v>
      </c>
      <c r="H12" s="454">
        <f t="shared" ref="H12" si="0">IF(ISERROR(100*D12/$C12),"-",100*D12/$C12)</f>
        <v>7.0238095238095237</v>
      </c>
      <c r="I12" s="455">
        <f t="shared" ref="I12:I75" si="1">IF(ISERROR(100*E12/$C12),"-",100*E12/$C12)</f>
        <v>66.904761904761898</v>
      </c>
      <c r="J12" s="455">
        <f t="shared" ref="J12:J75" si="2">IF(ISERROR(100*F12/$C12),"-",100*F12/$C12)</f>
        <v>17.896825396825395</v>
      </c>
      <c r="K12" s="455">
        <f t="shared" ref="K12:K75" si="3">IF(ISERROR(100*G12/$C12),"-",100*G12/$C12)</f>
        <v>8.174603174603174</v>
      </c>
      <c r="L12" s="78"/>
      <c r="M12" s="66"/>
    </row>
    <row r="13" spans="1:13" ht="12.75" customHeight="1">
      <c r="A13" s="284"/>
      <c r="B13" s="91"/>
      <c r="C13" s="353"/>
      <c r="D13" s="350"/>
      <c r="E13" s="352"/>
      <c r="F13" s="350"/>
      <c r="G13" s="352"/>
      <c r="H13" s="444"/>
      <c r="I13" s="412"/>
      <c r="J13" s="412"/>
      <c r="K13" s="412"/>
      <c r="L13" s="80"/>
      <c r="M13" s="80"/>
    </row>
    <row r="14" spans="1:13" s="148" customFormat="1" ht="12.75" customHeight="1">
      <c r="A14" s="282"/>
      <c r="B14" s="283" t="s">
        <v>46</v>
      </c>
      <c r="C14" s="179">
        <f>SUM(C15:C37)</f>
        <v>447</v>
      </c>
      <c r="D14" s="179">
        <f t="shared" ref="D14:G14" si="4">SUM(D15:D37)</f>
        <v>44</v>
      </c>
      <c r="E14" s="179">
        <f t="shared" si="4"/>
        <v>291</v>
      </c>
      <c r="F14" s="179">
        <f t="shared" si="4"/>
        <v>72</v>
      </c>
      <c r="G14" s="179">
        <f t="shared" si="4"/>
        <v>40</v>
      </c>
      <c r="H14" s="454">
        <f t="shared" ref="H14:H76" si="5">IF(ISERROR(100*D14/$C14),"-",100*D14/$C14)</f>
        <v>9.8434004474272925</v>
      </c>
      <c r="I14" s="455">
        <f t="shared" si="1"/>
        <v>65.100671140939596</v>
      </c>
      <c r="J14" s="455">
        <f t="shared" si="2"/>
        <v>16.107382550335572</v>
      </c>
      <c r="K14" s="455">
        <f t="shared" si="3"/>
        <v>8.9485458612975393</v>
      </c>
      <c r="L14" s="150"/>
      <c r="M14" s="147"/>
    </row>
    <row r="15" spans="1:13" ht="12.75" customHeight="1">
      <c r="A15" s="284"/>
      <c r="B15" s="349" t="s">
        <v>20</v>
      </c>
      <c r="C15" s="307">
        <f t="shared" ref="C15:C37" si="6">IF(ISERROR(VLOOKUP(4&amp;$D$6&amp;$B15,Dataset2,5,FALSE))=TRUE,0,VLOOKUP(4&amp;$D$6&amp;$B15,Dataset2,5,FALSE))</f>
        <v>9</v>
      </c>
      <c r="D15" s="307">
        <f t="shared" ref="D15:D37" si="7">IF(ISERROR(VLOOKUP(4&amp;$D$6&amp;$B15,Dataset2,6,FALSE))=TRUE,0,VLOOKUP(4&amp;$D$6&amp;$B15,Dataset2,6,FALSE))</f>
        <v>0</v>
      </c>
      <c r="E15" s="307">
        <f t="shared" ref="E15:E37" si="8">IF(ISERROR(VLOOKUP(4&amp;$D$6&amp;$B15,Dataset2,7,FALSE))=TRUE,0,VLOOKUP(4&amp;$D$6&amp;$B15,Dataset2,7,FALSE))</f>
        <v>6</v>
      </c>
      <c r="F15" s="307">
        <f t="shared" ref="F15:F37" si="9">IF(ISERROR(VLOOKUP(4&amp;$D$6&amp;$B15,Dataset2,8,FALSE))=TRUE,0,VLOOKUP(4&amp;$D$6&amp;$B15,Dataset2,8,FALSE))</f>
        <v>2</v>
      </c>
      <c r="G15" s="307">
        <f t="shared" ref="G15:G37" si="10">IF(ISERROR(VLOOKUP(4&amp;$D$6&amp;$B15,Dataset2,9,FALSE))=TRUE,0,VLOOKUP(4&amp;$D$6&amp;$B15,Dataset2,9,FALSE))</f>
        <v>1</v>
      </c>
      <c r="H15" s="444">
        <f t="shared" si="5"/>
        <v>0</v>
      </c>
      <c r="I15" s="412">
        <f t="shared" si="1"/>
        <v>66.666666666666671</v>
      </c>
      <c r="J15" s="412">
        <f t="shared" si="2"/>
        <v>22.222222222222221</v>
      </c>
      <c r="K15" s="412">
        <f t="shared" si="3"/>
        <v>11.111111111111111</v>
      </c>
      <c r="L15" s="77"/>
      <c r="M15" s="5"/>
    </row>
    <row r="16" spans="1:13" ht="12.75" customHeight="1">
      <c r="A16" s="284"/>
      <c r="B16" s="349" t="s">
        <v>21</v>
      </c>
      <c r="C16" s="307">
        <f t="shared" si="6"/>
        <v>8</v>
      </c>
      <c r="D16" s="307">
        <f t="shared" si="7"/>
        <v>1</v>
      </c>
      <c r="E16" s="307">
        <f t="shared" si="8"/>
        <v>5</v>
      </c>
      <c r="F16" s="307">
        <f t="shared" si="9"/>
        <v>2</v>
      </c>
      <c r="G16" s="307">
        <f t="shared" si="10"/>
        <v>0</v>
      </c>
      <c r="H16" s="444">
        <f t="shared" si="5"/>
        <v>12.5</v>
      </c>
      <c r="I16" s="412">
        <f t="shared" si="1"/>
        <v>62.5</v>
      </c>
      <c r="J16" s="412">
        <f t="shared" si="2"/>
        <v>25</v>
      </c>
      <c r="K16" s="412">
        <f t="shared" si="3"/>
        <v>0</v>
      </c>
      <c r="L16" s="77"/>
      <c r="M16" s="5"/>
    </row>
    <row r="17" spans="1:13" ht="12.75" customHeight="1">
      <c r="A17" s="284"/>
      <c r="B17" s="349" t="s">
        <v>22</v>
      </c>
      <c r="C17" s="307">
        <f t="shared" si="6"/>
        <v>15</v>
      </c>
      <c r="D17" s="307">
        <f t="shared" si="7"/>
        <v>3</v>
      </c>
      <c r="E17" s="307">
        <f t="shared" si="8"/>
        <v>7</v>
      </c>
      <c r="F17" s="307">
        <f t="shared" si="9"/>
        <v>3</v>
      </c>
      <c r="G17" s="307">
        <f t="shared" si="10"/>
        <v>2</v>
      </c>
      <c r="H17" s="444">
        <f t="shared" si="5"/>
        <v>20</v>
      </c>
      <c r="I17" s="412">
        <f t="shared" si="1"/>
        <v>46.666666666666664</v>
      </c>
      <c r="J17" s="412">
        <f t="shared" si="2"/>
        <v>20</v>
      </c>
      <c r="K17" s="412">
        <f t="shared" si="3"/>
        <v>13.333333333333334</v>
      </c>
      <c r="L17" s="77"/>
      <c r="M17" s="5"/>
    </row>
    <row r="18" spans="1:13" ht="12.75" customHeight="1">
      <c r="A18" s="284"/>
      <c r="B18" s="349" t="s">
        <v>23</v>
      </c>
      <c r="C18" s="307">
        <f t="shared" si="6"/>
        <v>10</v>
      </c>
      <c r="D18" s="307">
        <f t="shared" si="7"/>
        <v>1</v>
      </c>
      <c r="E18" s="307">
        <f t="shared" si="8"/>
        <v>5</v>
      </c>
      <c r="F18" s="307">
        <f t="shared" si="9"/>
        <v>1</v>
      </c>
      <c r="G18" s="307">
        <f t="shared" si="10"/>
        <v>3</v>
      </c>
      <c r="H18" s="444">
        <f t="shared" si="5"/>
        <v>10</v>
      </c>
      <c r="I18" s="412">
        <f t="shared" si="1"/>
        <v>50</v>
      </c>
      <c r="J18" s="412">
        <f t="shared" si="2"/>
        <v>10</v>
      </c>
      <c r="K18" s="412">
        <f t="shared" si="3"/>
        <v>30</v>
      </c>
      <c r="L18" s="70"/>
      <c r="M18" s="3"/>
    </row>
    <row r="19" spans="1:13" ht="12.75" customHeight="1">
      <c r="A19" s="284"/>
      <c r="B19" s="349" t="s">
        <v>24</v>
      </c>
      <c r="C19" s="307">
        <f t="shared" si="6"/>
        <v>26</v>
      </c>
      <c r="D19" s="307">
        <f t="shared" si="7"/>
        <v>4</v>
      </c>
      <c r="E19" s="307">
        <f t="shared" si="8"/>
        <v>18</v>
      </c>
      <c r="F19" s="307">
        <f t="shared" si="9"/>
        <v>3</v>
      </c>
      <c r="G19" s="307">
        <f t="shared" si="10"/>
        <v>1</v>
      </c>
      <c r="H19" s="444">
        <f t="shared" si="5"/>
        <v>15.384615384615385</v>
      </c>
      <c r="I19" s="412">
        <f t="shared" si="1"/>
        <v>69.230769230769226</v>
      </c>
      <c r="J19" s="412">
        <f t="shared" si="2"/>
        <v>11.538461538461538</v>
      </c>
      <c r="K19" s="412">
        <f t="shared" si="3"/>
        <v>3.8461538461538463</v>
      </c>
    </row>
    <row r="20" spans="1:13" ht="12.75" customHeight="1">
      <c r="A20" s="284"/>
      <c r="B20" s="349" t="s">
        <v>25</v>
      </c>
      <c r="C20" s="307">
        <f t="shared" si="6"/>
        <v>22</v>
      </c>
      <c r="D20" s="307">
        <f t="shared" si="7"/>
        <v>1</v>
      </c>
      <c r="E20" s="307">
        <f t="shared" si="8"/>
        <v>12</v>
      </c>
      <c r="F20" s="307">
        <f t="shared" si="9"/>
        <v>7</v>
      </c>
      <c r="G20" s="307">
        <f t="shared" si="10"/>
        <v>2</v>
      </c>
      <c r="H20" s="444">
        <f t="shared" si="5"/>
        <v>4.5454545454545459</v>
      </c>
      <c r="I20" s="412">
        <f t="shared" si="1"/>
        <v>54.545454545454547</v>
      </c>
      <c r="J20" s="412">
        <f t="shared" si="2"/>
        <v>31.818181818181817</v>
      </c>
      <c r="K20" s="412">
        <f t="shared" si="3"/>
        <v>9.0909090909090917</v>
      </c>
    </row>
    <row r="21" spans="1:13" ht="12.75" customHeight="1">
      <c r="A21" s="284"/>
      <c r="B21" s="349" t="s">
        <v>26</v>
      </c>
      <c r="C21" s="307">
        <f t="shared" si="6"/>
        <v>17</v>
      </c>
      <c r="D21" s="307">
        <f t="shared" si="7"/>
        <v>1</v>
      </c>
      <c r="E21" s="307">
        <f t="shared" si="8"/>
        <v>12</v>
      </c>
      <c r="F21" s="307">
        <f t="shared" si="9"/>
        <v>2</v>
      </c>
      <c r="G21" s="307">
        <f t="shared" si="10"/>
        <v>2</v>
      </c>
      <c r="H21" s="444">
        <f t="shared" si="5"/>
        <v>5.882352941176471</v>
      </c>
      <c r="I21" s="412">
        <f t="shared" si="1"/>
        <v>70.588235294117652</v>
      </c>
      <c r="J21" s="412">
        <f t="shared" si="2"/>
        <v>11.764705882352942</v>
      </c>
      <c r="K21" s="412">
        <f t="shared" si="3"/>
        <v>11.764705882352942</v>
      </c>
    </row>
    <row r="22" spans="1:13" ht="12.75" customHeight="1">
      <c r="A22" s="284"/>
      <c r="B22" s="349" t="s">
        <v>27</v>
      </c>
      <c r="C22" s="307">
        <f t="shared" si="6"/>
        <v>10</v>
      </c>
      <c r="D22" s="307">
        <f t="shared" si="7"/>
        <v>0</v>
      </c>
      <c r="E22" s="307">
        <f t="shared" si="8"/>
        <v>8</v>
      </c>
      <c r="F22" s="307">
        <f t="shared" si="9"/>
        <v>1</v>
      </c>
      <c r="G22" s="307">
        <f t="shared" si="10"/>
        <v>1</v>
      </c>
      <c r="H22" s="444">
        <f t="shared" si="5"/>
        <v>0</v>
      </c>
      <c r="I22" s="412">
        <f t="shared" si="1"/>
        <v>80</v>
      </c>
      <c r="J22" s="412">
        <f t="shared" si="2"/>
        <v>10</v>
      </c>
      <c r="K22" s="412">
        <f t="shared" si="3"/>
        <v>10</v>
      </c>
    </row>
    <row r="23" spans="1:13" ht="12.75" customHeight="1">
      <c r="A23" s="284"/>
      <c r="B23" s="349" t="s">
        <v>28</v>
      </c>
      <c r="C23" s="307">
        <f t="shared" si="6"/>
        <v>7</v>
      </c>
      <c r="D23" s="307">
        <f t="shared" si="7"/>
        <v>0</v>
      </c>
      <c r="E23" s="307">
        <f t="shared" si="8"/>
        <v>6</v>
      </c>
      <c r="F23" s="307">
        <f t="shared" si="9"/>
        <v>0</v>
      </c>
      <c r="G23" s="307">
        <f t="shared" si="10"/>
        <v>1</v>
      </c>
      <c r="H23" s="444">
        <f t="shared" si="5"/>
        <v>0</v>
      </c>
      <c r="I23" s="412">
        <f t="shared" si="1"/>
        <v>85.714285714285708</v>
      </c>
      <c r="J23" s="412">
        <f t="shared" si="2"/>
        <v>0</v>
      </c>
      <c r="K23" s="412">
        <f t="shared" si="3"/>
        <v>14.285714285714286</v>
      </c>
    </row>
    <row r="24" spans="1:13" ht="12.75" customHeight="1">
      <c r="A24" s="284"/>
      <c r="B24" s="349" t="s">
        <v>29</v>
      </c>
      <c r="C24" s="307">
        <f t="shared" si="6"/>
        <v>85</v>
      </c>
      <c r="D24" s="307">
        <f t="shared" si="7"/>
        <v>6</v>
      </c>
      <c r="E24" s="307">
        <f t="shared" si="8"/>
        <v>65</v>
      </c>
      <c r="F24" s="307">
        <f t="shared" si="9"/>
        <v>9</v>
      </c>
      <c r="G24" s="307">
        <f t="shared" si="10"/>
        <v>5</v>
      </c>
      <c r="H24" s="444">
        <f t="shared" si="5"/>
        <v>7.0588235294117645</v>
      </c>
      <c r="I24" s="412">
        <f t="shared" si="1"/>
        <v>76.470588235294116</v>
      </c>
      <c r="J24" s="412">
        <f t="shared" si="2"/>
        <v>10.588235294117647</v>
      </c>
      <c r="K24" s="412">
        <f t="shared" si="3"/>
        <v>5.882352941176471</v>
      </c>
    </row>
    <row r="25" spans="1:13" ht="12.75" customHeight="1">
      <c r="A25" s="284"/>
      <c r="B25" s="349" t="s">
        <v>30</v>
      </c>
      <c r="C25" s="307">
        <f t="shared" si="6"/>
        <v>32</v>
      </c>
      <c r="D25" s="307">
        <f t="shared" si="7"/>
        <v>7</v>
      </c>
      <c r="E25" s="307">
        <f t="shared" si="8"/>
        <v>18</v>
      </c>
      <c r="F25" s="307">
        <f t="shared" si="9"/>
        <v>5</v>
      </c>
      <c r="G25" s="307">
        <f t="shared" si="10"/>
        <v>2</v>
      </c>
      <c r="H25" s="444">
        <f t="shared" si="5"/>
        <v>21.875</v>
      </c>
      <c r="I25" s="412">
        <f t="shared" si="1"/>
        <v>56.25</v>
      </c>
      <c r="J25" s="412">
        <f t="shared" si="2"/>
        <v>15.625</v>
      </c>
      <c r="K25" s="412">
        <f t="shared" si="3"/>
        <v>6.25</v>
      </c>
    </row>
    <row r="26" spans="1:13" ht="12.75" customHeight="1">
      <c r="A26" s="284"/>
      <c r="B26" s="349" t="s">
        <v>31</v>
      </c>
      <c r="C26" s="307">
        <f t="shared" si="6"/>
        <v>34</v>
      </c>
      <c r="D26" s="307">
        <f t="shared" si="7"/>
        <v>6</v>
      </c>
      <c r="E26" s="307">
        <f t="shared" si="8"/>
        <v>17</v>
      </c>
      <c r="F26" s="307">
        <f t="shared" si="9"/>
        <v>7</v>
      </c>
      <c r="G26" s="307">
        <f t="shared" si="10"/>
        <v>4</v>
      </c>
      <c r="H26" s="444">
        <f t="shared" si="5"/>
        <v>17.647058823529413</v>
      </c>
      <c r="I26" s="412">
        <f t="shared" si="1"/>
        <v>50</v>
      </c>
      <c r="J26" s="412">
        <f t="shared" si="2"/>
        <v>20.588235294117649</v>
      </c>
      <c r="K26" s="412">
        <f t="shared" si="3"/>
        <v>11.764705882352942</v>
      </c>
    </row>
    <row r="27" spans="1:13" ht="12.75" customHeight="1">
      <c r="A27" s="284"/>
      <c r="B27" s="349" t="s">
        <v>32</v>
      </c>
      <c r="C27" s="307">
        <f t="shared" si="6"/>
        <v>14</v>
      </c>
      <c r="D27" s="307">
        <f t="shared" si="7"/>
        <v>0</v>
      </c>
      <c r="E27" s="307">
        <f t="shared" si="8"/>
        <v>7</v>
      </c>
      <c r="F27" s="307">
        <f t="shared" si="9"/>
        <v>3</v>
      </c>
      <c r="G27" s="307">
        <f t="shared" si="10"/>
        <v>4</v>
      </c>
      <c r="H27" s="444">
        <f t="shared" si="5"/>
        <v>0</v>
      </c>
      <c r="I27" s="412">
        <f t="shared" si="1"/>
        <v>50</v>
      </c>
      <c r="J27" s="412">
        <f t="shared" si="2"/>
        <v>21.428571428571427</v>
      </c>
      <c r="K27" s="412">
        <f t="shared" si="3"/>
        <v>28.571428571428573</v>
      </c>
    </row>
    <row r="28" spans="1:13" ht="12.75" customHeight="1">
      <c r="A28" s="284"/>
      <c r="B28" s="349" t="s">
        <v>33</v>
      </c>
      <c r="C28" s="307">
        <f t="shared" si="6"/>
        <v>23</v>
      </c>
      <c r="D28" s="307">
        <f t="shared" si="7"/>
        <v>4</v>
      </c>
      <c r="E28" s="307">
        <f t="shared" si="8"/>
        <v>13</v>
      </c>
      <c r="F28" s="307">
        <f t="shared" si="9"/>
        <v>6</v>
      </c>
      <c r="G28" s="307">
        <f t="shared" si="10"/>
        <v>0</v>
      </c>
      <c r="H28" s="444">
        <f t="shared" si="5"/>
        <v>17.391304347826086</v>
      </c>
      <c r="I28" s="412">
        <f t="shared" si="1"/>
        <v>56.521739130434781</v>
      </c>
      <c r="J28" s="412">
        <f t="shared" si="2"/>
        <v>26.086956521739129</v>
      </c>
      <c r="K28" s="412">
        <f t="shared" si="3"/>
        <v>0</v>
      </c>
    </row>
    <row r="29" spans="1:13" ht="12.75" customHeight="1">
      <c r="A29" s="284"/>
      <c r="B29" s="349" t="s">
        <v>34</v>
      </c>
      <c r="C29" s="307">
        <f t="shared" si="6"/>
        <v>19</v>
      </c>
      <c r="D29" s="307">
        <f t="shared" si="7"/>
        <v>1</v>
      </c>
      <c r="E29" s="307">
        <f t="shared" si="8"/>
        <v>13</v>
      </c>
      <c r="F29" s="307">
        <f t="shared" si="9"/>
        <v>3</v>
      </c>
      <c r="G29" s="307">
        <f t="shared" si="10"/>
        <v>2</v>
      </c>
      <c r="H29" s="444">
        <f t="shared" si="5"/>
        <v>5.2631578947368425</v>
      </c>
      <c r="I29" s="412">
        <f t="shared" si="1"/>
        <v>68.421052631578945</v>
      </c>
      <c r="J29" s="412">
        <f t="shared" si="2"/>
        <v>15.789473684210526</v>
      </c>
      <c r="K29" s="412">
        <f t="shared" si="3"/>
        <v>10.526315789473685</v>
      </c>
    </row>
    <row r="30" spans="1:13" ht="12.75" customHeight="1">
      <c r="A30" s="284"/>
      <c r="B30" s="349" t="s">
        <v>35</v>
      </c>
      <c r="C30" s="307">
        <f t="shared" si="6"/>
        <v>7</v>
      </c>
      <c r="D30" s="307">
        <f t="shared" si="7"/>
        <v>1</v>
      </c>
      <c r="E30" s="307">
        <f t="shared" si="8"/>
        <v>4</v>
      </c>
      <c r="F30" s="307">
        <f t="shared" si="9"/>
        <v>1</v>
      </c>
      <c r="G30" s="307">
        <f t="shared" si="10"/>
        <v>1</v>
      </c>
      <c r="H30" s="444">
        <f t="shared" si="5"/>
        <v>14.285714285714286</v>
      </c>
      <c r="I30" s="412">
        <f t="shared" si="1"/>
        <v>57.142857142857146</v>
      </c>
      <c r="J30" s="412">
        <f t="shared" si="2"/>
        <v>14.285714285714286</v>
      </c>
      <c r="K30" s="412">
        <f t="shared" si="3"/>
        <v>14.285714285714286</v>
      </c>
    </row>
    <row r="31" spans="1:13" ht="12.75" customHeight="1">
      <c r="A31" s="284"/>
      <c r="B31" s="349" t="s">
        <v>36</v>
      </c>
      <c r="C31" s="307">
        <f t="shared" si="6"/>
        <v>4</v>
      </c>
      <c r="D31" s="307">
        <f t="shared" si="7"/>
        <v>0</v>
      </c>
      <c r="E31" s="307">
        <f t="shared" si="8"/>
        <v>4</v>
      </c>
      <c r="F31" s="307">
        <f t="shared" si="9"/>
        <v>0</v>
      </c>
      <c r="G31" s="307">
        <f t="shared" si="10"/>
        <v>0</v>
      </c>
      <c r="H31" s="444">
        <f t="shared" si="5"/>
        <v>0</v>
      </c>
      <c r="I31" s="412">
        <f t="shared" si="1"/>
        <v>100</v>
      </c>
      <c r="J31" s="412">
        <f t="shared" si="2"/>
        <v>0</v>
      </c>
      <c r="K31" s="412">
        <f t="shared" si="3"/>
        <v>0</v>
      </c>
    </row>
    <row r="32" spans="1:13" ht="12.75" customHeight="1">
      <c r="A32" s="284"/>
      <c r="B32" s="349" t="s">
        <v>37</v>
      </c>
      <c r="C32" s="307">
        <f t="shared" si="6"/>
        <v>26</v>
      </c>
      <c r="D32" s="307">
        <f t="shared" si="7"/>
        <v>2</v>
      </c>
      <c r="E32" s="307">
        <f t="shared" si="8"/>
        <v>21</v>
      </c>
      <c r="F32" s="307">
        <f t="shared" si="9"/>
        <v>1</v>
      </c>
      <c r="G32" s="307">
        <f t="shared" si="10"/>
        <v>2</v>
      </c>
      <c r="H32" s="444">
        <f t="shared" si="5"/>
        <v>7.6923076923076925</v>
      </c>
      <c r="I32" s="412">
        <f t="shared" si="1"/>
        <v>80.769230769230774</v>
      </c>
      <c r="J32" s="412">
        <f t="shared" si="2"/>
        <v>3.8461538461538463</v>
      </c>
      <c r="K32" s="412">
        <f t="shared" si="3"/>
        <v>7.6923076923076925</v>
      </c>
    </row>
    <row r="33" spans="1:13" ht="12.75" customHeight="1">
      <c r="A33" s="284"/>
      <c r="B33" s="349" t="s">
        <v>38</v>
      </c>
      <c r="C33" s="307">
        <f t="shared" si="6"/>
        <v>22</v>
      </c>
      <c r="D33" s="307">
        <f t="shared" si="7"/>
        <v>2</v>
      </c>
      <c r="E33" s="307">
        <f t="shared" si="8"/>
        <v>9</v>
      </c>
      <c r="F33" s="307">
        <f t="shared" si="9"/>
        <v>8</v>
      </c>
      <c r="G33" s="307">
        <f t="shared" si="10"/>
        <v>3</v>
      </c>
      <c r="H33" s="444">
        <f t="shared" si="5"/>
        <v>9.0909090909090917</v>
      </c>
      <c r="I33" s="412">
        <f t="shared" si="1"/>
        <v>40.909090909090907</v>
      </c>
      <c r="J33" s="412">
        <f t="shared" si="2"/>
        <v>36.363636363636367</v>
      </c>
      <c r="K33" s="412">
        <f t="shared" si="3"/>
        <v>13.636363636363637</v>
      </c>
    </row>
    <row r="34" spans="1:13" ht="12.75" customHeight="1">
      <c r="A34" s="284"/>
      <c r="B34" s="349" t="s">
        <v>39</v>
      </c>
      <c r="C34" s="307">
        <f t="shared" si="6"/>
        <v>18</v>
      </c>
      <c r="D34" s="307">
        <f t="shared" si="7"/>
        <v>0</v>
      </c>
      <c r="E34" s="307">
        <f t="shared" si="8"/>
        <v>14</v>
      </c>
      <c r="F34" s="307">
        <f t="shared" si="9"/>
        <v>2</v>
      </c>
      <c r="G34" s="307">
        <f t="shared" si="10"/>
        <v>2</v>
      </c>
      <c r="H34" s="444">
        <f t="shared" si="5"/>
        <v>0</v>
      </c>
      <c r="I34" s="412">
        <f t="shared" si="1"/>
        <v>77.777777777777771</v>
      </c>
      <c r="J34" s="412">
        <f t="shared" si="2"/>
        <v>11.111111111111111</v>
      </c>
      <c r="K34" s="412">
        <f t="shared" si="3"/>
        <v>11.111111111111111</v>
      </c>
    </row>
    <row r="35" spans="1:13" ht="12.75" customHeight="1">
      <c r="A35" s="284"/>
      <c r="B35" s="349" t="s">
        <v>40</v>
      </c>
      <c r="C35" s="307">
        <f t="shared" si="6"/>
        <v>8</v>
      </c>
      <c r="D35" s="307">
        <f t="shared" si="7"/>
        <v>0</v>
      </c>
      <c r="E35" s="307">
        <f t="shared" si="8"/>
        <v>7</v>
      </c>
      <c r="F35" s="307">
        <f t="shared" si="9"/>
        <v>0</v>
      </c>
      <c r="G35" s="307">
        <f t="shared" si="10"/>
        <v>1</v>
      </c>
      <c r="H35" s="444">
        <f t="shared" si="5"/>
        <v>0</v>
      </c>
      <c r="I35" s="412">
        <f t="shared" si="1"/>
        <v>87.5</v>
      </c>
      <c r="J35" s="412">
        <f t="shared" si="2"/>
        <v>0</v>
      </c>
      <c r="K35" s="412">
        <f t="shared" si="3"/>
        <v>12.5</v>
      </c>
    </row>
    <row r="36" spans="1:13" ht="12.75" customHeight="1">
      <c r="A36" s="284"/>
      <c r="B36" s="349" t="s">
        <v>41</v>
      </c>
      <c r="C36" s="307">
        <f t="shared" si="6"/>
        <v>14</v>
      </c>
      <c r="D36" s="307">
        <f t="shared" si="7"/>
        <v>2</v>
      </c>
      <c r="E36" s="307">
        <f t="shared" si="8"/>
        <v>8</v>
      </c>
      <c r="F36" s="307">
        <f t="shared" si="9"/>
        <v>3</v>
      </c>
      <c r="G36" s="307">
        <f t="shared" si="10"/>
        <v>1</v>
      </c>
      <c r="H36" s="444">
        <f t="shared" si="5"/>
        <v>14.285714285714286</v>
      </c>
      <c r="I36" s="412">
        <f t="shared" si="1"/>
        <v>57.142857142857146</v>
      </c>
      <c r="J36" s="412">
        <f t="shared" si="2"/>
        <v>21.428571428571427</v>
      </c>
      <c r="K36" s="412">
        <f t="shared" si="3"/>
        <v>7.1428571428571432</v>
      </c>
    </row>
    <row r="37" spans="1:13" ht="12.75" customHeight="1">
      <c r="A37" s="284"/>
      <c r="B37" s="349" t="s">
        <v>174</v>
      </c>
      <c r="C37" s="307">
        <f t="shared" si="6"/>
        <v>17</v>
      </c>
      <c r="D37" s="307">
        <f t="shared" si="7"/>
        <v>2</v>
      </c>
      <c r="E37" s="307">
        <f t="shared" si="8"/>
        <v>12</v>
      </c>
      <c r="F37" s="307">
        <f t="shared" si="9"/>
        <v>3</v>
      </c>
      <c r="G37" s="307">
        <f t="shared" si="10"/>
        <v>0</v>
      </c>
      <c r="H37" s="444">
        <f t="shared" si="5"/>
        <v>11.764705882352942</v>
      </c>
      <c r="I37" s="412">
        <f t="shared" si="1"/>
        <v>70.588235294117652</v>
      </c>
      <c r="J37" s="412">
        <f t="shared" si="2"/>
        <v>17.647058823529413</v>
      </c>
      <c r="K37" s="412">
        <f t="shared" si="3"/>
        <v>0</v>
      </c>
    </row>
    <row r="38" spans="1:13" s="195" customFormat="1" ht="12.75" customHeight="1">
      <c r="A38" s="281"/>
      <c r="B38" s="281"/>
      <c r="C38" s="353"/>
      <c r="D38" s="350"/>
      <c r="E38" s="352"/>
      <c r="F38" s="350"/>
      <c r="G38" s="351"/>
      <c r="H38" s="444"/>
      <c r="I38" s="412"/>
      <c r="J38" s="412"/>
      <c r="K38" s="412"/>
      <c r="L38" s="194"/>
      <c r="M38" s="194"/>
    </row>
    <row r="39" spans="1:13" s="148" customFormat="1" ht="12.75" customHeight="1">
      <c r="A39" s="282"/>
      <c r="B39" s="283" t="s">
        <v>45</v>
      </c>
      <c r="C39" s="179">
        <f>SUM(C40:C51)</f>
        <v>81</v>
      </c>
      <c r="D39" s="179">
        <f>SUM(D40:D51)</f>
        <v>8</v>
      </c>
      <c r="E39" s="179">
        <f>SUM(E40:E51)</f>
        <v>57</v>
      </c>
      <c r="F39" s="179">
        <f>SUM(F40:F51)</f>
        <v>14</v>
      </c>
      <c r="G39" s="179">
        <f>SUM(G40:G51)</f>
        <v>2</v>
      </c>
      <c r="H39" s="454">
        <f t="shared" ref="H39:H51" si="11">IF(ISERROR(100*D39/$C39),"-",100*D39/$C39)</f>
        <v>9.8765432098765427</v>
      </c>
      <c r="I39" s="455">
        <f t="shared" ref="I39:I51" si="12">IF(ISERROR(100*E39/$C39),"-",100*E39/$C39)</f>
        <v>70.370370370370367</v>
      </c>
      <c r="J39" s="455">
        <f t="shared" ref="J39:J51" si="13">IF(ISERROR(100*F39/$C39),"-",100*F39/$C39)</f>
        <v>17.283950617283949</v>
      </c>
      <c r="K39" s="455">
        <f t="shared" ref="K39:K51" si="14">IF(ISERROR(100*G39/$C39),"-",100*G39/$C39)</f>
        <v>2.4691358024691357</v>
      </c>
      <c r="L39" s="149"/>
      <c r="M39" s="149"/>
    </row>
    <row r="40" spans="1:13" ht="12.75" customHeight="1">
      <c r="A40" s="284"/>
      <c r="B40" s="349" t="s">
        <v>154</v>
      </c>
      <c r="C40" s="307">
        <f t="shared" ref="C40:C51" si="15">IF(ISERROR(VLOOKUP(4&amp;$D$6&amp;$B40,Dataset2,5,FALSE))=TRUE,0,VLOOKUP(4&amp;$D$6&amp;$B40,Dataset2,5,FALSE))</f>
        <v>4</v>
      </c>
      <c r="D40" s="307">
        <f t="shared" ref="D40:D51" si="16">IF(ISERROR(VLOOKUP(4&amp;$D$6&amp;$B40,Dataset2,6,FALSE))=TRUE,0,VLOOKUP(4&amp;$D$6&amp;$B40,Dataset2,6,FALSE))</f>
        <v>0</v>
      </c>
      <c r="E40" s="307">
        <f t="shared" ref="E40:E51" si="17">IF(ISERROR(VLOOKUP(4&amp;$D$6&amp;$B40,Dataset2,7,FALSE))=TRUE,0,VLOOKUP(4&amp;$D$6&amp;$B40,Dataset2,7,FALSE))</f>
        <v>3</v>
      </c>
      <c r="F40" s="307">
        <f t="shared" ref="F40:F51" si="18">IF(ISERROR(VLOOKUP(4&amp;$D$6&amp;$B40,Dataset2,8,FALSE))=TRUE,0,VLOOKUP(4&amp;$D$6&amp;$B40,Dataset2,8,FALSE))</f>
        <v>0</v>
      </c>
      <c r="G40" s="307">
        <f t="shared" ref="G40:G51" si="19">IF(ISERROR(VLOOKUP(4&amp;$D$6&amp;$B40,Dataset2,9,FALSE))=TRUE,0,VLOOKUP(4&amp;$D$6&amp;$B40,Dataset2,9,FALSE))</f>
        <v>1</v>
      </c>
      <c r="H40" s="444">
        <f t="shared" si="11"/>
        <v>0</v>
      </c>
      <c r="I40" s="412">
        <f t="shared" si="12"/>
        <v>75</v>
      </c>
      <c r="J40" s="412">
        <f t="shared" si="13"/>
        <v>0</v>
      </c>
      <c r="K40" s="412">
        <f t="shared" si="14"/>
        <v>25</v>
      </c>
      <c r="L40" s="80"/>
      <c r="M40" s="80"/>
    </row>
    <row r="41" spans="1:13" s="6" customFormat="1" ht="12.75" customHeight="1">
      <c r="A41" s="284"/>
      <c r="B41" s="349" t="s">
        <v>155</v>
      </c>
      <c r="C41" s="307">
        <f t="shared" si="15"/>
        <v>14</v>
      </c>
      <c r="D41" s="307">
        <f t="shared" si="16"/>
        <v>2</v>
      </c>
      <c r="E41" s="307">
        <f t="shared" si="17"/>
        <v>5</v>
      </c>
      <c r="F41" s="307">
        <f t="shared" si="18"/>
        <v>6</v>
      </c>
      <c r="G41" s="307">
        <f t="shared" si="19"/>
        <v>1</v>
      </c>
      <c r="H41" s="444">
        <f t="shared" si="11"/>
        <v>14.285714285714286</v>
      </c>
      <c r="I41" s="412">
        <f t="shared" si="12"/>
        <v>35.714285714285715</v>
      </c>
      <c r="J41" s="412">
        <f t="shared" si="13"/>
        <v>42.857142857142854</v>
      </c>
      <c r="K41" s="412">
        <f t="shared" si="14"/>
        <v>7.1428571428571432</v>
      </c>
      <c r="L41" s="80"/>
      <c r="M41" s="80"/>
    </row>
    <row r="42" spans="1:13" s="4" customFormat="1" ht="12.75" customHeight="1">
      <c r="A42" s="284"/>
      <c r="B42" s="349" t="s">
        <v>156</v>
      </c>
      <c r="C42" s="307">
        <f t="shared" si="15"/>
        <v>9</v>
      </c>
      <c r="D42" s="307">
        <f t="shared" si="16"/>
        <v>0</v>
      </c>
      <c r="E42" s="307">
        <f t="shared" si="17"/>
        <v>8</v>
      </c>
      <c r="F42" s="307">
        <f t="shared" si="18"/>
        <v>1</v>
      </c>
      <c r="G42" s="307">
        <f t="shared" si="19"/>
        <v>0</v>
      </c>
      <c r="H42" s="444">
        <f t="shared" si="11"/>
        <v>0</v>
      </c>
      <c r="I42" s="412">
        <f t="shared" si="12"/>
        <v>88.888888888888886</v>
      </c>
      <c r="J42" s="412">
        <f t="shared" si="13"/>
        <v>11.111111111111111</v>
      </c>
      <c r="K42" s="412">
        <f t="shared" si="14"/>
        <v>0</v>
      </c>
      <c r="L42" s="80"/>
      <c r="M42" s="80"/>
    </row>
    <row r="43" spans="1:13" ht="12.75" customHeight="1">
      <c r="A43" s="284"/>
      <c r="B43" s="349" t="s">
        <v>157</v>
      </c>
      <c r="C43" s="307">
        <f t="shared" si="15"/>
        <v>4</v>
      </c>
      <c r="D43" s="307">
        <f t="shared" si="16"/>
        <v>3</v>
      </c>
      <c r="E43" s="307">
        <f t="shared" si="17"/>
        <v>0</v>
      </c>
      <c r="F43" s="307">
        <f t="shared" si="18"/>
        <v>1</v>
      </c>
      <c r="G43" s="307">
        <f t="shared" si="19"/>
        <v>0</v>
      </c>
      <c r="H43" s="444">
        <f t="shared" si="11"/>
        <v>75</v>
      </c>
      <c r="I43" s="412">
        <f t="shared" si="12"/>
        <v>0</v>
      </c>
      <c r="J43" s="412">
        <f t="shared" si="13"/>
        <v>25</v>
      </c>
      <c r="K43" s="412">
        <f t="shared" si="14"/>
        <v>0</v>
      </c>
      <c r="L43" s="80"/>
      <c r="M43" s="80"/>
    </row>
    <row r="44" spans="1:13" ht="12.75" customHeight="1">
      <c r="A44" s="284"/>
      <c r="B44" s="349" t="s">
        <v>158</v>
      </c>
      <c r="C44" s="307">
        <f t="shared" si="15"/>
        <v>3</v>
      </c>
      <c r="D44" s="307">
        <f t="shared" si="16"/>
        <v>1</v>
      </c>
      <c r="E44" s="307">
        <f t="shared" si="17"/>
        <v>2</v>
      </c>
      <c r="F44" s="307">
        <f t="shared" si="18"/>
        <v>0</v>
      </c>
      <c r="G44" s="307">
        <f t="shared" si="19"/>
        <v>0</v>
      </c>
      <c r="H44" s="444">
        <f t="shared" si="11"/>
        <v>33.333333333333336</v>
      </c>
      <c r="I44" s="412">
        <f t="shared" si="12"/>
        <v>66.666666666666671</v>
      </c>
      <c r="J44" s="412">
        <f t="shared" si="13"/>
        <v>0</v>
      </c>
      <c r="K44" s="412">
        <f t="shared" si="14"/>
        <v>0</v>
      </c>
      <c r="L44" s="80"/>
      <c r="M44" s="80"/>
    </row>
    <row r="45" spans="1:13" ht="12.75" customHeight="1">
      <c r="A45" s="284"/>
      <c r="B45" s="349" t="s">
        <v>159</v>
      </c>
      <c r="C45" s="307">
        <f t="shared" si="15"/>
        <v>8</v>
      </c>
      <c r="D45" s="307">
        <f t="shared" si="16"/>
        <v>0</v>
      </c>
      <c r="E45" s="307">
        <f t="shared" si="17"/>
        <v>7</v>
      </c>
      <c r="F45" s="307">
        <f t="shared" si="18"/>
        <v>1</v>
      </c>
      <c r="G45" s="307">
        <f t="shared" si="19"/>
        <v>0</v>
      </c>
      <c r="H45" s="444">
        <f t="shared" si="11"/>
        <v>0</v>
      </c>
      <c r="I45" s="412">
        <f t="shared" si="12"/>
        <v>87.5</v>
      </c>
      <c r="J45" s="412">
        <f t="shared" si="13"/>
        <v>12.5</v>
      </c>
      <c r="K45" s="412">
        <f t="shared" si="14"/>
        <v>0</v>
      </c>
      <c r="L45" s="80"/>
      <c r="M45" s="80"/>
    </row>
    <row r="46" spans="1:13" ht="12.75" customHeight="1">
      <c r="A46" s="284"/>
      <c r="B46" s="349" t="s">
        <v>160</v>
      </c>
      <c r="C46" s="307">
        <f t="shared" si="15"/>
        <v>9</v>
      </c>
      <c r="D46" s="307">
        <f t="shared" si="16"/>
        <v>0</v>
      </c>
      <c r="E46" s="307">
        <f t="shared" si="17"/>
        <v>7</v>
      </c>
      <c r="F46" s="307">
        <f t="shared" si="18"/>
        <v>2</v>
      </c>
      <c r="G46" s="307">
        <f t="shared" si="19"/>
        <v>0</v>
      </c>
      <c r="H46" s="444">
        <f t="shared" si="11"/>
        <v>0</v>
      </c>
      <c r="I46" s="412">
        <f t="shared" si="12"/>
        <v>77.777777777777771</v>
      </c>
      <c r="J46" s="412">
        <f t="shared" si="13"/>
        <v>22.222222222222221</v>
      </c>
      <c r="K46" s="412">
        <f t="shared" si="14"/>
        <v>0</v>
      </c>
      <c r="L46" s="80"/>
      <c r="M46" s="80"/>
    </row>
    <row r="47" spans="1:13" ht="12.75" customHeight="1">
      <c r="A47" s="284"/>
      <c r="B47" s="349" t="s">
        <v>161</v>
      </c>
      <c r="C47" s="307">
        <f t="shared" si="15"/>
        <v>7</v>
      </c>
      <c r="D47" s="307">
        <f t="shared" si="16"/>
        <v>1</v>
      </c>
      <c r="E47" s="307">
        <f t="shared" si="17"/>
        <v>5</v>
      </c>
      <c r="F47" s="307">
        <f t="shared" si="18"/>
        <v>1</v>
      </c>
      <c r="G47" s="307">
        <f t="shared" si="19"/>
        <v>0</v>
      </c>
      <c r="H47" s="444">
        <f t="shared" si="11"/>
        <v>14.285714285714286</v>
      </c>
      <c r="I47" s="412">
        <f t="shared" si="12"/>
        <v>71.428571428571431</v>
      </c>
      <c r="J47" s="412">
        <f t="shared" si="13"/>
        <v>14.285714285714286</v>
      </c>
      <c r="K47" s="412">
        <f t="shared" si="14"/>
        <v>0</v>
      </c>
      <c r="L47" s="80"/>
      <c r="M47" s="80"/>
    </row>
    <row r="48" spans="1:13" s="6" customFormat="1" ht="12.75" customHeight="1">
      <c r="A48" s="284"/>
      <c r="B48" s="349" t="s">
        <v>162</v>
      </c>
      <c r="C48" s="307">
        <f t="shared" si="15"/>
        <v>6</v>
      </c>
      <c r="D48" s="307">
        <f t="shared" si="16"/>
        <v>0</v>
      </c>
      <c r="E48" s="307">
        <f t="shared" si="17"/>
        <v>5</v>
      </c>
      <c r="F48" s="307">
        <f t="shared" si="18"/>
        <v>1</v>
      </c>
      <c r="G48" s="307">
        <f t="shared" si="19"/>
        <v>0</v>
      </c>
      <c r="H48" s="444">
        <f t="shared" si="11"/>
        <v>0</v>
      </c>
      <c r="I48" s="412">
        <f t="shared" si="12"/>
        <v>83.333333333333329</v>
      </c>
      <c r="J48" s="412">
        <f t="shared" si="13"/>
        <v>16.666666666666668</v>
      </c>
      <c r="K48" s="412">
        <f t="shared" si="14"/>
        <v>0</v>
      </c>
      <c r="L48" s="80"/>
      <c r="M48" s="80"/>
    </row>
    <row r="49" spans="1:13" s="4" customFormat="1" ht="12.75" customHeight="1">
      <c r="A49" s="284"/>
      <c r="B49" s="349" t="s">
        <v>163</v>
      </c>
      <c r="C49" s="307">
        <f t="shared" si="15"/>
        <v>6</v>
      </c>
      <c r="D49" s="307">
        <f t="shared" si="16"/>
        <v>0</v>
      </c>
      <c r="E49" s="307">
        <f t="shared" si="17"/>
        <v>6</v>
      </c>
      <c r="F49" s="307">
        <f t="shared" si="18"/>
        <v>0</v>
      </c>
      <c r="G49" s="307">
        <f t="shared" si="19"/>
        <v>0</v>
      </c>
      <c r="H49" s="444">
        <f t="shared" si="11"/>
        <v>0</v>
      </c>
      <c r="I49" s="412">
        <f t="shared" si="12"/>
        <v>100</v>
      </c>
      <c r="J49" s="412">
        <f t="shared" si="13"/>
        <v>0</v>
      </c>
      <c r="K49" s="412">
        <f t="shared" si="14"/>
        <v>0</v>
      </c>
      <c r="L49" s="80"/>
      <c r="M49" s="80"/>
    </row>
    <row r="50" spans="1:13" ht="12.75" customHeight="1">
      <c r="A50" s="284"/>
      <c r="B50" s="349" t="s">
        <v>18</v>
      </c>
      <c r="C50" s="307">
        <f t="shared" si="15"/>
        <v>1</v>
      </c>
      <c r="D50" s="307">
        <f t="shared" si="16"/>
        <v>0</v>
      </c>
      <c r="E50" s="307">
        <f t="shared" si="17"/>
        <v>1</v>
      </c>
      <c r="F50" s="307">
        <f t="shared" si="18"/>
        <v>0</v>
      </c>
      <c r="G50" s="307">
        <f t="shared" si="19"/>
        <v>0</v>
      </c>
      <c r="H50" s="444">
        <f t="shared" si="11"/>
        <v>0</v>
      </c>
      <c r="I50" s="412">
        <f t="shared" si="12"/>
        <v>100</v>
      </c>
      <c r="J50" s="412">
        <f t="shared" si="13"/>
        <v>0</v>
      </c>
      <c r="K50" s="412">
        <f t="shared" si="14"/>
        <v>0</v>
      </c>
      <c r="L50" s="80"/>
      <c r="M50" s="80"/>
    </row>
    <row r="51" spans="1:13" ht="12.75" customHeight="1">
      <c r="A51" s="284"/>
      <c r="B51" s="349" t="s">
        <v>19</v>
      </c>
      <c r="C51" s="307">
        <f t="shared" si="15"/>
        <v>10</v>
      </c>
      <c r="D51" s="307">
        <f t="shared" si="16"/>
        <v>1</v>
      </c>
      <c r="E51" s="307">
        <f t="shared" si="17"/>
        <v>8</v>
      </c>
      <c r="F51" s="307">
        <f t="shared" si="18"/>
        <v>1</v>
      </c>
      <c r="G51" s="307">
        <f t="shared" si="19"/>
        <v>0</v>
      </c>
      <c r="H51" s="444">
        <f t="shared" si="11"/>
        <v>10</v>
      </c>
      <c r="I51" s="412">
        <f t="shared" si="12"/>
        <v>80</v>
      </c>
      <c r="J51" s="412">
        <f t="shared" si="13"/>
        <v>10</v>
      </c>
      <c r="K51" s="412">
        <f t="shared" si="14"/>
        <v>0</v>
      </c>
      <c r="L51" s="80"/>
      <c r="M51" s="80"/>
    </row>
    <row r="52" spans="1:13" ht="12.75" customHeight="1">
      <c r="A52" s="285"/>
      <c r="B52" s="91"/>
      <c r="C52" s="353"/>
      <c r="D52" s="350"/>
      <c r="E52" s="352"/>
      <c r="F52" s="350"/>
      <c r="G52" s="352"/>
      <c r="H52" s="444"/>
      <c r="I52" s="412"/>
      <c r="J52" s="412"/>
      <c r="K52" s="412"/>
    </row>
    <row r="53" spans="1:13" s="148" customFormat="1" ht="12.75" customHeight="1">
      <c r="A53" s="286"/>
      <c r="B53" s="287" t="s">
        <v>50</v>
      </c>
      <c r="C53" s="179">
        <f>SUM(C54:C68)</f>
        <v>314</v>
      </c>
      <c r="D53" s="179">
        <f t="shared" ref="D53:G53" si="20">SUM(D54:D68)</f>
        <v>21</v>
      </c>
      <c r="E53" s="179">
        <f t="shared" si="20"/>
        <v>215</v>
      </c>
      <c r="F53" s="179">
        <f t="shared" si="20"/>
        <v>45</v>
      </c>
      <c r="G53" s="179">
        <f t="shared" si="20"/>
        <v>33</v>
      </c>
      <c r="H53" s="454">
        <f t="shared" si="5"/>
        <v>6.6878980891719744</v>
      </c>
      <c r="I53" s="455">
        <f t="shared" si="1"/>
        <v>68.471337579617838</v>
      </c>
      <c r="J53" s="455">
        <f t="shared" si="2"/>
        <v>14.331210191082803</v>
      </c>
      <c r="K53" s="455">
        <f t="shared" si="3"/>
        <v>10.509554140127388</v>
      </c>
      <c r="M53" s="151"/>
    </row>
    <row r="54" spans="1:13" ht="12.75" customHeight="1">
      <c r="A54" s="288"/>
      <c r="B54" s="354" t="s">
        <v>224</v>
      </c>
      <c r="C54" s="307">
        <f t="shared" ref="C54:C68" si="21">IF(ISERROR(VLOOKUP(4&amp;$D$6&amp;$B54,Dataset2,5,FALSE))=TRUE,0,VLOOKUP(4&amp;$D$6&amp;$B54,Dataset2,5,FALSE))</f>
        <v>13</v>
      </c>
      <c r="D54" s="307">
        <f t="shared" ref="D54:D68" si="22">IF(ISERROR(VLOOKUP(4&amp;$D$6&amp;$B54,Dataset2,6,FALSE))=TRUE,0,VLOOKUP(4&amp;$D$6&amp;$B54,Dataset2,6,FALSE))</f>
        <v>4</v>
      </c>
      <c r="E54" s="307">
        <f t="shared" ref="E54:E68" si="23">IF(ISERROR(VLOOKUP(4&amp;$D$6&amp;$B54,Dataset2,7,FALSE))=TRUE,0,VLOOKUP(4&amp;$D$6&amp;$B54,Dataset2,7,FALSE))</f>
        <v>7</v>
      </c>
      <c r="F54" s="307">
        <f t="shared" ref="F54:F68" si="24">IF(ISERROR(VLOOKUP(4&amp;$D$6&amp;$B54,Dataset2,8,FALSE))=TRUE,0,VLOOKUP(4&amp;$D$6&amp;$B54,Dataset2,8,FALSE))</f>
        <v>0</v>
      </c>
      <c r="G54" s="307">
        <f t="shared" ref="G54:G68" si="25">IF(ISERROR(VLOOKUP(4&amp;$D$6&amp;$B54,Dataset2,9,FALSE))=TRUE,0,VLOOKUP(4&amp;$D$6&amp;$B54,Dataset2,9,FALSE))</f>
        <v>2</v>
      </c>
      <c r="H54" s="444">
        <f t="shared" si="5"/>
        <v>30.76923076923077</v>
      </c>
      <c r="I54" s="412">
        <f t="shared" si="1"/>
        <v>53.846153846153847</v>
      </c>
      <c r="J54" s="412">
        <f t="shared" si="2"/>
        <v>0</v>
      </c>
      <c r="K54" s="412">
        <f t="shared" si="3"/>
        <v>15.384615384615385</v>
      </c>
      <c r="L54" s="6"/>
    </row>
    <row r="55" spans="1:13" ht="12.75" customHeight="1">
      <c r="A55" s="288"/>
      <c r="B55" s="354" t="s">
        <v>225</v>
      </c>
      <c r="C55" s="307">
        <f t="shared" si="21"/>
        <v>28</v>
      </c>
      <c r="D55" s="307">
        <f t="shared" si="22"/>
        <v>2</v>
      </c>
      <c r="E55" s="307">
        <f t="shared" si="23"/>
        <v>19</v>
      </c>
      <c r="F55" s="307">
        <f t="shared" si="24"/>
        <v>1</v>
      </c>
      <c r="G55" s="307">
        <f t="shared" si="25"/>
        <v>6</v>
      </c>
      <c r="H55" s="444">
        <f t="shared" si="5"/>
        <v>7.1428571428571432</v>
      </c>
      <c r="I55" s="412">
        <f t="shared" si="1"/>
        <v>67.857142857142861</v>
      </c>
      <c r="J55" s="412">
        <f t="shared" si="2"/>
        <v>3.5714285714285716</v>
      </c>
      <c r="K55" s="412">
        <f t="shared" si="3"/>
        <v>21.428571428571427</v>
      </c>
      <c r="L55" s="6"/>
    </row>
    <row r="56" spans="1:13" ht="12.75" customHeight="1">
      <c r="A56" s="288"/>
      <c r="B56" s="354" t="s">
        <v>226</v>
      </c>
      <c r="C56" s="307">
        <f t="shared" si="21"/>
        <v>14</v>
      </c>
      <c r="D56" s="307">
        <f t="shared" si="22"/>
        <v>2</v>
      </c>
      <c r="E56" s="307">
        <f t="shared" si="23"/>
        <v>7</v>
      </c>
      <c r="F56" s="307">
        <f t="shared" si="24"/>
        <v>2</v>
      </c>
      <c r="G56" s="307">
        <f t="shared" si="25"/>
        <v>3</v>
      </c>
      <c r="H56" s="444">
        <f t="shared" si="5"/>
        <v>14.285714285714286</v>
      </c>
      <c r="I56" s="412">
        <f t="shared" si="1"/>
        <v>50</v>
      </c>
      <c r="J56" s="412">
        <f t="shared" si="2"/>
        <v>14.285714285714286</v>
      </c>
      <c r="K56" s="412">
        <f t="shared" si="3"/>
        <v>21.428571428571427</v>
      </c>
      <c r="L56" s="6"/>
    </row>
    <row r="57" spans="1:13" ht="12.75" customHeight="1">
      <c r="A57" s="288"/>
      <c r="B57" s="354" t="s">
        <v>227</v>
      </c>
      <c r="C57" s="307">
        <f t="shared" si="21"/>
        <v>16</v>
      </c>
      <c r="D57" s="307">
        <f t="shared" si="22"/>
        <v>2</v>
      </c>
      <c r="E57" s="307">
        <f t="shared" si="23"/>
        <v>10</v>
      </c>
      <c r="F57" s="307">
        <f t="shared" si="24"/>
        <v>3</v>
      </c>
      <c r="G57" s="307">
        <f t="shared" si="25"/>
        <v>1</v>
      </c>
      <c r="H57" s="444">
        <f t="shared" si="5"/>
        <v>12.5</v>
      </c>
      <c r="I57" s="412">
        <f t="shared" si="1"/>
        <v>62.5</v>
      </c>
      <c r="J57" s="412">
        <f t="shared" si="2"/>
        <v>18.75</v>
      </c>
      <c r="K57" s="412">
        <f t="shared" si="3"/>
        <v>6.25</v>
      </c>
      <c r="L57" s="6"/>
    </row>
    <row r="58" spans="1:13" ht="12.75" customHeight="1">
      <c r="A58" s="288"/>
      <c r="B58" s="354" t="s">
        <v>228</v>
      </c>
      <c r="C58" s="307">
        <f t="shared" si="21"/>
        <v>12</v>
      </c>
      <c r="D58" s="307">
        <f t="shared" si="22"/>
        <v>2</v>
      </c>
      <c r="E58" s="307">
        <f t="shared" si="23"/>
        <v>9</v>
      </c>
      <c r="F58" s="307">
        <f t="shared" si="24"/>
        <v>0</v>
      </c>
      <c r="G58" s="307">
        <f t="shared" si="25"/>
        <v>1</v>
      </c>
      <c r="H58" s="444">
        <f t="shared" si="5"/>
        <v>16.666666666666668</v>
      </c>
      <c r="I58" s="412">
        <f t="shared" si="1"/>
        <v>75</v>
      </c>
      <c r="J58" s="412">
        <f t="shared" si="2"/>
        <v>0</v>
      </c>
      <c r="K58" s="412">
        <f t="shared" si="3"/>
        <v>8.3333333333333339</v>
      </c>
      <c r="L58" s="6"/>
    </row>
    <row r="59" spans="1:13" ht="12.75" customHeight="1">
      <c r="A59" s="289"/>
      <c r="B59" s="354" t="s">
        <v>229</v>
      </c>
      <c r="C59" s="307">
        <f t="shared" si="21"/>
        <v>21</v>
      </c>
      <c r="D59" s="307">
        <f t="shared" si="22"/>
        <v>0</v>
      </c>
      <c r="E59" s="307">
        <f t="shared" si="23"/>
        <v>15</v>
      </c>
      <c r="F59" s="307">
        <f t="shared" si="24"/>
        <v>5</v>
      </c>
      <c r="G59" s="307">
        <f t="shared" si="25"/>
        <v>1</v>
      </c>
      <c r="H59" s="444">
        <f t="shared" si="5"/>
        <v>0</v>
      </c>
      <c r="I59" s="412">
        <f t="shared" si="1"/>
        <v>71.428571428571431</v>
      </c>
      <c r="J59" s="412">
        <f t="shared" si="2"/>
        <v>23.80952380952381</v>
      </c>
      <c r="K59" s="412">
        <f t="shared" si="3"/>
        <v>4.7619047619047619</v>
      </c>
      <c r="L59" s="6"/>
    </row>
    <row r="60" spans="1:13" ht="12.75" customHeight="1">
      <c r="A60" s="289"/>
      <c r="B60" s="354" t="s">
        <v>114</v>
      </c>
      <c r="C60" s="307">
        <f t="shared" si="21"/>
        <v>28</v>
      </c>
      <c r="D60" s="307">
        <f t="shared" si="22"/>
        <v>2</v>
      </c>
      <c r="E60" s="307">
        <f t="shared" si="23"/>
        <v>21</v>
      </c>
      <c r="F60" s="307">
        <f t="shared" si="24"/>
        <v>3</v>
      </c>
      <c r="G60" s="307">
        <f t="shared" si="25"/>
        <v>2</v>
      </c>
      <c r="H60" s="444">
        <f t="shared" si="5"/>
        <v>7.1428571428571432</v>
      </c>
      <c r="I60" s="412">
        <f t="shared" si="1"/>
        <v>75</v>
      </c>
      <c r="J60" s="412">
        <f t="shared" si="2"/>
        <v>10.714285714285714</v>
      </c>
      <c r="K60" s="412">
        <f t="shared" si="3"/>
        <v>7.1428571428571432</v>
      </c>
      <c r="L60" s="6"/>
    </row>
    <row r="61" spans="1:13" ht="12.75" customHeight="1">
      <c r="A61" s="288"/>
      <c r="B61" s="354" t="s">
        <v>115</v>
      </c>
      <c r="C61" s="307">
        <f t="shared" si="21"/>
        <v>72</v>
      </c>
      <c r="D61" s="307">
        <f t="shared" si="22"/>
        <v>2</v>
      </c>
      <c r="E61" s="307">
        <f t="shared" si="23"/>
        <v>51</v>
      </c>
      <c r="F61" s="307">
        <f t="shared" si="24"/>
        <v>11</v>
      </c>
      <c r="G61" s="307">
        <f t="shared" si="25"/>
        <v>8</v>
      </c>
      <c r="H61" s="444">
        <f t="shared" si="5"/>
        <v>2.7777777777777777</v>
      </c>
      <c r="I61" s="412">
        <f t="shared" si="1"/>
        <v>70.833333333333329</v>
      </c>
      <c r="J61" s="412">
        <f t="shared" si="2"/>
        <v>15.277777777777779</v>
      </c>
      <c r="K61" s="412">
        <f t="shared" si="3"/>
        <v>11.111111111111111</v>
      </c>
      <c r="L61" s="6"/>
    </row>
    <row r="62" spans="1:13" ht="12.75" customHeight="1">
      <c r="A62" s="288"/>
      <c r="B62" s="354" t="s">
        <v>56</v>
      </c>
      <c r="C62" s="307">
        <f t="shared" si="21"/>
        <v>3</v>
      </c>
      <c r="D62" s="307">
        <f t="shared" si="22"/>
        <v>0</v>
      </c>
      <c r="E62" s="307">
        <f t="shared" si="23"/>
        <v>2</v>
      </c>
      <c r="F62" s="307">
        <f t="shared" si="24"/>
        <v>1</v>
      </c>
      <c r="G62" s="307">
        <f t="shared" si="25"/>
        <v>0</v>
      </c>
      <c r="H62" s="444">
        <f t="shared" si="5"/>
        <v>0</v>
      </c>
      <c r="I62" s="412">
        <f t="shared" si="1"/>
        <v>66.666666666666671</v>
      </c>
      <c r="J62" s="412">
        <f t="shared" si="2"/>
        <v>33.333333333333336</v>
      </c>
      <c r="K62" s="412">
        <f t="shared" si="3"/>
        <v>0</v>
      </c>
      <c r="L62" s="6"/>
    </row>
    <row r="63" spans="1:13" ht="12.75" customHeight="1">
      <c r="A63" s="288"/>
      <c r="B63" s="354" t="s">
        <v>57</v>
      </c>
      <c r="C63" s="307">
        <f t="shared" si="21"/>
        <v>9</v>
      </c>
      <c r="D63" s="307">
        <f t="shared" si="22"/>
        <v>0</v>
      </c>
      <c r="E63" s="307">
        <f t="shared" si="23"/>
        <v>8</v>
      </c>
      <c r="F63" s="307">
        <f t="shared" si="24"/>
        <v>1</v>
      </c>
      <c r="G63" s="307">
        <f t="shared" si="25"/>
        <v>0</v>
      </c>
      <c r="H63" s="444">
        <f t="shared" si="5"/>
        <v>0</v>
      </c>
      <c r="I63" s="412">
        <f t="shared" si="1"/>
        <v>88.888888888888886</v>
      </c>
      <c r="J63" s="412">
        <f t="shared" si="2"/>
        <v>11.111111111111111</v>
      </c>
      <c r="K63" s="412">
        <f t="shared" si="3"/>
        <v>0</v>
      </c>
      <c r="L63" s="6"/>
    </row>
    <row r="64" spans="1:13" ht="12.75" customHeight="1">
      <c r="A64" s="288"/>
      <c r="B64" s="354" t="s">
        <v>58</v>
      </c>
      <c r="C64" s="307">
        <f t="shared" si="21"/>
        <v>35</v>
      </c>
      <c r="D64" s="307">
        <f t="shared" si="22"/>
        <v>3</v>
      </c>
      <c r="E64" s="307">
        <f t="shared" si="23"/>
        <v>23</v>
      </c>
      <c r="F64" s="307">
        <f t="shared" si="24"/>
        <v>5</v>
      </c>
      <c r="G64" s="307">
        <f t="shared" si="25"/>
        <v>4</v>
      </c>
      <c r="H64" s="444">
        <f t="shared" si="5"/>
        <v>8.5714285714285712</v>
      </c>
      <c r="I64" s="412">
        <f t="shared" si="1"/>
        <v>65.714285714285708</v>
      </c>
      <c r="J64" s="412">
        <f t="shared" si="2"/>
        <v>14.285714285714286</v>
      </c>
      <c r="K64" s="412">
        <f t="shared" si="3"/>
        <v>11.428571428571429</v>
      </c>
      <c r="L64" s="6"/>
    </row>
    <row r="65" spans="1:13" ht="12.75" customHeight="1">
      <c r="A65" s="288"/>
      <c r="B65" s="354" t="s">
        <v>59</v>
      </c>
      <c r="C65" s="307">
        <f t="shared" si="21"/>
        <v>12</v>
      </c>
      <c r="D65" s="307">
        <f t="shared" si="22"/>
        <v>1</v>
      </c>
      <c r="E65" s="307">
        <f t="shared" si="23"/>
        <v>7</v>
      </c>
      <c r="F65" s="307">
        <f t="shared" si="24"/>
        <v>3</v>
      </c>
      <c r="G65" s="307">
        <f t="shared" si="25"/>
        <v>1</v>
      </c>
      <c r="H65" s="444">
        <f t="shared" si="5"/>
        <v>8.3333333333333339</v>
      </c>
      <c r="I65" s="412">
        <f t="shared" si="1"/>
        <v>58.333333333333336</v>
      </c>
      <c r="J65" s="412">
        <f t="shared" si="2"/>
        <v>25</v>
      </c>
      <c r="K65" s="412">
        <f t="shared" si="3"/>
        <v>8.3333333333333339</v>
      </c>
      <c r="L65" s="6"/>
    </row>
    <row r="66" spans="1:13" ht="12.75" customHeight="1">
      <c r="A66" s="288"/>
      <c r="B66" s="354" t="s">
        <v>60</v>
      </c>
      <c r="C66" s="307">
        <f t="shared" si="21"/>
        <v>26</v>
      </c>
      <c r="D66" s="307">
        <f t="shared" si="22"/>
        <v>1</v>
      </c>
      <c r="E66" s="307">
        <f t="shared" si="23"/>
        <v>17</v>
      </c>
      <c r="F66" s="307">
        <f t="shared" si="24"/>
        <v>5</v>
      </c>
      <c r="G66" s="307">
        <f t="shared" si="25"/>
        <v>3</v>
      </c>
      <c r="H66" s="444">
        <f t="shared" si="5"/>
        <v>3.8461538461538463</v>
      </c>
      <c r="I66" s="412">
        <f t="shared" si="1"/>
        <v>65.384615384615387</v>
      </c>
      <c r="J66" s="412">
        <f t="shared" si="2"/>
        <v>19.23076923076923</v>
      </c>
      <c r="K66" s="412">
        <f t="shared" si="3"/>
        <v>11.538461538461538</v>
      </c>
      <c r="L66" s="6"/>
    </row>
    <row r="67" spans="1:13" ht="12.75" customHeight="1">
      <c r="A67" s="288"/>
      <c r="B67" s="354" t="s">
        <v>61</v>
      </c>
      <c r="C67" s="307">
        <f t="shared" si="21"/>
        <v>13</v>
      </c>
      <c r="D67" s="307">
        <f t="shared" si="22"/>
        <v>0</v>
      </c>
      <c r="E67" s="307">
        <f t="shared" si="23"/>
        <v>8</v>
      </c>
      <c r="F67" s="307">
        <f t="shared" si="24"/>
        <v>4</v>
      </c>
      <c r="G67" s="307">
        <f t="shared" si="25"/>
        <v>1</v>
      </c>
      <c r="H67" s="444">
        <f t="shared" si="5"/>
        <v>0</v>
      </c>
      <c r="I67" s="412">
        <f t="shared" si="1"/>
        <v>61.53846153846154</v>
      </c>
      <c r="J67" s="412">
        <f t="shared" si="2"/>
        <v>30.76923076923077</v>
      </c>
      <c r="K67" s="412">
        <f t="shared" si="3"/>
        <v>7.6923076923076925</v>
      </c>
      <c r="L67" s="6"/>
    </row>
    <row r="68" spans="1:13" ht="12.75" customHeight="1">
      <c r="A68" s="288"/>
      <c r="B68" s="354" t="s">
        <v>62</v>
      </c>
      <c r="C68" s="307">
        <f t="shared" si="21"/>
        <v>12</v>
      </c>
      <c r="D68" s="307">
        <f t="shared" si="22"/>
        <v>0</v>
      </c>
      <c r="E68" s="307">
        <f t="shared" si="23"/>
        <v>11</v>
      </c>
      <c r="F68" s="307">
        <f t="shared" si="24"/>
        <v>1</v>
      </c>
      <c r="G68" s="307">
        <f t="shared" si="25"/>
        <v>0</v>
      </c>
      <c r="H68" s="444">
        <f t="shared" si="5"/>
        <v>0</v>
      </c>
      <c r="I68" s="412">
        <f t="shared" si="1"/>
        <v>91.666666666666671</v>
      </c>
      <c r="J68" s="412">
        <f t="shared" si="2"/>
        <v>8.3333333333333339</v>
      </c>
      <c r="K68" s="412">
        <f t="shared" si="3"/>
        <v>0</v>
      </c>
    </row>
    <row r="69" spans="1:13" ht="12.75" customHeight="1">
      <c r="A69" s="285"/>
      <c r="B69" s="91"/>
      <c r="C69" s="353"/>
      <c r="D69" s="350"/>
      <c r="E69" s="352"/>
      <c r="F69" s="350"/>
      <c r="G69" s="352"/>
      <c r="H69" s="444"/>
      <c r="I69" s="412"/>
      <c r="J69" s="412"/>
      <c r="K69" s="412"/>
    </row>
    <row r="70" spans="1:13" s="148" customFormat="1" ht="12.75" customHeight="1">
      <c r="A70" s="286"/>
      <c r="B70" s="287" t="s">
        <v>42</v>
      </c>
      <c r="C70" s="179">
        <f>SUM(C71:C79)</f>
        <v>233</v>
      </c>
      <c r="D70" s="179">
        <f t="shared" ref="D70:G70" si="26">SUM(D71:D79)</f>
        <v>15</v>
      </c>
      <c r="E70" s="179">
        <f t="shared" si="26"/>
        <v>151</v>
      </c>
      <c r="F70" s="179">
        <f t="shared" si="26"/>
        <v>50</v>
      </c>
      <c r="G70" s="179">
        <f t="shared" si="26"/>
        <v>17</v>
      </c>
      <c r="H70" s="454">
        <f t="shared" si="5"/>
        <v>6.437768240343348</v>
      </c>
      <c r="I70" s="455">
        <f t="shared" si="1"/>
        <v>64.806866952789704</v>
      </c>
      <c r="J70" s="455">
        <f t="shared" si="2"/>
        <v>21.459227467811157</v>
      </c>
      <c r="K70" s="455">
        <f t="shared" si="3"/>
        <v>7.296137339055794</v>
      </c>
      <c r="M70" s="151"/>
    </row>
    <row r="71" spans="1:13" ht="12.75" customHeight="1">
      <c r="A71" s="288"/>
      <c r="B71" s="354" t="s">
        <v>73</v>
      </c>
      <c r="C71" s="307">
        <f t="shared" ref="C71:C79" si="27">IF(ISERROR(VLOOKUP(4&amp;$D$6&amp;$B71,Dataset2,5,FALSE))=TRUE,0,VLOOKUP(4&amp;$D$6&amp;$B71,Dataset2,5,FALSE))</f>
        <v>14</v>
      </c>
      <c r="D71" s="307">
        <f t="shared" ref="D71:D79" si="28">IF(ISERROR(VLOOKUP(4&amp;$D$6&amp;$B71,Dataset2,6,FALSE))=TRUE,0,VLOOKUP(4&amp;$D$6&amp;$B71,Dataset2,6,FALSE))</f>
        <v>0</v>
      </c>
      <c r="E71" s="307">
        <f t="shared" ref="E71:E79" si="29">IF(ISERROR(VLOOKUP(4&amp;$D$6&amp;$B71,Dataset2,7,FALSE))=TRUE,0,VLOOKUP(4&amp;$D$6&amp;$B71,Dataset2,7,FALSE))</f>
        <v>7</v>
      </c>
      <c r="F71" s="307">
        <f t="shared" ref="F71:F79" si="30">IF(ISERROR(VLOOKUP(4&amp;$D$6&amp;$B71,Dataset2,8,FALSE))=TRUE,0,VLOOKUP(4&amp;$D$6&amp;$B71,Dataset2,8,FALSE))</f>
        <v>6</v>
      </c>
      <c r="G71" s="307">
        <f t="shared" ref="G71:G79" si="31">IF(ISERROR(VLOOKUP(4&amp;$D$6&amp;$B71,Dataset2,9,FALSE))=TRUE,0,VLOOKUP(4&amp;$D$6&amp;$B71,Dataset2,9,FALSE))</f>
        <v>1</v>
      </c>
      <c r="H71" s="444">
        <f t="shared" si="5"/>
        <v>0</v>
      </c>
      <c r="I71" s="412">
        <f t="shared" si="1"/>
        <v>50</v>
      </c>
      <c r="J71" s="412">
        <f t="shared" si="2"/>
        <v>42.857142857142854</v>
      </c>
      <c r="K71" s="412">
        <f t="shared" si="3"/>
        <v>7.1428571428571432</v>
      </c>
    </row>
    <row r="72" spans="1:13" ht="12.75" customHeight="1">
      <c r="A72" s="288"/>
      <c r="B72" s="354" t="s">
        <v>74</v>
      </c>
      <c r="C72" s="307">
        <f t="shared" si="27"/>
        <v>42</v>
      </c>
      <c r="D72" s="307">
        <f t="shared" si="28"/>
        <v>4</v>
      </c>
      <c r="E72" s="307">
        <f t="shared" si="29"/>
        <v>28</v>
      </c>
      <c r="F72" s="307">
        <f t="shared" si="30"/>
        <v>6</v>
      </c>
      <c r="G72" s="307">
        <f t="shared" si="31"/>
        <v>4</v>
      </c>
      <c r="H72" s="444">
        <f t="shared" si="5"/>
        <v>9.5238095238095237</v>
      </c>
      <c r="I72" s="412">
        <f t="shared" si="1"/>
        <v>66.666666666666671</v>
      </c>
      <c r="J72" s="412">
        <f t="shared" si="2"/>
        <v>14.285714285714286</v>
      </c>
      <c r="K72" s="412">
        <f t="shared" si="3"/>
        <v>9.5238095238095237</v>
      </c>
      <c r="L72" s="6"/>
    </row>
    <row r="73" spans="1:13" ht="12.75" customHeight="1">
      <c r="A73" s="288"/>
      <c r="B73" s="354" t="s">
        <v>75</v>
      </c>
      <c r="C73" s="307">
        <f t="shared" si="27"/>
        <v>8</v>
      </c>
      <c r="D73" s="307">
        <f t="shared" si="28"/>
        <v>0</v>
      </c>
      <c r="E73" s="307">
        <f t="shared" si="29"/>
        <v>1</v>
      </c>
      <c r="F73" s="307">
        <f t="shared" si="30"/>
        <v>4</v>
      </c>
      <c r="G73" s="307">
        <f t="shared" si="31"/>
        <v>3</v>
      </c>
      <c r="H73" s="444">
        <f t="shared" si="5"/>
        <v>0</v>
      </c>
      <c r="I73" s="412">
        <f t="shared" si="1"/>
        <v>12.5</v>
      </c>
      <c r="J73" s="412">
        <f t="shared" si="2"/>
        <v>50</v>
      </c>
      <c r="K73" s="412">
        <f t="shared" si="3"/>
        <v>37.5</v>
      </c>
      <c r="L73" s="6"/>
    </row>
    <row r="74" spans="1:13" ht="12.75" customHeight="1">
      <c r="A74" s="288"/>
      <c r="B74" s="354" t="s">
        <v>76</v>
      </c>
      <c r="C74" s="307">
        <f t="shared" si="27"/>
        <v>40</v>
      </c>
      <c r="D74" s="307">
        <f t="shared" si="28"/>
        <v>1</v>
      </c>
      <c r="E74" s="307">
        <f t="shared" si="29"/>
        <v>27</v>
      </c>
      <c r="F74" s="307">
        <f t="shared" si="30"/>
        <v>9</v>
      </c>
      <c r="G74" s="307">
        <f t="shared" si="31"/>
        <v>3</v>
      </c>
      <c r="H74" s="444">
        <f t="shared" si="5"/>
        <v>2.5</v>
      </c>
      <c r="I74" s="412">
        <f t="shared" si="1"/>
        <v>67.5</v>
      </c>
      <c r="J74" s="412">
        <f t="shared" si="2"/>
        <v>22.5</v>
      </c>
      <c r="K74" s="412">
        <f t="shared" si="3"/>
        <v>7.5</v>
      </c>
      <c r="L74" s="6"/>
    </row>
    <row r="75" spans="1:13" ht="12.75" customHeight="1">
      <c r="A75" s="288"/>
      <c r="B75" s="354" t="s">
        <v>77</v>
      </c>
      <c r="C75" s="307">
        <f t="shared" si="27"/>
        <v>38</v>
      </c>
      <c r="D75" s="307">
        <f t="shared" si="28"/>
        <v>4</v>
      </c>
      <c r="E75" s="307">
        <f t="shared" si="29"/>
        <v>27</v>
      </c>
      <c r="F75" s="307">
        <f t="shared" si="30"/>
        <v>5</v>
      </c>
      <c r="G75" s="307">
        <f t="shared" si="31"/>
        <v>2</v>
      </c>
      <c r="H75" s="444">
        <f t="shared" si="5"/>
        <v>10.526315789473685</v>
      </c>
      <c r="I75" s="412">
        <f t="shared" si="1"/>
        <v>71.05263157894737</v>
      </c>
      <c r="J75" s="412">
        <f t="shared" si="2"/>
        <v>13.157894736842104</v>
      </c>
      <c r="K75" s="412">
        <f t="shared" si="3"/>
        <v>5.2631578947368425</v>
      </c>
      <c r="L75" s="6"/>
    </row>
    <row r="76" spans="1:13" ht="12.75" customHeight="1">
      <c r="A76" s="288"/>
      <c r="B76" s="354" t="s">
        <v>78</v>
      </c>
      <c r="C76" s="307">
        <f t="shared" si="27"/>
        <v>46</v>
      </c>
      <c r="D76" s="307">
        <f t="shared" si="28"/>
        <v>5</v>
      </c>
      <c r="E76" s="307">
        <f t="shared" si="29"/>
        <v>29</v>
      </c>
      <c r="F76" s="307">
        <f t="shared" si="30"/>
        <v>9</v>
      </c>
      <c r="G76" s="307">
        <f t="shared" si="31"/>
        <v>3</v>
      </c>
      <c r="H76" s="444">
        <f t="shared" si="5"/>
        <v>10.869565217391305</v>
      </c>
      <c r="I76" s="412">
        <f t="shared" ref="I76:I139" si="32">IF(ISERROR(100*E76/$C76),"-",100*E76/$C76)</f>
        <v>63.043478260869563</v>
      </c>
      <c r="J76" s="412">
        <f t="shared" ref="J76:J139" si="33">IF(ISERROR(100*F76/$C76),"-",100*F76/$C76)</f>
        <v>19.565217391304348</v>
      </c>
      <c r="K76" s="412">
        <f t="shared" ref="K76:K139" si="34">IF(ISERROR(100*G76/$C76),"-",100*G76/$C76)</f>
        <v>6.5217391304347823</v>
      </c>
      <c r="L76" s="6"/>
    </row>
    <row r="77" spans="1:13" ht="12.75" customHeight="1">
      <c r="A77" s="288"/>
      <c r="B77" s="354" t="s">
        <v>79</v>
      </c>
      <c r="C77" s="307">
        <f t="shared" si="27"/>
        <v>8</v>
      </c>
      <c r="D77" s="307">
        <f t="shared" si="28"/>
        <v>0</v>
      </c>
      <c r="E77" s="307">
        <f t="shared" si="29"/>
        <v>5</v>
      </c>
      <c r="F77" s="307">
        <f t="shared" si="30"/>
        <v>2</v>
      </c>
      <c r="G77" s="307">
        <f t="shared" si="31"/>
        <v>1</v>
      </c>
      <c r="H77" s="444">
        <f t="shared" ref="H77:H140" si="35">IF(ISERROR(100*D77/$C77),"-",100*D77/$C77)</f>
        <v>0</v>
      </c>
      <c r="I77" s="412">
        <f t="shared" si="32"/>
        <v>62.5</v>
      </c>
      <c r="J77" s="412">
        <f t="shared" si="33"/>
        <v>25</v>
      </c>
      <c r="K77" s="412">
        <f t="shared" si="34"/>
        <v>12.5</v>
      </c>
      <c r="L77" s="6"/>
    </row>
    <row r="78" spans="1:13" ht="12.75" customHeight="1">
      <c r="A78" s="288"/>
      <c r="B78" s="354" t="s">
        <v>80</v>
      </c>
      <c r="C78" s="307">
        <f t="shared" si="27"/>
        <v>37</v>
      </c>
      <c r="D78" s="307">
        <f t="shared" si="28"/>
        <v>1</v>
      </c>
      <c r="E78" s="307">
        <f t="shared" si="29"/>
        <v>27</v>
      </c>
      <c r="F78" s="307">
        <f t="shared" si="30"/>
        <v>9</v>
      </c>
      <c r="G78" s="307">
        <f t="shared" si="31"/>
        <v>0</v>
      </c>
      <c r="H78" s="444">
        <f t="shared" si="35"/>
        <v>2.7027027027027026</v>
      </c>
      <c r="I78" s="412">
        <f t="shared" si="32"/>
        <v>72.972972972972968</v>
      </c>
      <c r="J78" s="412">
        <f t="shared" si="33"/>
        <v>24.324324324324323</v>
      </c>
      <c r="K78" s="412">
        <f t="shared" si="34"/>
        <v>0</v>
      </c>
      <c r="L78" s="6"/>
    </row>
    <row r="79" spans="1:13" ht="12.75" customHeight="1">
      <c r="A79" s="288"/>
      <c r="B79" s="354" t="s">
        <v>81</v>
      </c>
      <c r="C79" s="307">
        <f t="shared" si="27"/>
        <v>0</v>
      </c>
      <c r="D79" s="307">
        <f t="shared" si="28"/>
        <v>0</v>
      </c>
      <c r="E79" s="307">
        <f t="shared" si="29"/>
        <v>0</v>
      </c>
      <c r="F79" s="307">
        <f t="shared" si="30"/>
        <v>0</v>
      </c>
      <c r="G79" s="307">
        <f t="shared" si="31"/>
        <v>0</v>
      </c>
      <c r="H79" s="444" t="str">
        <f t="shared" si="35"/>
        <v>-</v>
      </c>
      <c r="I79" s="412" t="str">
        <f t="shared" si="32"/>
        <v>-</v>
      </c>
      <c r="J79" s="412" t="str">
        <f t="shared" si="33"/>
        <v>-</v>
      </c>
      <c r="K79" s="412" t="str">
        <f t="shared" si="34"/>
        <v>-</v>
      </c>
      <c r="L79" s="6"/>
    </row>
    <row r="80" spans="1:13" ht="12.75" customHeight="1">
      <c r="A80" s="285"/>
      <c r="B80" s="91"/>
      <c r="C80" s="355"/>
      <c r="D80" s="350"/>
      <c r="E80" s="351"/>
      <c r="F80" s="350"/>
      <c r="G80" s="351"/>
      <c r="H80" s="444"/>
      <c r="I80" s="412"/>
      <c r="J80" s="412"/>
      <c r="K80" s="412"/>
    </row>
    <row r="81" spans="1:13" s="148" customFormat="1" ht="12.75" customHeight="1">
      <c r="A81" s="286"/>
      <c r="B81" s="287" t="s">
        <v>49</v>
      </c>
      <c r="C81" s="179">
        <f>SUM(C82:C95)</f>
        <v>272</v>
      </c>
      <c r="D81" s="179">
        <f t="shared" ref="D81:G81" si="36">SUM(D82:D95)</f>
        <v>14</v>
      </c>
      <c r="E81" s="179">
        <f t="shared" si="36"/>
        <v>180</v>
      </c>
      <c r="F81" s="179">
        <f t="shared" si="36"/>
        <v>52</v>
      </c>
      <c r="G81" s="179">
        <f t="shared" si="36"/>
        <v>26</v>
      </c>
      <c r="H81" s="454">
        <f t="shared" si="35"/>
        <v>5.1470588235294121</v>
      </c>
      <c r="I81" s="455">
        <f t="shared" si="32"/>
        <v>66.17647058823529</v>
      </c>
      <c r="J81" s="455">
        <f t="shared" si="33"/>
        <v>19.117647058823529</v>
      </c>
      <c r="K81" s="455">
        <f t="shared" si="34"/>
        <v>9.5588235294117645</v>
      </c>
      <c r="M81" s="151"/>
    </row>
    <row r="82" spans="1:13" ht="12.75" customHeight="1">
      <c r="A82" s="288"/>
      <c r="B82" s="354" t="s">
        <v>210</v>
      </c>
      <c r="C82" s="307">
        <f t="shared" ref="C82:C95" si="37">IF(ISERROR(VLOOKUP(4&amp;$D$6&amp;$B82,Dataset2,5,FALSE))=TRUE,0,VLOOKUP(4&amp;$D$6&amp;$B82,Dataset2,5,FALSE))</f>
        <v>33</v>
      </c>
      <c r="D82" s="307">
        <f t="shared" ref="D82:D95" si="38">IF(ISERROR(VLOOKUP(4&amp;$D$6&amp;$B82,Dataset2,6,FALSE))=TRUE,0,VLOOKUP(4&amp;$D$6&amp;$B82,Dataset2,6,FALSE))</f>
        <v>0</v>
      </c>
      <c r="E82" s="307">
        <f t="shared" ref="E82:E95" si="39">IF(ISERROR(VLOOKUP(4&amp;$D$6&amp;$B82,Dataset2,7,FALSE))=TRUE,0,VLOOKUP(4&amp;$D$6&amp;$B82,Dataset2,7,FALSE))</f>
        <v>18</v>
      </c>
      <c r="F82" s="307">
        <f t="shared" ref="F82:F95" si="40">IF(ISERROR(VLOOKUP(4&amp;$D$6&amp;$B82,Dataset2,8,FALSE))=TRUE,0,VLOOKUP(4&amp;$D$6&amp;$B82,Dataset2,8,FALSE))</f>
        <v>8</v>
      </c>
      <c r="G82" s="307">
        <f t="shared" ref="G82:G95" si="41">IF(ISERROR(VLOOKUP(4&amp;$D$6&amp;$B82,Dataset2,9,FALSE))=TRUE,0,VLOOKUP(4&amp;$D$6&amp;$B82,Dataset2,9,FALSE))</f>
        <v>7</v>
      </c>
      <c r="H82" s="444">
        <f t="shared" si="35"/>
        <v>0</v>
      </c>
      <c r="I82" s="412">
        <f t="shared" si="32"/>
        <v>54.545454545454547</v>
      </c>
      <c r="J82" s="412">
        <f t="shared" si="33"/>
        <v>24.242424242424242</v>
      </c>
      <c r="K82" s="412">
        <f t="shared" si="34"/>
        <v>21.212121212121211</v>
      </c>
      <c r="L82" s="6"/>
    </row>
    <row r="83" spans="1:13" ht="12.75" customHeight="1">
      <c r="A83" s="288"/>
      <c r="B83" s="354" t="s">
        <v>211</v>
      </c>
      <c r="C83" s="307">
        <f t="shared" si="37"/>
        <v>31</v>
      </c>
      <c r="D83" s="307">
        <f t="shared" si="38"/>
        <v>2</v>
      </c>
      <c r="E83" s="307">
        <f t="shared" si="39"/>
        <v>23</v>
      </c>
      <c r="F83" s="307">
        <f t="shared" si="40"/>
        <v>5</v>
      </c>
      <c r="G83" s="307">
        <f t="shared" si="41"/>
        <v>1</v>
      </c>
      <c r="H83" s="444">
        <f t="shared" si="35"/>
        <v>6.4516129032258061</v>
      </c>
      <c r="I83" s="412">
        <f t="shared" si="32"/>
        <v>74.193548387096769</v>
      </c>
      <c r="J83" s="412">
        <f t="shared" si="33"/>
        <v>16.129032258064516</v>
      </c>
      <c r="K83" s="412">
        <f t="shared" si="34"/>
        <v>3.225806451612903</v>
      </c>
      <c r="L83" s="6"/>
    </row>
    <row r="84" spans="1:13" ht="12.75" customHeight="1">
      <c r="A84" s="288"/>
      <c r="B84" s="354" t="s">
        <v>212</v>
      </c>
      <c r="C84" s="307">
        <f t="shared" si="37"/>
        <v>8</v>
      </c>
      <c r="D84" s="307">
        <f t="shared" si="38"/>
        <v>1</v>
      </c>
      <c r="E84" s="307">
        <f t="shared" si="39"/>
        <v>3</v>
      </c>
      <c r="F84" s="307">
        <f t="shared" si="40"/>
        <v>4</v>
      </c>
      <c r="G84" s="307">
        <f t="shared" si="41"/>
        <v>0</v>
      </c>
      <c r="H84" s="444">
        <f t="shared" si="35"/>
        <v>12.5</v>
      </c>
      <c r="I84" s="412">
        <f t="shared" si="32"/>
        <v>37.5</v>
      </c>
      <c r="J84" s="412">
        <f t="shared" si="33"/>
        <v>50</v>
      </c>
      <c r="K84" s="412">
        <f t="shared" si="34"/>
        <v>0</v>
      </c>
      <c r="L84" s="6"/>
    </row>
    <row r="85" spans="1:13" ht="12.75" customHeight="1">
      <c r="A85" s="288"/>
      <c r="B85" s="354" t="s">
        <v>213</v>
      </c>
      <c r="C85" s="307">
        <f t="shared" si="37"/>
        <v>13</v>
      </c>
      <c r="D85" s="307">
        <f t="shared" si="38"/>
        <v>1</v>
      </c>
      <c r="E85" s="307">
        <f t="shared" si="39"/>
        <v>7</v>
      </c>
      <c r="F85" s="307">
        <f t="shared" si="40"/>
        <v>1</v>
      </c>
      <c r="G85" s="307">
        <f t="shared" si="41"/>
        <v>4</v>
      </c>
      <c r="H85" s="444">
        <f t="shared" si="35"/>
        <v>7.6923076923076925</v>
      </c>
      <c r="I85" s="412">
        <f t="shared" si="32"/>
        <v>53.846153846153847</v>
      </c>
      <c r="J85" s="412">
        <f t="shared" si="33"/>
        <v>7.6923076923076925</v>
      </c>
      <c r="K85" s="412">
        <f t="shared" si="34"/>
        <v>30.76923076923077</v>
      </c>
      <c r="L85" s="6"/>
    </row>
    <row r="86" spans="1:13" ht="12.75" customHeight="1">
      <c r="A86" s="288"/>
      <c r="B86" s="354" t="s">
        <v>214</v>
      </c>
      <c r="C86" s="307">
        <f t="shared" si="37"/>
        <v>14</v>
      </c>
      <c r="D86" s="307">
        <f t="shared" si="38"/>
        <v>1</v>
      </c>
      <c r="E86" s="307">
        <f t="shared" si="39"/>
        <v>4</v>
      </c>
      <c r="F86" s="307">
        <f t="shared" si="40"/>
        <v>5</v>
      </c>
      <c r="G86" s="307">
        <f t="shared" si="41"/>
        <v>4</v>
      </c>
      <c r="H86" s="444">
        <f t="shared" si="35"/>
        <v>7.1428571428571432</v>
      </c>
      <c r="I86" s="412">
        <f t="shared" si="32"/>
        <v>28.571428571428573</v>
      </c>
      <c r="J86" s="412">
        <f t="shared" si="33"/>
        <v>35.714285714285715</v>
      </c>
      <c r="K86" s="412">
        <f t="shared" si="34"/>
        <v>28.571428571428573</v>
      </c>
      <c r="L86" s="6"/>
    </row>
    <row r="87" spans="1:13" ht="12.75" customHeight="1">
      <c r="A87" s="288"/>
      <c r="B87" s="354" t="s">
        <v>215</v>
      </c>
      <c r="C87" s="307">
        <f t="shared" si="37"/>
        <v>13</v>
      </c>
      <c r="D87" s="307">
        <f t="shared" si="38"/>
        <v>1</v>
      </c>
      <c r="E87" s="307">
        <f t="shared" si="39"/>
        <v>10</v>
      </c>
      <c r="F87" s="307">
        <f t="shared" si="40"/>
        <v>1</v>
      </c>
      <c r="G87" s="307">
        <f t="shared" si="41"/>
        <v>1</v>
      </c>
      <c r="H87" s="444">
        <f t="shared" si="35"/>
        <v>7.6923076923076925</v>
      </c>
      <c r="I87" s="412">
        <f t="shared" si="32"/>
        <v>76.92307692307692</v>
      </c>
      <c r="J87" s="412">
        <f t="shared" si="33"/>
        <v>7.6923076923076925</v>
      </c>
      <c r="K87" s="412">
        <f t="shared" si="34"/>
        <v>7.6923076923076925</v>
      </c>
      <c r="L87" s="6"/>
    </row>
    <row r="88" spans="1:13" ht="12.75" customHeight="1">
      <c r="A88" s="288"/>
      <c r="B88" s="354" t="s">
        <v>216</v>
      </c>
      <c r="C88" s="307">
        <f t="shared" si="37"/>
        <v>14</v>
      </c>
      <c r="D88" s="307">
        <f t="shared" si="38"/>
        <v>0</v>
      </c>
      <c r="E88" s="307">
        <f t="shared" si="39"/>
        <v>9</v>
      </c>
      <c r="F88" s="307">
        <f t="shared" si="40"/>
        <v>4</v>
      </c>
      <c r="G88" s="307">
        <f t="shared" si="41"/>
        <v>1</v>
      </c>
      <c r="H88" s="444">
        <f t="shared" si="35"/>
        <v>0</v>
      </c>
      <c r="I88" s="412">
        <f t="shared" si="32"/>
        <v>64.285714285714292</v>
      </c>
      <c r="J88" s="412">
        <f t="shared" si="33"/>
        <v>28.571428571428573</v>
      </c>
      <c r="K88" s="412">
        <f t="shared" si="34"/>
        <v>7.1428571428571432</v>
      </c>
      <c r="L88" s="6"/>
    </row>
    <row r="89" spans="1:13" ht="12.75" customHeight="1">
      <c r="A89" s="288"/>
      <c r="B89" s="354" t="s">
        <v>217</v>
      </c>
      <c r="C89" s="307">
        <f t="shared" si="37"/>
        <v>49</v>
      </c>
      <c r="D89" s="307">
        <f t="shared" si="38"/>
        <v>2</v>
      </c>
      <c r="E89" s="307">
        <f t="shared" si="39"/>
        <v>36</v>
      </c>
      <c r="F89" s="307">
        <f t="shared" si="40"/>
        <v>9</v>
      </c>
      <c r="G89" s="307">
        <f t="shared" si="41"/>
        <v>2</v>
      </c>
      <c r="H89" s="444">
        <f t="shared" si="35"/>
        <v>4.0816326530612246</v>
      </c>
      <c r="I89" s="412">
        <f t="shared" si="32"/>
        <v>73.469387755102048</v>
      </c>
      <c r="J89" s="412">
        <f t="shared" si="33"/>
        <v>18.367346938775512</v>
      </c>
      <c r="K89" s="412">
        <f t="shared" si="34"/>
        <v>4.0816326530612246</v>
      </c>
      <c r="L89" s="6"/>
    </row>
    <row r="90" spans="1:13" ht="12.75" customHeight="1">
      <c r="A90" s="288"/>
      <c r="B90" s="354" t="s">
        <v>218</v>
      </c>
      <c r="C90" s="307">
        <f t="shared" si="37"/>
        <v>7</v>
      </c>
      <c r="D90" s="307">
        <f t="shared" si="38"/>
        <v>1</v>
      </c>
      <c r="E90" s="307">
        <f t="shared" si="39"/>
        <v>4</v>
      </c>
      <c r="F90" s="307">
        <f t="shared" si="40"/>
        <v>2</v>
      </c>
      <c r="G90" s="307">
        <f t="shared" si="41"/>
        <v>0</v>
      </c>
      <c r="H90" s="444">
        <f t="shared" si="35"/>
        <v>14.285714285714286</v>
      </c>
      <c r="I90" s="412">
        <f t="shared" si="32"/>
        <v>57.142857142857146</v>
      </c>
      <c r="J90" s="412">
        <f t="shared" si="33"/>
        <v>28.571428571428573</v>
      </c>
      <c r="K90" s="412">
        <f t="shared" si="34"/>
        <v>0</v>
      </c>
      <c r="L90" s="6"/>
    </row>
    <row r="91" spans="1:13" ht="12.75" customHeight="1">
      <c r="A91" s="288"/>
      <c r="B91" s="354" t="s">
        <v>219</v>
      </c>
      <c r="C91" s="307">
        <f t="shared" si="37"/>
        <v>12</v>
      </c>
      <c r="D91" s="307">
        <f t="shared" si="38"/>
        <v>0</v>
      </c>
      <c r="E91" s="307">
        <f t="shared" si="39"/>
        <v>9</v>
      </c>
      <c r="F91" s="307">
        <f t="shared" si="40"/>
        <v>3</v>
      </c>
      <c r="G91" s="307">
        <f t="shared" si="41"/>
        <v>0</v>
      </c>
      <c r="H91" s="444">
        <f t="shared" si="35"/>
        <v>0</v>
      </c>
      <c r="I91" s="412">
        <f t="shared" si="32"/>
        <v>75</v>
      </c>
      <c r="J91" s="412">
        <f t="shared" si="33"/>
        <v>25</v>
      </c>
      <c r="K91" s="412">
        <f t="shared" si="34"/>
        <v>0</v>
      </c>
      <c r="L91" s="6"/>
    </row>
    <row r="92" spans="1:13" ht="12.75" customHeight="1">
      <c r="A92" s="288"/>
      <c r="B92" s="354" t="s">
        <v>220</v>
      </c>
      <c r="C92" s="307">
        <f t="shared" si="37"/>
        <v>10</v>
      </c>
      <c r="D92" s="307">
        <f t="shared" si="38"/>
        <v>1</v>
      </c>
      <c r="E92" s="307">
        <f t="shared" si="39"/>
        <v>8</v>
      </c>
      <c r="F92" s="307">
        <f t="shared" si="40"/>
        <v>1</v>
      </c>
      <c r="G92" s="307">
        <f t="shared" si="41"/>
        <v>0</v>
      </c>
      <c r="H92" s="444">
        <f t="shared" si="35"/>
        <v>10</v>
      </c>
      <c r="I92" s="412">
        <f t="shared" si="32"/>
        <v>80</v>
      </c>
      <c r="J92" s="412">
        <f t="shared" si="33"/>
        <v>10</v>
      </c>
      <c r="K92" s="412">
        <f t="shared" si="34"/>
        <v>0</v>
      </c>
      <c r="L92" s="6"/>
    </row>
    <row r="93" spans="1:13" ht="12.75" customHeight="1">
      <c r="A93" s="288"/>
      <c r="B93" s="354" t="s">
        <v>221</v>
      </c>
      <c r="C93" s="307">
        <f t="shared" si="37"/>
        <v>27</v>
      </c>
      <c r="D93" s="307">
        <f t="shared" si="38"/>
        <v>2</v>
      </c>
      <c r="E93" s="307">
        <f t="shared" si="39"/>
        <v>18</v>
      </c>
      <c r="F93" s="307">
        <f t="shared" si="40"/>
        <v>6</v>
      </c>
      <c r="G93" s="307">
        <f t="shared" si="41"/>
        <v>1</v>
      </c>
      <c r="H93" s="444">
        <f t="shared" si="35"/>
        <v>7.4074074074074074</v>
      </c>
      <c r="I93" s="412">
        <f t="shared" si="32"/>
        <v>66.666666666666671</v>
      </c>
      <c r="J93" s="412">
        <f t="shared" si="33"/>
        <v>22.222222222222221</v>
      </c>
      <c r="K93" s="412">
        <f t="shared" si="34"/>
        <v>3.7037037037037037</v>
      </c>
      <c r="L93" s="6"/>
    </row>
    <row r="94" spans="1:13" ht="12.75" customHeight="1">
      <c r="A94" s="288"/>
      <c r="B94" s="354" t="s">
        <v>222</v>
      </c>
      <c r="C94" s="307">
        <f t="shared" si="37"/>
        <v>14</v>
      </c>
      <c r="D94" s="307">
        <f t="shared" si="38"/>
        <v>0</v>
      </c>
      <c r="E94" s="307">
        <f t="shared" si="39"/>
        <v>10</v>
      </c>
      <c r="F94" s="307">
        <f t="shared" si="40"/>
        <v>3</v>
      </c>
      <c r="G94" s="307">
        <f t="shared" si="41"/>
        <v>1</v>
      </c>
      <c r="H94" s="444">
        <f t="shared" si="35"/>
        <v>0</v>
      </c>
      <c r="I94" s="412">
        <f t="shared" si="32"/>
        <v>71.428571428571431</v>
      </c>
      <c r="J94" s="412">
        <f t="shared" si="33"/>
        <v>21.428571428571427</v>
      </c>
      <c r="K94" s="412">
        <f t="shared" si="34"/>
        <v>7.1428571428571432</v>
      </c>
      <c r="L94" s="6"/>
    </row>
    <row r="95" spans="1:13" ht="12.75" customHeight="1">
      <c r="A95" s="288"/>
      <c r="B95" s="354" t="s">
        <v>223</v>
      </c>
      <c r="C95" s="307">
        <f t="shared" si="37"/>
        <v>27</v>
      </c>
      <c r="D95" s="307">
        <f t="shared" si="38"/>
        <v>2</v>
      </c>
      <c r="E95" s="307">
        <f t="shared" si="39"/>
        <v>21</v>
      </c>
      <c r="F95" s="307">
        <f t="shared" si="40"/>
        <v>0</v>
      </c>
      <c r="G95" s="307">
        <f t="shared" si="41"/>
        <v>4</v>
      </c>
      <c r="H95" s="444">
        <f t="shared" si="35"/>
        <v>7.4074074074074074</v>
      </c>
      <c r="I95" s="412">
        <f t="shared" si="32"/>
        <v>77.777777777777771</v>
      </c>
      <c r="J95" s="412">
        <f t="shared" si="33"/>
        <v>0</v>
      </c>
      <c r="K95" s="412">
        <f t="shared" si="34"/>
        <v>14.814814814814815</v>
      </c>
      <c r="L95" s="6"/>
    </row>
    <row r="96" spans="1:13" ht="12.75" customHeight="1">
      <c r="A96" s="285"/>
      <c r="B96" s="91"/>
      <c r="C96" s="355"/>
      <c r="D96" s="350"/>
      <c r="E96" s="351"/>
      <c r="F96" s="350"/>
      <c r="G96" s="351"/>
      <c r="H96" s="444"/>
      <c r="I96" s="412"/>
      <c r="J96" s="412"/>
      <c r="K96" s="412"/>
    </row>
    <row r="97" spans="1:13" s="148" customFormat="1" ht="12.75" customHeight="1">
      <c r="A97" s="286"/>
      <c r="B97" s="287" t="s">
        <v>43</v>
      </c>
      <c r="C97" s="179">
        <f>SUM(C98:C108)</f>
        <v>280</v>
      </c>
      <c r="D97" s="179">
        <f t="shared" ref="D97:G97" si="42">SUM(D98:D108)</f>
        <v>34</v>
      </c>
      <c r="E97" s="179">
        <f t="shared" si="42"/>
        <v>184</v>
      </c>
      <c r="F97" s="179">
        <f t="shared" si="42"/>
        <v>40</v>
      </c>
      <c r="G97" s="179">
        <f t="shared" si="42"/>
        <v>22</v>
      </c>
      <c r="H97" s="454">
        <f t="shared" si="35"/>
        <v>12.142857142857142</v>
      </c>
      <c r="I97" s="455">
        <f t="shared" si="32"/>
        <v>65.714285714285708</v>
      </c>
      <c r="J97" s="455">
        <f t="shared" si="33"/>
        <v>14.285714285714286</v>
      </c>
      <c r="K97" s="455">
        <f t="shared" si="34"/>
        <v>7.8571428571428568</v>
      </c>
      <c r="M97" s="151"/>
    </row>
    <row r="98" spans="1:13" ht="12.75" customHeight="1">
      <c r="A98" s="290"/>
      <c r="B98" s="356" t="s">
        <v>82</v>
      </c>
      <c r="C98" s="307">
        <f t="shared" ref="C98:C108" si="43">IF(ISERROR(VLOOKUP(4&amp;$D$6&amp;$B98,Dataset2,5,FALSE))=TRUE,0,VLOOKUP(4&amp;$D$6&amp;$B98,Dataset2,5,FALSE))</f>
        <v>4</v>
      </c>
      <c r="D98" s="307">
        <f t="shared" ref="D98:D108" si="44">IF(ISERROR(VLOOKUP(4&amp;$D$6&amp;$B98,Dataset2,6,FALSE))=TRUE,0,VLOOKUP(4&amp;$D$6&amp;$B98,Dataset2,6,FALSE))</f>
        <v>1</v>
      </c>
      <c r="E98" s="307">
        <f t="shared" ref="E98:E108" si="45">IF(ISERROR(VLOOKUP(4&amp;$D$6&amp;$B98,Dataset2,7,FALSE))=TRUE,0,VLOOKUP(4&amp;$D$6&amp;$B98,Dataset2,7,FALSE))</f>
        <v>3</v>
      </c>
      <c r="F98" s="307">
        <f t="shared" ref="F98:F108" si="46">IF(ISERROR(VLOOKUP(4&amp;$D$6&amp;$B98,Dataset2,8,FALSE))=TRUE,0,VLOOKUP(4&amp;$D$6&amp;$B98,Dataset2,8,FALSE))</f>
        <v>0</v>
      </c>
      <c r="G98" s="307">
        <f t="shared" ref="G98:G108" si="47">IF(ISERROR(VLOOKUP(4&amp;$D$6&amp;$B98,Dataset2,9,FALSE))=TRUE,0,VLOOKUP(4&amp;$D$6&amp;$B98,Dataset2,9,FALSE))</f>
        <v>0</v>
      </c>
      <c r="H98" s="444">
        <f t="shared" si="35"/>
        <v>25</v>
      </c>
      <c r="I98" s="412">
        <f t="shared" si="32"/>
        <v>75</v>
      </c>
      <c r="J98" s="412">
        <f t="shared" si="33"/>
        <v>0</v>
      </c>
      <c r="K98" s="412">
        <f t="shared" si="34"/>
        <v>0</v>
      </c>
    </row>
    <row r="99" spans="1:13" ht="12.75" customHeight="1">
      <c r="A99" s="290"/>
      <c r="B99" s="356" t="s">
        <v>83</v>
      </c>
      <c r="C99" s="307">
        <f t="shared" si="43"/>
        <v>58</v>
      </c>
      <c r="D99" s="307">
        <f t="shared" si="44"/>
        <v>5</v>
      </c>
      <c r="E99" s="307">
        <f t="shared" si="45"/>
        <v>43</v>
      </c>
      <c r="F99" s="307">
        <f t="shared" si="46"/>
        <v>7</v>
      </c>
      <c r="G99" s="307">
        <f t="shared" si="47"/>
        <v>3</v>
      </c>
      <c r="H99" s="444">
        <f t="shared" si="35"/>
        <v>8.6206896551724146</v>
      </c>
      <c r="I99" s="412">
        <f t="shared" si="32"/>
        <v>74.137931034482762</v>
      </c>
      <c r="J99" s="412">
        <f t="shared" si="33"/>
        <v>12.068965517241379</v>
      </c>
      <c r="K99" s="412">
        <f t="shared" si="34"/>
        <v>5.1724137931034484</v>
      </c>
    </row>
    <row r="100" spans="1:13" ht="12.75" customHeight="1">
      <c r="A100" s="290"/>
      <c r="B100" s="356" t="s">
        <v>84</v>
      </c>
      <c r="C100" s="307">
        <f t="shared" si="43"/>
        <v>19</v>
      </c>
      <c r="D100" s="307">
        <f t="shared" si="44"/>
        <v>2</v>
      </c>
      <c r="E100" s="307">
        <f t="shared" si="45"/>
        <v>15</v>
      </c>
      <c r="F100" s="307">
        <f t="shared" si="46"/>
        <v>2</v>
      </c>
      <c r="G100" s="307">
        <f t="shared" si="47"/>
        <v>0</v>
      </c>
      <c r="H100" s="444">
        <f t="shared" si="35"/>
        <v>10.526315789473685</v>
      </c>
      <c r="I100" s="412">
        <f t="shared" si="32"/>
        <v>78.94736842105263</v>
      </c>
      <c r="J100" s="412">
        <f t="shared" si="33"/>
        <v>10.526315789473685</v>
      </c>
      <c r="K100" s="412">
        <f t="shared" si="34"/>
        <v>0</v>
      </c>
    </row>
    <row r="101" spans="1:13" ht="12.75" customHeight="1">
      <c r="A101" s="290"/>
      <c r="B101" s="356" t="s">
        <v>85</v>
      </c>
      <c r="C101" s="307">
        <f t="shared" si="43"/>
        <v>62</v>
      </c>
      <c r="D101" s="307">
        <f t="shared" si="44"/>
        <v>14</v>
      </c>
      <c r="E101" s="307">
        <f t="shared" si="45"/>
        <v>32</v>
      </c>
      <c r="F101" s="307">
        <f t="shared" si="46"/>
        <v>9</v>
      </c>
      <c r="G101" s="307">
        <f t="shared" si="47"/>
        <v>7</v>
      </c>
      <c r="H101" s="444">
        <f t="shared" si="35"/>
        <v>22.580645161290324</v>
      </c>
      <c r="I101" s="412">
        <f t="shared" si="32"/>
        <v>51.612903225806448</v>
      </c>
      <c r="J101" s="412">
        <f t="shared" si="33"/>
        <v>14.516129032258064</v>
      </c>
      <c r="K101" s="412">
        <f t="shared" si="34"/>
        <v>11.290322580645162</v>
      </c>
    </row>
    <row r="102" spans="1:13" ht="12.75" customHeight="1">
      <c r="A102" s="290"/>
      <c r="B102" s="356" t="s">
        <v>86</v>
      </c>
      <c r="C102" s="307">
        <f t="shared" si="43"/>
        <v>46</v>
      </c>
      <c r="D102" s="307">
        <f t="shared" si="44"/>
        <v>7</v>
      </c>
      <c r="E102" s="307">
        <f t="shared" si="45"/>
        <v>30</v>
      </c>
      <c r="F102" s="307">
        <f t="shared" si="46"/>
        <v>4</v>
      </c>
      <c r="G102" s="307">
        <f t="shared" si="47"/>
        <v>5</v>
      </c>
      <c r="H102" s="444">
        <f t="shared" si="35"/>
        <v>15.217391304347826</v>
      </c>
      <c r="I102" s="412">
        <f t="shared" si="32"/>
        <v>65.217391304347828</v>
      </c>
      <c r="J102" s="412">
        <f t="shared" si="33"/>
        <v>8.695652173913043</v>
      </c>
      <c r="K102" s="412">
        <f t="shared" si="34"/>
        <v>10.869565217391305</v>
      </c>
    </row>
    <row r="103" spans="1:13" ht="12.75" customHeight="1">
      <c r="A103" s="290"/>
      <c r="B103" s="356" t="s">
        <v>87</v>
      </c>
      <c r="C103" s="307">
        <f t="shared" si="43"/>
        <v>7</v>
      </c>
      <c r="D103" s="307">
        <f t="shared" si="44"/>
        <v>1</v>
      </c>
      <c r="E103" s="307">
        <f t="shared" si="45"/>
        <v>5</v>
      </c>
      <c r="F103" s="307">
        <f t="shared" si="46"/>
        <v>0</v>
      </c>
      <c r="G103" s="307">
        <f t="shared" si="47"/>
        <v>1</v>
      </c>
      <c r="H103" s="444">
        <f t="shared" si="35"/>
        <v>14.285714285714286</v>
      </c>
      <c r="I103" s="412">
        <f t="shared" si="32"/>
        <v>71.428571428571431</v>
      </c>
      <c r="J103" s="412">
        <f t="shared" si="33"/>
        <v>0</v>
      </c>
      <c r="K103" s="412">
        <f t="shared" si="34"/>
        <v>14.285714285714286</v>
      </c>
    </row>
    <row r="104" spans="1:13" ht="12.75" customHeight="1">
      <c r="A104" s="290"/>
      <c r="B104" s="356" t="s">
        <v>88</v>
      </c>
      <c r="C104" s="307">
        <f t="shared" si="43"/>
        <v>21</v>
      </c>
      <c r="D104" s="307">
        <f t="shared" si="44"/>
        <v>0</v>
      </c>
      <c r="E104" s="307">
        <f t="shared" si="45"/>
        <v>18</v>
      </c>
      <c r="F104" s="307">
        <f t="shared" si="46"/>
        <v>2</v>
      </c>
      <c r="G104" s="307">
        <f t="shared" si="47"/>
        <v>1</v>
      </c>
      <c r="H104" s="444">
        <f t="shared" si="35"/>
        <v>0</v>
      </c>
      <c r="I104" s="412">
        <f t="shared" si="32"/>
        <v>85.714285714285708</v>
      </c>
      <c r="J104" s="412">
        <f t="shared" si="33"/>
        <v>9.5238095238095237</v>
      </c>
      <c r="K104" s="412">
        <f t="shared" si="34"/>
        <v>4.7619047619047619</v>
      </c>
    </row>
    <row r="105" spans="1:13" ht="12.75" customHeight="1">
      <c r="A105" s="290"/>
      <c r="B105" s="356" t="s">
        <v>89</v>
      </c>
      <c r="C105" s="307">
        <f t="shared" si="43"/>
        <v>14</v>
      </c>
      <c r="D105" s="307">
        <f t="shared" si="44"/>
        <v>2</v>
      </c>
      <c r="E105" s="307">
        <f t="shared" si="45"/>
        <v>9</v>
      </c>
      <c r="F105" s="307">
        <f t="shared" si="46"/>
        <v>3</v>
      </c>
      <c r="G105" s="307">
        <f t="shared" si="47"/>
        <v>0</v>
      </c>
      <c r="H105" s="444">
        <f t="shared" si="35"/>
        <v>14.285714285714286</v>
      </c>
      <c r="I105" s="412">
        <f t="shared" si="32"/>
        <v>64.285714285714292</v>
      </c>
      <c r="J105" s="412">
        <f t="shared" si="33"/>
        <v>21.428571428571427</v>
      </c>
      <c r="K105" s="412">
        <f t="shared" si="34"/>
        <v>0</v>
      </c>
    </row>
    <row r="106" spans="1:13" ht="12.75" customHeight="1">
      <c r="A106" s="289"/>
      <c r="B106" s="356" t="s">
        <v>90</v>
      </c>
      <c r="C106" s="307">
        <f t="shared" si="43"/>
        <v>11</v>
      </c>
      <c r="D106" s="307">
        <f t="shared" si="44"/>
        <v>1</v>
      </c>
      <c r="E106" s="307">
        <f t="shared" si="45"/>
        <v>8</v>
      </c>
      <c r="F106" s="307">
        <f t="shared" si="46"/>
        <v>2</v>
      </c>
      <c r="G106" s="307">
        <f t="shared" si="47"/>
        <v>0</v>
      </c>
      <c r="H106" s="444">
        <f t="shared" si="35"/>
        <v>9.0909090909090917</v>
      </c>
      <c r="I106" s="412">
        <f t="shared" si="32"/>
        <v>72.727272727272734</v>
      </c>
      <c r="J106" s="412">
        <f t="shared" si="33"/>
        <v>18.181818181818183</v>
      </c>
      <c r="K106" s="412">
        <f t="shared" si="34"/>
        <v>0</v>
      </c>
    </row>
    <row r="107" spans="1:13" ht="12.75" customHeight="1">
      <c r="A107" s="290"/>
      <c r="B107" s="356" t="s">
        <v>91</v>
      </c>
      <c r="C107" s="307">
        <f t="shared" si="43"/>
        <v>30</v>
      </c>
      <c r="D107" s="307">
        <f t="shared" si="44"/>
        <v>0</v>
      </c>
      <c r="E107" s="307">
        <f t="shared" si="45"/>
        <v>15</v>
      </c>
      <c r="F107" s="307">
        <f t="shared" si="46"/>
        <v>10</v>
      </c>
      <c r="G107" s="307">
        <f t="shared" si="47"/>
        <v>5</v>
      </c>
      <c r="H107" s="444">
        <f t="shared" si="35"/>
        <v>0</v>
      </c>
      <c r="I107" s="412">
        <f t="shared" si="32"/>
        <v>50</v>
      </c>
      <c r="J107" s="412">
        <f t="shared" si="33"/>
        <v>33.333333333333336</v>
      </c>
      <c r="K107" s="412">
        <f t="shared" si="34"/>
        <v>16.666666666666668</v>
      </c>
    </row>
    <row r="108" spans="1:13" ht="12.75" customHeight="1">
      <c r="A108" s="290"/>
      <c r="B108" s="356" t="s">
        <v>92</v>
      </c>
      <c r="C108" s="307">
        <f t="shared" si="43"/>
        <v>8</v>
      </c>
      <c r="D108" s="307">
        <f t="shared" si="44"/>
        <v>1</v>
      </c>
      <c r="E108" s="307">
        <f t="shared" si="45"/>
        <v>6</v>
      </c>
      <c r="F108" s="307">
        <f t="shared" si="46"/>
        <v>1</v>
      </c>
      <c r="G108" s="307">
        <f t="shared" si="47"/>
        <v>0</v>
      </c>
      <c r="H108" s="444">
        <f t="shared" si="35"/>
        <v>12.5</v>
      </c>
      <c r="I108" s="412">
        <f t="shared" si="32"/>
        <v>75</v>
      </c>
      <c r="J108" s="412">
        <f t="shared" si="33"/>
        <v>12.5</v>
      </c>
      <c r="K108" s="412">
        <f t="shared" si="34"/>
        <v>0</v>
      </c>
    </row>
    <row r="109" spans="1:13" ht="12.75" customHeight="1">
      <c r="A109" s="285"/>
      <c r="B109" s="91"/>
      <c r="C109" s="355"/>
      <c r="D109" s="350"/>
      <c r="E109" s="351"/>
      <c r="F109" s="350"/>
      <c r="G109" s="351"/>
      <c r="H109" s="444"/>
      <c r="I109" s="412"/>
      <c r="J109" s="412"/>
      <c r="K109" s="412"/>
    </row>
    <row r="110" spans="1:13" s="148" customFormat="1" ht="12.75" customHeight="1">
      <c r="A110" s="282"/>
      <c r="B110" s="283" t="s">
        <v>44</v>
      </c>
      <c r="C110" s="179">
        <f>SUM(C111:C143)</f>
        <v>254</v>
      </c>
      <c r="D110" s="179">
        <f t="shared" ref="D110:G110" si="48">SUM(D111:D143)</f>
        <v>6</v>
      </c>
      <c r="E110" s="179">
        <f t="shared" si="48"/>
        <v>173</v>
      </c>
      <c r="F110" s="179">
        <f t="shared" si="48"/>
        <v>54</v>
      </c>
      <c r="G110" s="179">
        <f t="shared" si="48"/>
        <v>21</v>
      </c>
      <c r="H110" s="454">
        <f t="shared" si="35"/>
        <v>2.3622047244094486</v>
      </c>
      <c r="I110" s="455">
        <f t="shared" si="32"/>
        <v>68.110236220472444</v>
      </c>
      <c r="J110" s="455">
        <f t="shared" si="33"/>
        <v>21.259842519685041</v>
      </c>
      <c r="K110" s="455">
        <f t="shared" si="34"/>
        <v>8.2677165354330704</v>
      </c>
      <c r="M110" s="151"/>
    </row>
    <row r="111" spans="1:13" ht="12.75" customHeight="1">
      <c r="A111" s="284"/>
      <c r="B111" s="349" t="s">
        <v>93</v>
      </c>
      <c r="C111" s="307">
        <f t="shared" ref="C111:C143" si="49">IF(ISERROR(VLOOKUP(4&amp;$D$6&amp;$B111,Dataset2,5,FALSE))=TRUE,0,VLOOKUP(4&amp;$D$6&amp;$B111,Dataset2,5,FALSE))</f>
        <v>10</v>
      </c>
      <c r="D111" s="307">
        <f t="shared" ref="D111:D143" si="50">IF(ISERROR(VLOOKUP(4&amp;$D$6&amp;$B111,Dataset2,6,FALSE))=TRUE,0,VLOOKUP(4&amp;$D$6&amp;$B111,Dataset2,6,FALSE))</f>
        <v>0</v>
      </c>
      <c r="E111" s="307">
        <f t="shared" ref="E111:E143" si="51">IF(ISERROR(VLOOKUP(4&amp;$D$6&amp;$B111,Dataset2,7,FALSE))=TRUE,0,VLOOKUP(4&amp;$D$6&amp;$B111,Dataset2,7,FALSE))</f>
        <v>7</v>
      </c>
      <c r="F111" s="307">
        <f t="shared" ref="F111:F143" si="52">IF(ISERROR(VLOOKUP(4&amp;$D$6&amp;$B111,Dataset2,8,FALSE))=TRUE,0,VLOOKUP(4&amp;$D$6&amp;$B111,Dataset2,8,FALSE))</f>
        <v>2</v>
      </c>
      <c r="G111" s="307">
        <f t="shared" ref="G111:G143" si="53">IF(ISERROR(VLOOKUP(4&amp;$D$6&amp;$B111,Dataset2,9,FALSE))=TRUE,0,VLOOKUP(4&amp;$D$6&amp;$B111,Dataset2,9,FALSE))</f>
        <v>1</v>
      </c>
      <c r="H111" s="444">
        <f t="shared" si="35"/>
        <v>0</v>
      </c>
      <c r="I111" s="412">
        <f t="shared" si="32"/>
        <v>70</v>
      </c>
      <c r="J111" s="412">
        <f t="shared" si="33"/>
        <v>20</v>
      </c>
      <c r="K111" s="412">
        <f t="shared" si="34"/>
        <v>10</v>
      </c>
    </row>
    <row r="112" spans="1:13" ht="12.75" customHeight="1">
      <c r="A112" s="284"/>
      <c r="B112" s="349" t="s">
        <v>94</v>
      </c>
      <c r="C112" s="307">
        <f t="shared" si="49"/>
        <v>6</v>
      </c>
      <c r="D112" s="307">
        <f t="shared" si="50"/>
        <v>0</v>
      </c>
      <c r="E112" s="307">
        <f t="shared" si="51"/>
        <v>4</v>
      </c>
      <c r="F112" s="307">
        <f t="shared" si="52"/>
        <v>2</v>
      </c>
      <c r="G112" s="307">
        <f t="shared" si="53"/>
        <v>0</v>
      </c>
      <c r="H112" s="444">
        <f t="shared" si="35"/>
        <v>0</v>
      </c>
      <c r="I112" s="412">
        <f t="shared" si="32"/>
        <v>66.666666666666671</v>
      </c>
      <c r="J112" s="412">
        <f t="shared" si="33"/>
        <v>33.333333333333336</v>
      </c>
      <c r="K112" s="412">
        <f t="shared" si="34"/>
        <v>0</v>
      </c>
    </row>
    <row r="113" spans="1:12" ht="12.75" customHeight="1">
      <c r="A113" s="284"/>
      <c r="B113" s="349" t="s">
        <v>95</v>
      </c>
      <c r="C113" s="307">
        <f t="shared" si="49"/>
        <v>8</v>
      </c>
      <c r="D113" s="307">
        <f t="shared" si="50"/>
        <v>0</v>
      </c>
      <c r="E113" s="307">
        <f t="shared" si="51"/>
        <v>5</v>
      </c>
      <c r="F113" s="307">
        <f t="shared" si="52"/>
        <v>2</v>
      </c>
      <c r="G113" s="307">
        <f t="shared" si="53"/>
        <v>1</v>
      </c>
      <c r="H113" s="444">
        <f t="shared" si="35"/>
        <v>0</v>
      </c>
      <c r="I113" s="412">
        <f t="shared" si="32"/>
        <v>62.5</v>
      </c>
      <c r="J113" s="412">
        <f t="shared" si="33"/>
        <v>25</v>
      </c>
      <c r="K113" s="412">
        <f t="shared" si="34"/>
        <v>12.5</v>
      </c>
    </row>
    <row r="114" spans="1:12" ht="12.75" customHeight="1">
      <c r="A114" s="284"/>
      <c r="B114" s="349" t="s">
        <v>96</v>
      </c>
      <c r="C114" s="307">
        <f t="shared" si="49"/>
        <v>12</v>
      </c>
      <c r="D114" s="307">
        <f t="shared" si="50"/>
        <v>0</v>
      </c>
      <c r="E114" s="307">
        <f t="shared" si="51"/>
        <v>9</v>
      </c>
      <c r="F114" s="307">
        <f t="shared" si="52"/>
        <v>2</v>
      </c>
      <c r="G114" s="307">
        <f t="shared" si="53"/>
        <v>1</v>
      </c>
      <c r="H114" s="444">
        <f t="shared" si="35"/>
        <v>0</v>
      </c>
      <c r="I114" s="412">
        <f t="shared" si="32"/>
        <v>75</v>
      </c>
      <c r="J114" s="412">
        <f t="shared" si="33"/>
        <v>16.666666666666668</v>
      </c>
      <c r="K114" s="412">
        <f t="shared" si="34"/>
        <v>8.3333333333333339</v>
      </c>
    </row>
    <row r="115" spans="1:12" ht="12.75" customHeight="1">
      <c r="A115" s="284"/>
      <c r="B115" s="349" t="s">
        <v>97</v>
      </c>
      <c r="C115" s="307">
        <f t="shared" si="49"/>
        <v>18</v>
      </c>
      <c r="D115" s="307">
        <f t="shared" si="50"/>
        <v>0</v>
      </c>
      <c r="E115" s="307">
        <f t="shared" si="51"/>
        <v>13</v>
      </c>
      <c r="F115" s="307">
        <f t="shared" si="52"/>
        <v>4</v>
      </c>
      <c r="G115" s="307">
        <f t="shared" si="53"/>
        <v>1</v>
      </c>
      <c r="H115" s="444">
        <f t="shared" si="35"/>
        <v>0</v>
      </c>
      <c r="I115" s="412">
        <f t="shared" si="32"/>
        <v>72.222222222222229</v>
      </c>
      <c r="J115" s="412">
        <f t="shared" si="33"/>
        <v>22.222222222222221</v>
      </c>
      <c r="K115" s="412">
        <f t="shared" si="34"/>
        <v>5.5555555555555554</v>
      </c>
    </row>
    <row r="116" spans="1:12" ht="12.75" customHeight="1">
      <c r="A116" s="284"/>
      <c r="B116" s="349" t="s">
        <v>98</v>
      </c>
      <c r="C116" s="307">
        <f t="shared" si="49"/>
        <v>7</v>
      </c>
      <c r="D116" s="307">
        <f t="shared" si="50"/>
        <v>0</v>
      </c>
      <c r="E116" s="307">
        <f t="shared" si="51"/>
        <v>5</v>
      </c>
      <c r="F116" s="307">
        <f t="shared" si="52"/>
        <v>2</v>
      </c>
      <c r="G116" s="307">
        <f t="shared" si="53"/>
        <v>0</v>
      </c>
      <c r="H116" s="444">
        <f t="shared" si="35"/>
        <v>0</v>
      </c>
      <c r="I116" s="412">
        <f t="shared" si="32"/>
        <v>71.428571428571431</v>
      </c>
      <c r="J116" s="412">
        <f t="shared" si="33"/>
        <v>28.571428571428573</v>
      </c>
      <c r="K116" s="412">
        <f t="shared" si="34"/>
        <v>0</v>
      </c>
    </row>
    <row r="117" spans="1:12" ht="12.75" customHeight="1">
      <c r="A117" s="284"/>
      <c r="B117" s="349" t="s">
        <v>99</v>
      </c>
      <c r="C117" s="307">
        <f t="shared" si="49"/>
        <v>0</v>
      </c>
      <c r="D117" s="307">
        <f t="shared" si="50"/>
        <v>0</v>
      </c>
      <c r="E117" s="307">
        <f t="shared" si="51"/>
        <v>0</v>
      </c>
      <c r="F117" s="307">
        <f t="shared" si="52"/>
        <v>0</v>
      </c>
      <c r="G117" s="307">
        <f t="shared" si="53"/>
        <v>0</v>
      </c>
      <c r="H117" s="444" t="str">
        <f t="shared" si="35"/>
        <v>-</v>
      </c>
      <c r="I117" s="412" t="str">
        <f t="shared" si="32"/>
        <v>-</v>
      </c>
      <c r="J117" s="412" t="str">
        <f t="shared" si="33"/>
        <v>-</v>
      </c>
      <c r="K117" s="412" t="str">
        <f t="shared" si="34"/>
        <v>-</v>
      </c>
    </row>
    <row r="118" spans="1:12" ht="12.75" customHeight="1">
      <c r="A118" s="284"/>
      <c r="B118" s="349" t="s">
        <v>100</v>
      </c>
      <c r="C118" s="307">
        <f t="shared" si="49"/>
        <v>13</v>
      </c>
      <c r="D118" s="307">
        <f t="shared" si="50"/>
        <v>0</v>
      </c>
      <c r="E118" s="307">
        <f t="shared" si="51"/>
        <v>8</v>
      </c>
      <c r="F118" s="307">
        <f t="shared" si="52"/>
        <v>4</v>
      </c>
      <c r="G118" s="307">
        <f t="shared" si="53"/>
        <v>1</v>
      </c>
      <c r="H118" s="444">
        <f t="shared" si="35"/>
        <v>0</v>
      </c>
      <c r="I118" s="412">
        <f t="shared" si="32"/>
        <v>61.53846153846154</v>
      </c>
      <c r="J118" s="412">
        <f t="shared" si="33"/>
        <v>30.76923076923077</v>
      </c>
      <c r="K118" s="412">
        <f t="shared" si="34"/>
        <v>7.6923076923076925</v>
      </c>
    </row>
    <row r="119" spans="1:12" ht="12.75" customHeight="1">
      <c r="A119" s="284"/>
      <c r="B119" s="349" t="s">
        <v>101</v>
      </c>
      <c r="C119" s="307">
        <f t="shared" si="49"/>
        <v>6</v>
      </c>
      <c r="D119" s="307">
        <f t="shared" si="50"/>
        <v>1</v>
      </c>
      <c r="E119" s="307">
        <f t="shared" si="51"/>
        <v>4</v>
      </c>
      <c r="F119" s="307">
        <f t="shared" si="52"/>
        <v>1</v>
      </c>
      <c r="G119" s="307">
        <f t="shared" si="53"/>
        <v>0</v>
      </c>
      <c r="H119" s="444">
        <f t="shared" si="35"/>
        <v>16.666666666666668</v>
      </c>
      <c r="I119" s="412">
        <f t="shared" si="32"/>
        <v>66.666666666666671</v>
      </c>
      <c r="J119" s="412">
        <f t="shared" si="33"/>
        <v>16.666666666666668</v>
      </c>
      <c r="K119" s="412">
        <f t="shared" si="34"/>
        <v>0</v>
      </c>
      <c r="L119" s="6"/>
    </row>
    <row r="120" spans="1:12" ht="12.75" customHeight="1">
      <c r="A120" s="284"/>
      <c r="B120" s="349" t="s">
        <v>102</v>
      </c>
      <c r="C120" s="307">
        <f t="shared" si="49"/>
        <v>7</v>
      </c>
      <c r="D120" s="307">
        <f t="shared" si="50"/>
        <v>0</v>
      </c>
      <c r="E120" s="307">
        <f t="shared" si="51"/>
        <v>6</v>
      </c>
      <c r="F120" s="307">
        <f t="shared" si="52"/>
        <v>1</v>
      </c>
      <c r="G120" s="307">
        <f t="shared" si="53"/>
        <v>0</v>
      </c>
      <c r="H120" s="444">
        <f t="shared" si="35"/>
        <v>0</v>
      </c>
      <c r="I120" s="412">
        <f t="shared" si="32"/>
        <v>85.714285714285708</v>
      </c>
      <c r="J120" s="412">
        <f t="shared" si="33"/>
        <v>14.285714285714286</v>
      </c>
      <c r="K120" s="412">
        <f t="shared" si="34"/>
        <v>0</v>
      </c>
      <c r="L120" s="6"/>
    </row>
    <row r="121" spans="1:12" ht="12.75" customHeight="1">
      <c r="A121" s="284"/>
      <c r="B121" s="349" t="s">
        <v>103</v>
      </c>
      <c r="C121" s="307">
        <f t="shared" si="49"/>
        <v>8</v>
      </c>
      <c r="D121" s="307">
        <f t="shared" si="50"/>
        <v>0</v>
      </c>
      <c r="E121" s="307">
        <f t="shared" si="51"/>
        <v>4</v>
      </c>
      <c r="F121" s="307">
        <f t="shared" si="52"/>
        <v>4</v>
      </c>
      <c r="G121" s="307">
        <f t="shared" si="53"/>
        <v>0</v>
      </c>
      <c r="H121" s="444">
        <f t="shared" si="35"/>
        <v>0</v>
      </c>
      <c r="I121" s="412">
        <f t="shared" si="32"/>
        <v>50</v>
      </c>
      <c r="J121" s="412">
        <f t="shared" si="33"/>
        <v>50</v>
      </c>
      <c r="K121" s="412">
        <f t="shared" si="34"/>
        <v>0</v>
      </c>
      <c r="L121" s="6"/>
    </row>
    <row r="122" spans="1:12" ht="12.75" customHeight="1">
      <c r="A122" s="284"/>
      <c r="B122" s="349" t="s">
        <v>104</v>
      </c>
      <c r="C122" s="307">
        <f t="shared" si="49"/>
        <v>10</v>
      </c>
      <c r="D122" s="307">
        <f t="shared" si="50"/>
        <v>0</v>
      </c>
      <c r="E122" s="307">
        <f t="shared" si="51"/>
        <v>6</v>
      </c>
      <c r="F122" s="307">
        <f t="shared" si="52"/>
        <v>3</v>
      </c>
      <c r="G122" s="307">
        <f t="shared" si="53"/>
        <v>1</v>
      </c>
      <c r="H122" s="444">
        <f t="shared" si="35"/>
        <v>0</v>
      </c>
      <c r="I122" s="412">
        <f t="shared" si="32"/>
        <v>60</v>
      </c>
      <c r="J122" s="412">
        <f t="shared" si="33"/>
        <v>30</v>
      </c>
      <c r="K122" s="412">
        <f t="shared" si="34"/>
        <v>10</v>
      </c>
      <c r="L122" s="6"/>
    </row>
    <row r="123" spans="1:12" ht="12.75" customHeight="1">
      <c r="A123" s="284"/>
      <c r="B123" s="349" t="s">
        <v>105</v>
      </c>
      <c r="C123" s="307">
        <f t="shared" si="49"/>
        <v>1</v>
      </c>
      <c r="D123" s="307">
        <f t="shared" si="50"/>
        <v>0</v>
      </c>
      <c r="E123" s="307">
        <f t="shared" si="51"/>
        <v>1</v>
      </c>
      <c r="F123" s="307">
        <f t="shared" si="52"/>
        <v>0</v>
      </c>
      <c r="G123" s="307">
        <f t="shared" si="53"/>
        <v>0</v>
      </c>
      <c r="H123" s="444">
        <f t="shared" si="35"/>
        <v>0</v>
      </c>
      <c r="I123" s="412">
        <f t="shared" si="32"/>
        <v>100</v>
      </c>
      <c r="J123" s="412">
        <f t="shared" si="33"/>
        <v>0</v>
      </c>
      <c r="K123" s="412">
        <f t="shared" si="34"/>
        <v>0</v>
      </c>
      <c r="L123" s="6"/>
    </row>
    <row r="124" spans="1:12" ht="12.75" customHeight="1">
      <c r="A124" s="284"/>
      <c r="B124" s="349" t="s">
        <v>106</v>
      </c>
      <c r="C124" s="307">
        <f t="shared" si="49"/>
        <v>5</v>
      </c>
      <c r="D124" s="307">
        <f t="shared" si="50"/>
        <v>0</v>
      </c>
      <c r="E124" s="307">
        <f t="shared" si="51"/>
        <v>3</v>
      </c>
      <c r="F124" s="307">
        <f t="shared" si="52"/>
        <v>1</v>
      </c>
      <c r="G124" s="307">
        <f t="shared" si="53"/>
        <v>1</v>
      </c>
      <c r="H124" s="444">
        <f t="shared" si="35"/>
        <v>0</v>
      </c>
      <c r="I124" s="412">
        <f t="shared" si="32"/>
        <v>60</v>
      </c>
      <c r="J124" s="412">
        <f t="shared" si="33"/>
        <v>20</v>
      </c>
      <c r="K124" s="412">
        <f t="shared" si="34"/>
        <v>20</v>
      </c>
      <c r="L124" s="6"/>
    </row>
    <row r="125" spans="1:12" ht="12.75" customHeight="1">
      <c r="A125" s="284"/>
      <c r="B125" s="349" t="s">
        <v>107</v>
      </c>
      <c r="C125" s="307">
        <f t="shared" si="49"/>
        <v>11</v>
      </c>
      <c r="D125" s="307">
        <f t="shared" si="50"/>
        <v>0</v>
      </c>
      <c r="E125" s="307">
        <f t="shared" si="51"/>
        <v>9</v>
      </c>
      <c r="F125" s="307">
        <f t="shared" si="52"/>
        <v>2</v>
      </c>
      <c r="G125" s="307">
        <f t="shared" si="53"/>
        <v>0</v>
      </c>
      <c r="H125" s="444">
        <f t="shared" si="35"/>
        <v>0</v>
      </c>
      <c r="I125" s="412">
        <f t="shared" si="32"/>
        <v>81.818181818181813</v>
      </c>
      <c r="J125" s="412">
        <f t="shared" si="33"/>
        <v>18.181818181818183</v>
      </c>
      <c r="K125" s="412">
        <f t="shared" si="34"/>
        <v>0</v>
      </c>
      <c r="L125" s="6"/>
    </row>
    <row r="126" spans="1:12" ht="12.75" customHeight="1">
      <c r="A126" s="284"/>
      <c r="B126" s="349" t="s">
        <v>108</v>
      </c>
      <c r="C126" s="307">
        <f t="shared" si="49"/>
        <v>3</v>
      </c>
      <c r="D126" s="307">
        <f t="shared" si="50"/>
        <v>0</v>
      </c>
      <c r="E126" s="307">
        <f t="shared" si="51"/>
        <v>2</v>
      </c>
      <c r="F126" s="307">
        <f t="shared" si="52"/>
        <v>1</v>
      </c>
      <c r="G126" s="307">
        <f t="shared" si="53"/>
        <v>0</v>
      </c>
      <c r="H126" s="444">
        <f t="shared" si="35"/>
        <v>0</v>
      </c>
      <c r="I126" s="412">
        <f t="shared" si="32"/>
        <v>66.666666666666671</v>
      </c>
      <c r="J126" s="412">
        <f t="shared" si="33"/>
        <v>33.333333333333336</v>
      </c>
      <c r="K126" s="412">
        <f t="shared" si="34"/>
        <v>0</v>
      </c>
      <c r="L126" s="6"/>
    </row>
    <row r="127" spans="1:12" ht="12.75" customHeight="1">
      <c r="A127" s="284"/>
      <c r="B127" s="349" t="s">
        <v>109</v>
      </c>
      <c r="C127" s="307">
        <f t="shared" si="49"/>
        <v>9</v>
      </c>
      <c r="D127" s="307">
        <f t="shared" si="50"/>
        <v>0</v>
      </c>
      <c r="E127" s="307">
        <f t="shared" si="51"/>
        <v>6</v>
      </c>
      <c r="F127" s="307">
        <f t="shared" si="52"/>
        <v>2</v>
      </c>
      <c r="G127" s="307">
        <f t="shared" si="53"/>
        <v>1</v>
      </c>
      <c r="H127" s="444">
        <f t="shared" si="35"/>
        <v>0</v>
      </c>
      <c r="I127" s="412">
        <f t="shared" si="32"/>
        <v>66.666666666666671</v>
      </c>
      <c r="J127" s="412">
        <f t="shared" si="33"/>
        <v>22.222222222222221</v>
      </c>
      <c r="K127" s="412">
        <f t="shared" si="34"/>
        <v>11.111111111111111</v>
      </c>
      <c r="L127" s="6"/>
    </row>
    <row r="128" spans="1:12" ht="12.75" customHeight="1">
      <c r="A128" s="284"/>
      <c r="B128" s="349" t="s">
        <v>110</v>
      </c>
      <c r="C128" s="307">
        <f t="shared" si="49"/>
        <v>5</v>
      </c>
      <c r="D128" s="307">
        <f t="shared" si="50"/>
        <v>1</v>
      </c>
      <c r="E128" s="307">
        <f t="shared" si="51"/>
        <v>2</v>
      </c>
      <c r="F128" s="307">
        <f t="shared" si="52"/>
        <v>2</v>
      </c>
      <c r="G128" s="307">
        <f t="shared" si="53"/>
        <v>0</v>
      </c>
      <c r="H128" s="444">
        <f t="shared" si="35"/>
        <v>20</v>
      </c>
      <c r="I128" s="412">
        <f t="shared" si="32"/>
        <v>40</v>
      </c>
      <c r="J128" s="412">
        <f t="shared" si="33"/>
        <v>40</v>
      </c>
      <c r="K128" s="412">
        <f t="shared" si="34"/>
        <v>0</v>
      </c>
      <c r="L128" s="6"/>
    </row>
    <row r="129" spans="1:12" ht="12.75" customHeight="1">
      <c r="A129" s="284"/>
      <c r="B129" s="349" t="s">
        <v>111</v>
      </c>
      <c r="C129" s="307">
        <f t="shared" si="49"/>
        <v>5</v>
      </c>
      <c r="D129" s="307">
        <f t="shared" si="50"/>
        <v>0</v>
      </c>
      <c r="E129" s="307">
        <f t="shared" si="51"/>
        <v>1</v>
      </c>
      <c r="F129" s="307">
        <f t="shared" si="52"/>
        <v>3</v>
      </c>
      <c r="G129" s="307">
        <f t="shared" si="53"/>
        <v>1</v>
      </c>
      <c r="H129" s="444">
        <f t="shared" si="35"/>
        <v>0</v>
      </c>
      <c r="I129" s="412">
        <f t="shared" si="32"/>
        <v>20</v>
      </c>
      <c r="J129" s="412">
        <f t="shared" si="33"/>
        <v>60</v>
      </c>
      <c r="K129" s="412">
        <f t="shared" si="34"/>
        <v>20</v>
      </c>
      <c r="L129" s="6"/>
    </row>
    <row r="130" spans="1:12" ht="12.75" customHeight="1">
      <c r="A130" s="284"/>
      <c r="B130" s="349" t="s">
        <v>140</v>
      </c>
      <c r="C130" s="307">
        <f t="shared" si="49"/>
        <v>2</v>
      </c>
      <c r="D130" s="307">
        <f t="shared" si="50"/>
        <v>0</v>
      </c>
      <c r="E130" s="307">
        <f t="shared" si="51"/>
        <v>1</v>
      </c>
      <c r="F130" s="307">
        <f t="shared" si="52"/>
        <v>0</v>
      </c>
      <c r="G130" s="307">
        <f t="shared" si="53"/>
        <v>1</v>
      </c>
      <c r="H130" s="444">
        <f t="shared" si="35"/>
        <v>0</v>
      </c>
      <c r="I130" s="412">
        <f t="shared" si="32"/>
        <v>50</v>
      </c>
      <c r="J130" s="412">
        <f t="shared" si="33"/>
        <v>0</v>
      </c>
      <c r="K130" s="412">
        <f t="shared" si="34"/>
        <v>50</v>
      </c>
      <c r="L130" s="6"/>
    </row>
    <row r="131" spans="1:12" ht="12.75" customHeight="1">
      <c r="A131" s="284"/>
      <c r="B131" s="349" t="s">
        <v>141</v>
      </c>
      <c r="C131" s="307">
        <f t="shared" si="49"/>
        <v>3</v>
      </c>
      <c r="D131" s="307">
        <f t="shared" si="50"/>
        <v>0</v>
      </c>
      <c r="E131" s="307">
        <f t="shared" si="51"/>
        <v>3</v>
      </c>
      <c r="F131" s="307">
        <f t="shared" si="52"/>
        <v>0</v>
      </c>
      <c r="G131" s="307">
        <f t="shared" si="53"/>
        <v>0</v>
      </c>
      <c r="H131" s="444">
        <f t="shared" si="35"/>
        <v>0</v>
      </c>
      <c r="I131" s="412">
        <f t="shared" si="32"/>
        <v>100</v>
      </c>
      <c r="J131" s="412">
        <f t="shared" si="33"/>
        <v>0</v>
      </c>
      <c r="K131" s="412">
        <f t="shared" si="34"/>
        <v>0</v>
      </c>
      <c r="L131" s="6"/>
    </row>
    <row r="132" spans="1:12" ht="12.75" customHeight="1">
      <c r="A132" s="284"/>
      <c r="B132" s="349" t="s">
        <v>142</v>
      </c>
      <c r="C132" s="307">
        <f t="shared" si="49"/>
        <v>6</v>
      </c>
      <c r="D132" s="307">
        <f t="shared" si="50"/>
        <v>0</v>
      </c>
      <c r="E132" s="307">
        <f t="shared" si="51"/>
        <v>5</v>
      </c>
      <c r="F132" s="307">
        <f t="shared" si="52"/>
        <v>0</v>
      </c>
      <c r="G132" s="307">
        <f t="shared" si="53"/>
        <v>1</v>
      </c>
      <c r="H132" s="444">
        <f t="shared" si="35"/>
        <v>0</v>
      </c>
      <c r="I132" s="412">
        <f t="shared" si="32"/>
        <v>83.333333333333329</v>
      </c>
      <c r="J132" s="412">
        <f t="shared" si="33"/>
        <v>0</v>
      </c>
      <c r="K132" s="412">
        <f t="shared" si="34"/>
        <v>16.666666666666668</v>
      </c>
      <c r="L132" s="6"/>
    </row>
    <row r="133" spans="1:12" ht="12.75" customHeight="1">
      <c r="A133" s="284"/>
      <c r="B133" s="349" t="s">
        <v>143</v>
      </c>
      <c r="C133" s="307">
        <f t="shared" si="49"/>
        <v>11</v>
      </c>
      <c r="D133" s="307">
        <f t="shared" si="50"/>
        <v>0</v>
      </c>
      <c r="E133" s="307">
        <f t="shared" si="51"/>
        <v>8</v>
      </c>
      <c r="F133" s="307">
        <f t="shared" si="52"/>
        <v>0</v>
      </c>
      <c r="G133" s="307">
        <f t="shared" si="53"/>
        <v>3</v>
      </c>
      <c r="H133" s="444">
        <f t="shared" si="35"/>
        <v>0</v>
      </c>
      <c r="I133" s="412">
        <f t="shared" si="32"/>
        <v>72.727272727272734</v>
      </c>
      <c r="J133" s="412">
        <f t="shared" si="33"/>
        <v>0</v>
      </c>
      <c r="K133" s="412">
        <f t="shared" si="34"/>
        <v>27.272727272727273</v>
      </c>
      <c r="L133" s="6"/>
    </row>
    <row r="134" spans="1:12" ht="12.75" customHeight="1">
      <c r="A134" s="284"/>
      <c r="B134" s="349" t="s">
        <v>144</v>
      </c>
      <c r="C134" s="307">
        <f t="shared" si="49"/>
        <v>10</v>
      </c>
      <c r="D134" s="307">
        <f t="shared" si="50"/>
        <v>0</v>
      </c>
      <c r="E134" s="307">
        <f t="shared" si="51"/>
        <v>8</v>
      </c>
      <c r="F134" s="307">
        <f t="shared" si="52"/>
        <v>1</v>
      </c>
      <c r="G134" s="307">
        <f t="shared" si="53"/>
        <v>1</v>
      </c>
      <c r="H134" s="444">
        <f t="shared" si="35"/>
        <v>0</v>
      </c>
      <c r="I134" s="412">
        <f t="shared" si="32"/>
        <v>80</v>
      </c>
      <c r="J134" s="412">
        <f t="shared" si="33"/>
        <v>10</v>
      </c>
      <c r="K134" s="412">
        <f t="shared" si="34"/>
        <v>10</v>
      </c>
      <c r="L134" s="6"/>
    </row>
    <row r="135" spans="1:12" ht="12.75" customHeight="1">
      <c r="A135" s="284"/>
      <c r="B135" s="349" t="s">
        <v>145</v>
      </c>
      <c r="C135" s="307">
        <f t="shared" si="49"/>
        <v>8</v>
      </c>
      <c r="D135" s="307">
        <f t="shared" si="50"/>
        <v>0</v>
      </c>
      <c r="E135" s="307">
        <f t="shared" si="51"/>
        <v>7</v>
      </c>
      <c r="F135" s="307">
        <f t="shared" si="52"/>
        <v>0</v>
      </c>
      <c r="G135" s="307">
        <f t="shared" si="53"/>
        <v>1</v>
      </c>
      <c r="H135" s="444">
        <f t="shared" si="35"/>
        <v>0</v>
      </c>
      <c r="I135" s="412">
        <f t="shared" si="32"/>
        <v>87.5</v>
      </c>
      <c r="J135" s="412">
        <f t="shared" si="33"/>
        <v>0</v>
      </c>
      <c r="K135" s="412">
        <f t="shared" si="34"/>
        <v>12.5</v>
      </c>
      <c r="L135" s="6"/>
    </row>
    <row r="136" spans="1:12" ht="12.75" customHeight="1">
      <c r="A136" s="284"/>
      <c r="B136" s="349" t="s">
        <v>146</v>
      </c>
      <c r="C136" s="307">
        <f t="shared" si="49"/>
        <v>3</v>
      </c>
      <c r="D136" s="307">
        <f t="shared" si="50"/>
        <v>0</v>
      </c>
      <c r="E136" s="307">
        <f t="shared" si="51"/>
        <v>2</v>
      </c>
      <c r="F136" s="307">
        <f t="shared" si="52"/>
        <v>1</v>
      </c>
      <c r="G136" s="307">
        <f t="shared" si="53"/>
        <v>0</v>
      </c>
      <c r="H136" s="444">
        <f t="shared" si="35"/>
        <v>0</v>
      </c>
      <c r="I136" s="412">
        <f t="shared" si="32"/>
        <v>66.666666666666671</v>
      </c>
      <c r="J136" s="412">
        <f t="shared" si="33"/>
        <v>33.333333333333336</v>
      </c>
      <c r="K136" s="412">
        <f t="shared" si="34"/>
        <v>0</v>
      </c>
      <c r="L136" s="6"/>
    </row>
    <row r="137" spans="1:12" ht="12.75" customHeight="1">
      <c r="A137" s="284"/>
      <c r="B137" s="349" t="s">
        <v>147</v>
      </c>
      <c r="C137" s="307">
        <f t="shared" si="49"/>
        <v>10</v>
      </c>
      <c r="D137" s="307">
        <f t="shared" si="50"/>
        <v>0</v>
      </c>
      <c r="E137" s="307">
        <f t="shared" si="51"/>
        <v>8</v>
      </c>
      <c r="F137" s="307">
        <f t="shared" si="52"/>
        <v>2</v>
      </c>
      <c r="G137" s="307">
        <f t="shared" si="53"/>
        <v>0</v>
      </c>
      <c r="H137" s="444">
        <f t="shared" si="35"/>
        <v>0</v>
      </c>
      <c r="I137" s="412">
        <f t="shared" si="32"/>
        <v>80</v>
      </c>
      <c r="J137" s="412">
        <f t="shared" si="33"/>
        <v>20</v>
      </c>
      <c r="K137" s="412">
        <f t="shared" si="34"/>
        <v>0</v>
      </c>
      <c r="L137" s="6"/>
    </row>
    <row r="138" spans="1:12" ht="12.75" customHeight="1">
      <c r="A138" s="284"/>
      <c r="B138" s="349" t="s">
        <v>148</v>
      </c>
      <c r="C138" s="307">
        <f t="shared" si="49"/>
        <v>15</v>
      </c>
      <c r="D138" s="307">
        <f t="shared" si="50"/>
        <v>0</v>
      </c>
      <c r="E138" s="307">
        <f t="shared" si="51"/>
        <v>9</v>
      </c>
      <c r="F138" s="307">
        <f t="shared" si="52"/>
        <v>3</v>
      </c>
      <c r="G138" s="307">
        <f t="shared" si="53"/>
        <v>3</v>
      </c>
      <c r="H138" s="444">
        <f t="shared" si="35"/>
        <v>0</v>
      </c>
      <c r="I138" s="412">
        <f t="shared" si="32"/>
        <v>60</v>
      </c>
      <c r="J138" s="412">
        <f t="shared" si="33"/>
        <v>20</v>
      </c>
      <c r="K138" s="412">
        <f t="shared" si="34"/>
        <v>20</v>
      </c>
      <c r="L138" s="6"/>
    </row>
    <row r="139" spans="1:12" ht="12.75" customHeight="1">
      <c r="A139" s="284"/>
      <c r="B139" s="349" t="s">
        <v>149</v>
      </c>
      <c r="C139" s="307">
        <f t="shared" si="49"/>
        <v>13</v>
      </c>
      <c r="D139" s="307">
        <f t="shared" si="50"/>
        <v>3</v>
      </c>
      <c r="E139" s="307">
        <f t="shared" si="51"/>
        <v>10</v>
      </c>
      <c r="F139" s="307">
        <f t="shared" si="52"/>
        <v>0</v>
      </c>
      <c r="G139" s="307">
        <f t="shared" si="53"/>
        <v>0</v>
      </c>
      <c r="H139" s="444">
        <f t="shared" si="35"/>
        <v>23.076923076923077</v>
      </c>
      <c r="I139" s="412">
        <f t="shared" si="32"/>
        <v>76.92307692307692</v>
      </c>
      <c r="J139" s="412">
        <f t="shared" si="33"/>
        <v>0</v>
      </c>
      <c r="K139" s="412">
        <f t="shared" si="34"/>
        <v>0</v>
      </c>
      <c r="L139" s="6"/>
    </row>
    <row r="140" spans="1:12" ht="12.75" customHeight="1">
      <c r="A140" s="284"/>
      <c r="B140" s="349" t="s">
        <v>150</v>
      </c>
      <c r="C140" s="307">
        <f t="shared" si="49"/>
        <v>4</v>
      </c>
      <c r="D140" s="307">
        <f t="shared" si="50"/>
        <v>0</v>
      </c>
      <c r="E140" s="307">
        <f t="shared" si="51"/>
        <v>2</v>
      </c>
      <c r="F140" s="307">
        <f t="shared" si="52"/>
        <v>1</v>
      </c>
      <c r="G140" s="307">
        <f t="shared" si="53"/>
        <v>1</v>
      </c>
      <c r="H140" s="444">
        <f t="shared" si="35"/>
        <v>0</v>
      </c>
      <c r="I140" s="412">
        <f t="shared" ref="I140:I185" si="54">IF(ISERROR(100*E140/$C140),"-",100*E140/$C140)</f>
        <v>50</v>
      </c>
      <c r="J140" s="412">
        <f t="shared" ref="J140:J185" si="55">IF(ISERROR(100*F140/$C140),"-",100*F140/$C140)</f>
        <v>25</v>
      </c>
      <c r="K140" s="412">
        <f t="shared" ref="K140:K185" si="56">IF(ISERROR(100*G140/$C140),"-",100*G140/$C140)</f>
        <v>25</v>
      </c>
      <c r="L140" s="6"/>
    </row>
    <row r="141" spans="1:12" ht="12.75" customHeight="1">
      <c r="A141" s="284"/>
      <c r="B141" s="349" t="s">
        <v>151</v>
      </c>
      <c r="C141" s="307">
        <f t="shared" si="49"/>
        <v>10</v>
      </c>
      <c r="D141" s="307">
        <f t="shared" si="50"/>
        <v>0</v>
      </c>
      <c r="E141" s="307">
        <f t="shared" si="51"/>
        <v>7</v>
      </c>
      <c r="F141" s="307">
        <f t="shared" si="52"/>
        <v>2</v>
      </c>
      <c r="G141" s="307">
        <f t="shared" si="53"/>
        <v>1</v>
      </c>
      <c r="H141" s="444">
        <f t="shared" ref="H141:H185" si="57">IF(ISERROR(100*D141/$C141),"-",100*D141/$C141)</f>
        <v>0</v>
      </c>
      <c r="I141" s="412">
        <f t="shared" si="54"/>
        <v>70</v>
      </c>
      <c r="J141" s="412">
        <f t="shared" si="55"/>
        <v>20</v>
      </c>
      <c r="K141" s="412">
        <f t="shared" si="56"/>
        <v>10</v>
      </c>
      <c r="L141" s="6"/>
    </row>
    <row r="142" spans="1:12" ht="12.75" customHeight="1">
      <c r="A142" s="284"/>
      <c r="B142" s="349" t="s">
        <v>152</v>
      </c>
      <c r="C142" s="307">
        <f t="shared" si="49"/>
        <v>15</v>
      </c>
      <c r="D142" s="307">
        <f t="shared" si="50"/>
        <v>1</v>
      </c>
      <c r="E142" s="307">
        <f t="shared" si="51"/>
        <v>8</v>
      </c>
      <c r="F142" s="307">
        <f t="shared" si="52"/>
        <v>6</v>
      </c>
      <c r="G142" s="307">
        <f t="shared" si="53"/>
        <v>0</v>
      </c>
      <c r="H142" s="444">
        <f t="shared" si="57"/>
        <v>6.666666666666667</v>
      </c>
      <c r="I142" s="412">
        <f t="shared" si="54"/>
        <v>53.333333333333336</v>
      </c>
      <c r="J142" s="412">
        <f t="shared" si="55"/>
        <v>40</v>
      </c>
      <c r="K142" s="412">
        <f t="shared" si="56"/>
        <v>0</v>
      </c>
      <c r="L142" s="6"/>
    </row>
    <row r="143" spans="1:12" ht="12.75" customHeight="1">
      <c r="A143" s="284"/>
      <c r="B143" s="349" t="s">
        <v>153</v>
      </c>
      <c r="C143" s="307">
        <f t="shared" si="49"/>
        <v>0</v>
      </c>
      <c r="D143" s="307">
        <f t="shared" si="50"/>
        <v>0</v>
      </c>
      <c r="E143" s="307">
        <f t="shared" si="51"/>
        <v>0</v>
      </c>
      <c r="F143" s="307">
        <f t="shared" si="52"/>
        <v>0</v>
      </c>
      <c r="G143" s="307">
        <f t="shared" si="53"/>
        <v>0</v>
      </c>
      <c r="H143" s="444" t="str">
        <f t="shared" si="57"/>
        <v>-</v>
      </c>
      <c r="I143" s="412" t="str">
        <f t="shared" si="54"/>
        <v>-</v>
      </c>
      <c r="J143" s="412" t="str">
        <f t="shared" si="55"/>
        <v>-</v>
      </c>
      <c r="K143" s="412" t="str">
        <f t="shared" si="56"/>
        <v>-</v>
      </c>
      <c r="L143" s="6"/>
    </row>
    <row r="144" spans="1:12" ht="12.75" customHeight="1">
      <c r="A144" s="285"/>
      <c r="B144" s="91"/>
      <c r="C144" s="355"/>
      <c r="D144" s="350"/>
      <c r="E144" s="351"/>
      <c r="F144" s="350"/>
      <c r="G144" s="351"/>
      <c r="H144" s="444"/>
      <c r="I144" s="412"/>
      <c r="J144" s="412"/>
      <c r="K144" s="412"/>
    </row>
    <row r="145" spans="1:13" s="148" customFormat="1" ht="12.75" customHeight="1">
      <c r="A145" s="282"/>
      <c r="B145" s="283" t="s">
        <v>47</v>
      </c>
      <c r="C145" s="179">
        <f>SUM(C146:C164)</f>
        <v>380</v>
      </c>
      <c r="D145" s="179">
        <f t="shared" ref="D145:G145" si="58">SUM(D146:D164)</f>
        <v>23</v>
      </c>
      <c r="E145" s="179">
        <f t="shared" si="58"/>
        <v>256</v>
      </c>
      <c r="F145" s="179">
        <f t="shared" si="58"/>
        <v>74</v>
      </c>
      <c r="G145" s="179">
        <f t="shared" si="58"/>
        <v>27</v>
      </c>
      <c r="H145" s="454">
        <f t="shared" si="57"/>
        <v>6.0526315789473681</v>
      </c>
      <c r="I145" s="455">
        <f t="shared" si="54"/>
        <v>67.368421052631575</v>
      </c>
      <c r="J145" s="455">
        <f t="shared" si="55"/>
        <v>19.473684210526315</v>
      </c>
      <c r="K145" s="455">
        <f t="shared" si="56"/>
        <v>7.1052631578947372</v>
      </c>
      <c r="L145" s="92"/>
      <c r="M145" s="151"/>
    </row>
    <row r="146" spans="1:13" ht="12.75" customHeight="1">
      <c r="A146" s="284"/>
      <c r="B146" s="349" t="s">
        <v>175</v>
      </c>
      <c r="C146" s="307">
        <f t="shared" ref="C146:C164" si="59">IF(ISERROR(VLOOKUP(4&amp;$D$6&amp;$B146,Dataset2,5,FALSE))=TRUE,0,VLOOKUP(4&amp;$D$6&amp;$B146,Dataset2,5,FALSE))</f>
        <v>6</v>
      </c>
      <c r="D146" s="307">
        <f t="shared" ref="D146:D164" si="60">IF(ISERROR(VLOOKUP(4&amp;$D$6&amp;$B146,Dataset2,6,FALSE))=TRUE,0,VLOOKUP(4&amp;$D$6&amp;$B146,Dataset2,6,FALSE))</f>
        <v>0</v>
      </c>
      <c r="E146" s="307">
        <f t="shared" ref="E146:E164" si="61">IF(ISERROR(VLOOKUP(4&amp;$D$6&amp;$B146,Dataset2,7,FALSE))=TRUE,0,VLOOKUP(4&amp;$D$6&amp;$B146,Dataset2,7,FALSE))</f>
        <v>5</v>
      </c>
      <c r="F146" s="307">
        <f t="shared" ref="F146:F164" si="62">IF(ISERROR(VLOOKUP(4&amp;$D$6&amp;$B146,Dataset2,8,FALSE))=TRUE,0,VLOOKUP(4&amp;$D$6&amp;$B146,Dataset2,8,FALSE))</f>
        <v>1</v>
      </c>
      <c r="G146" s="307">
        <f t="shared" ref="G146:G164" si="63">IF(ISERROR(VLOOKUP(4&amp;$D$6&amp;$B146,Dataset2,9,FALSE))=TRUE,0,VLOOKUP(4&amp;$D$6&amp;$B146,Dataset2,9,FALSE))</f>
        <v>0</v>
      </c>
      <c r="H146" s="444">
        <f t="shared" si="57"/>
        <v>0</v>
      </c>
      <c r="I146" s="412">
        <f t="shared" si="54"/>
        <v>83.333333333333329</v>
      </c>
      <c r="J146" s="412">
        <f t="shared" si="55"/>
        <v>16.666666666666668</v>
      </c>
      <c r="K146" s="412">
        <f t="shared" si="56"/>
        <v>0</v>
      </c>
      <c r="L146" s="6"/>
    </row>
    <row r="147" spans="1:13" ht="12.75" customHeight="1">
      <c r="A147" s="284"/>
      <c r="B147" s="349" t="s">
        <v>176</v>
      </c>
      <c r="C147" s="307">
        <f t="shared" si="59"/>
        <v>4</v>
      </c>
      <c r="D147" s="307">
        <f t="shared" si="60"/>
        <v>1</v>
      </c>
      <c r="E147" s="307">
        <f t="shared" si="61"/>
        <v>2</v>
      </c>
      <c r="F147" s="307">
        <f t="shared" si="62"/>
        <v>1</v>
      </c>
      <c r="G147" s="307">
        <f t="shared" si="63"/>
        <v>0</v>
      </c>
      <c r="H147" s="444">
        <f t="shared" si="57"/>
        <v>25</v>
      </c>
      <c r="I147" s="412">
        <f t="shared" si="54"/>
        <v>50</v>
      </c>
      <c r="J147" s="412">
        <f t="shared" si="55"/>
        <v>25</v>
      </c>
      <c r="K147" s="412">
        <f t="shared" si="56"/>
        <v>0</v>
      </c>
      <c r="L147" s="6"/>
    </row>
    <row r="148" spans="1:13" ht="12.75" customHeight="1">
      <c r="A148" s="284"/>
      <c r="B148" s="349" t="s">
        <v>177</v>
      </c>
      <c r="C148" s="307">
        <f t="shared" si="59"/>
        <v>39</v>
      </c>
      <c r="D148" s="307">
        <f t="shared" si="60"/>
        <v>1</v>
      </c>
      <c r="E148" s="307">
        <f t="shared" si="61"/>
        <v>31</v>
      </c>
      <c r="F148" s="307">
        <f t="shared" si="62"/>
        <v>4</v>
      </c>
      <c r="G148" s="307">
        <f t="shared" si="63"/>
        <v>3</v>
      </c>
      <c r="H148" s="444">
        <f t="shared" si="57"/>
        <v>2.5641025641025643</v>
      </c>
      <c r="I148" s="412">
        <f t="shared" si="54"/>
        <v>79.487179487179489</v>
      </c>
      <c r="J148" s="412">
        <f t="shared" si="55"/>
        <v>10.256410256410257</v>
      </c>
      <c r="K148" s="412">
        <f t="shared" si="56"/>
        <v>7.6923076923076925</v>
      </c>
      <c r="L148" s="6"/>
    </row>
    <row r="149" spans="1:13" ht="12.75" customHeight="1">
      <c r="A149" s="284"/>
      <c r="B149" s="349" t="s">
        <v>178</v>
      </c>
      <c r="C149" s="307">
        <f t="shared" si="59"/>
        <v>12</v>
      </c>
      <c r="D149" s="307">
        <f t="shared" si="60"/>
        <v>0</v>
      </c>
      <c r="E149" s="307">
        <f t="shared" si="61"/>
        <v>9</v>
      </c>
      <c r="F149" s="307">
        <f t="shared" si="62"/>
        <v>2</v>
      </c>
      <c r="G149" s="307">
        <f t="shared" si="63"/>
        <v>1</v>
      </c>
      <c r="H149" s="444">
        <f t="shared" si="57"/>
        <v>0</v>
      </c>
      <c r="I149" s="412">
        <f t="shared" si="54"/>
        <v>75</v>
      </c>
      <c r="J149" s="412">
        <f t="shared" si="55"/>
        <v>16.666666666666668</v>
      </c>
      <c r="K149" s="412">
        <f t="shared" si="56"/>
        <v>8.3333333333333339</v>
      </c>
      <c r="L149" s="6"/>
    </row>
    <row r="150" spans="1:13" ht="12.75" customHeight="1">
      <c r="A150" s="284"/>
      <c r="B150" s="349" t="s">
        <v>179</v>
      </c>
      <c r="C150" s="307">
        <f t="shared" si="59"/>
        <v>73</v>
      </c>
      <c r="D150" s="307">
        <f t="shared" si="60"/>
        <v>4</v>
      </c>
      <c r="E150" s="307">
        <f t="shared" si="61"/>
        <v>46</v>
      </c>
      <c r="F150" s="307">
        <f t="shared" si="62"/>
        <v>18</v>
      </c>
      <c r="G150" s="307">
        <f t="shared" si="63"/>
        <v>5</v>
      </c>
      <c r="H150" s="444">
        <f t="shared" si="57"/>
        <v>5.4794520547945202</v>
      </c>
      <c r="I150" s="412">
        <f t="shared" si="54"/>
        <v>63.013698630136986</v>
      </c>
      <c r="J150" s="412">
        <f t="shared" si="55"/>
        <v>24.657534246575342</v>
      </c>
      <c r="K150" s="412">
        <f t="shared" si="56"/>
        <v>6.8493150684931505</v>
      </c>
      <c r="L150" s="6"/>
    </row>
    <row r="151" spans="1:13" ht="12.75" customHeight="1">
      <c r="A151" s="284"/>
      <c r="B151" s="349" t="s">
        <v>180</v>
      </c>
      <c r="C151" s="307">
        <f t="shared" si="59"/>
        <v>2</v>
      </c>
      <c r="D151" s="307">
        <f t="shared" si="60"/>
        <v>0</v>
      </c>
      <c r="E151" s="307">
        <f t="shared" si="61"/>
        <v>1</v>
      </c>
      <c r="F151" s="307">
        <f t="shared" si="62"/>
        <v>1</v>
      </c>
      <c r="G151" s="307">
        <f t="shared" si="63"/>
        <v>0</v>
      </c>
      <c r="H151" s="444">
        <f t="shared" si="57"/>
        <v>0</v>
      </c>
      <c r="I151" s="412">
        <f t="shared" si="54"/>
        <v>50</v>
      </c>
      <c r="J151" s="412">
        <f t="shared" si="55"/>
        <v>50</v>
      </c>
      <c r="K151" s="412">
        <f t="shared" si="56"/>
        <v>0</v>
      </c>
      <c r="L151" s="6"/>
    </row>
    <row r="152" spans="1:13" ht="12.75" customHeight="1">
      <c r="A152" s="284"/>
      <c r="B152" s="349" t="s">
        <v>181</v>
      </c>
      <c r="C152" s="307">
        <f t="shared" si="59"/>
        <v>41</v>
      </c>
      <c r="D152" s="307">
        <f t="shared" si="60"/>
        <v>4</v>
      </c>
      <c r="E152" s="307">
        <f t="shared" si="61"/>
        <v>23</v>
      </c>
      <c r="F152" s="307">
        <f t="shared" si="62"/>
        <v>10</v>
      </c>
      <c r="G152" s="307">
        <f t="shared" si="63"/>
        <v>4</v>
      </c>
      <c r="H152" s="444">
        <f t="shared" si="57"/>
        <v>9.7560975609756095</v>
      </c>
      <c r="I152" s="412">
        <f t="shared" si="54"/>
        <v>56.097560975609753</v>
      </c>
      <c r="J152" s="412">
        <f t="shared" si="55"/>
        <v>24.390243902439025</v>
      </c>
      <c r="K152" s="412">
        <f t="shared" si="56"/>
        <v>9.7560975609756095</v>
      </c>
      <c r="L152" s="6"/>
    </row>
    <row r="153" spans="1:13" ht="12.75" customHeight="1">
      <c r="A153" s="284"/>
      <c r="B153" s="349" t="s">
        <v>182</v>
      </c>
      <c r="C153" s="307">
        <f t="shared" si="59"/>
        <v>8</v>
      </c>
      <c r="D153" s="307">
        <f t="shared" si="60"/>
        <v>1</v>
      </c>
      <c r="E153" s="307">
        <f t="shared" si="61"/>
        <v>4</v>
      </c>
      <c r="F153" s="307">
        <f t="shared" si="62"/>
        <v>2</v>
      </c>
      <c r="G153" s="307">
        <f t="shared" si="63"/>
        <v>1</v>
      </c>
      <c r="H153" s="444">
        <f t="shared" si="57"/>
        <v>12.5</v>
      </c>
      <c r="I153" s="412">
        <f t="shared" si="54"/>
        <v>50</v>
      </c>
      <c r="J153" s="412">
        <f t="shared" si="55"/>
        <v>25</v>
      </c>
      <c r="K153" s="412">
        <f t="shared" si="56"/>
        <v>12.5</v>
      </c>
      <c r="L153" s="6"/>
    </row>
    <row r="154" spans="1:13" ht="12.75" customHeight="1">
      <c r="A154" s="284"/>
      <c r="B154" s="349" t="s">
        <v>183</v>
      </c>
      <c r="C154" s="307">
        <f t="shared" si="59"/>
        <v>14</v>
      </c>
      <c r="D154" s="307">
        <f t="shared" si="60"/>
        <v>0</v>
      </c>
      <c r="E154" s="307">
        <f t="shared" si="61"/>
        <v>9</v>
      </c>
      <c r="F154" s="307">
        <f t="shared" si="62"/>
        <v>5</v>
      </c>
      <c r="G154" s="307">
        <f t="shared" si="63"/>
        <v>0</v>
      </c>
      <c r="H154" s="444">
        <f t="shared" si="57"/>
        <v>0</v>
      </c>
      <c r="I154" s="412">
        <f t="shared" si="54"/>
        <v>64.285714285714292</v>
      </c>
      <c r="J154" s="412">
        <f t="shared" si="55"/>
        <v>35.714285714285715</v>
      </c>
      <c r="K154" s="412">
        <f t="shared" si="56"/>
        <v>0</v>
      </c>
      <c r="L154" s="6"/>
    </row>
    <row r="155" spans="1:13" ht="12.75" customHeight="1">
      <c r="A155" s="284"/>
      <c r="B155" s="349" t="s">
        <v>184</v>
      </c>
      <c r="C155" s="307">
        <f t="shared" si="59"/>
        <v>51</v>
      </c>
      <c r="D155" s="307">
        <f t="shared" si="60"/>
        <v>4</v>
      </c>
      <c r="E155" s="307">
        <f t="shared" si="61"/>
        <v>33</v>
      </c>
      <c r="F155" s="307">
        <f t="shared" si="62"/>
        <v>10</v>
      </c>
      <c r="G155" s="307">
        <f t="shared" si="63"/>
        <v>4</v>
      </c>
      <c r="H155" s="444">
        <f t="shared" si="57"/>
        <v>7.8431372549019605</v>
      </c>
      <c r="I155" s="412">
        <f t="shared" si="54"/>
        <v>64.705882352941174</v>
      </c>
      <c r="J155" s="412">
        <f t="shared" si="55"/>
        <v>19.607843137254903</v>
      </c>
      <c r="K155" s="412">
        <f t="shared" si="56"/>
        <v>7.8431372549019605</v>
      </c>
      <c r="L155" s="6"/>
    </row>
    <row r="156" spans="1:13" ht="12.75" customHeight="1">
      <c r="A156" s="284"/>
      <c r="B156" s="349" t="s">
        <v>185</v>
      </c>
      <c r="C156" s="307">
        <f t="shared" si="59"/>
        <v>5</v>
      </c>
      <c r="D156" s="307">
        <f t="shared" si="60"/>
        <v>0</v>
      </c>
      <c r="E156" s="307">
        <f t="shared" si="61"/>
        <v>4</v>
      </c>
      <c r="F156" s="307">
        <f t="shared" si="62"/>
        <v>1</v>
      </c>
      <c r="G156" s="307">
        <f t="shared" si="63"/>
        <v>0</v>
      </c>
      <c r="H156" s="444">
        <f t="shared" si="57"/>
        <v>0</v>
      </c>
      <c r="I156" s="412">
        <f t="shared" si="54"/>
        <v>80</v>
      </c>
      <c r="J156" s="412">
        <f t="shared" si="55"/>
        <v>20</v>
      </c>
      <c r="K156" s="412">
        <f t="shared" si="56"/>
        <v>0</v>
      </c>
      <c r="L156" s="6"/>
    </row>
    <row r="157" spans="1:13" ht="12.75" customHeight="1">
      <c r="A157" s="284"/>
      <c r="B157" s="349" t="s">
        <v>186</v>
      </c>
      <c r="C157" s="307">
        <f t="shared" si="59"/>
        <v>5</v>
      </c>
      <c r="D157" s="307">
        <f t="shared" si="60"/>
        <v>0</v>
      </c>
      <c r="E157" s="307">
        <f t="shared" si="61"/>
        <v>4</v>
      </c>
      <c r="F157" s="307">
        <f t="shared" si="62"/>
        <v>1</v>
      </c>
      <c r="G157" s="307">
        <f t="shared" si="63"/>
        <v>0</v>
      </c>
      <c r="H157" s="444">
        <f t="shared" si="57"/>
        <v>0</v>
      </c>
      <c r="I157" s="412">
        <f t="shared" si="54"/>
        <v>80</v>
      </c>
      <c r="J157" s="412">
        <f t="shared" si="55"/>
        <v>20</v>
      </c>
      <c r="K157" s="412">
        <f t="shared" si="56"/>
        <v>0</v>
      </c>
      <c r="L157" s="6"/>
    </row>
    <row r="158" spans="1:13" ht="12.75" customHeight="1">
      <c r="A158" s="284"/>
      <c r="B158" s="349" t="s">
        <v>187</v>
      </c>
      <c r="C158" s="307">
        <f t="shared" si="59"/>
        <v>6</v>
      </c>
      <c r="D158" s="307">
        <f t="shared" si="60"/>
        <v>0</v>
      </c>
      <c r="E158" s="307">
        <f t="shared" si="61"/>
        <v>4</v>
      </c>
      <c r="F158" s="307">
        <f t="shared" si="62"/>
        <v>1</v>
      </c>
      <c r="G158" s="307">
        <f t="shared" si="63"/>
        <v>1</v>
      </c>
      <c r="H158" s="444">
        <f t="shared" si="57"/>
        <v>0</v>
      </c>
      <c r="I158" s="412">
        <f t="shared" si="54"/>
        <v>66.666666666666671</v>
      </c>
      <c r="J158" s="412">
        <f t="shared" si="55"/>
        <v>16.666666666666668</v>
      </c>
      <c r="K158" s="412">
        <f t="shared" si="56"/>
        <v>16.666666666666668</v>
      </c>
      <c r="L158" s="6"/>
    </row>
    <row r="159" spans="1:13" ht="12.75" customHeight="1">
      <c r="A159" s="284"/>
      <c r="B159" s="349" t="s">
        <v>188</v>
      </c>
      <c r="C159" s="307">
        <f t="shared" si="59"/>
        <v>11</v>
      </c>
      <c r="D159" s="307">
        <f t="shared" si="60"/>
        <v>0</v>
      </c>
      <c r="E159" s="307">
        <f t="shared" si="61"/>
        <v>9</v>
      </c>
      <c r="F159" s="307">
        <f t="shared" si="62"/>
        <v>2</v>
      </c>
      <c r="G159" s="307">
        <f t="shared" si="63"/>
        <v>0</v>
      </c>
      <c r="H159" s="444">
        <f t="shared" si="57"/>
        <v>0</v>
      </c>
      <c r="I159" s="412">
        <f t="shared" si="54"/>
        <v>81.818181818181813</v>
      </c>
      <c r="J159" s="412">
        <f t="shared" si="55"/>
        <v>18.181818181818183</v>
      </c>
      <c r="K159" s="412">
        <f t="shared" si="56"/>
        <v>0</v>
      </c>
      <c r="L159" s="6"/>
    </row>
    <row r="160" spans="1:13" ht="12.75" customHeight="1">
      <c r="A160" s="284"/>
      <c r="B160" s="349" t="s">
        <v>189</v>
      </c>
      <c r="C160" s="307">
        <f t="shared" si="59"/>
        <v>51</v>
      </c>
      <c r="D160" s="307">
        <f t="shared" si="60"/>
        <v>5</v>
      </c>
      <c r="E160" s="307">
        <f t="shared" si="61"/>
        <v>34</v>
      </c>
      <c r="F160" s="307">
        <f t="shared" si="62"/>
        <v>9</v>
      </c>
      <c r="G160" s="307">
        <f t="shared" si="63"/>
        <v>3</v>
      </c>
      <c r="H160" s="444">
        <f t="shared" si="57"/>
        <v>9.8039215686274517</v>
      </c>
      <c r="I160" s="412">
        <f t="shared" si="54"/>
        <v>66.666666666666671</v>
      </c>
      <c r="J160" s="412">
        <f t="shared" si="55"/>
        <v>17.647058823529413</v>
      </c>
      <c r="K160" s="412">
        <f t="shared" si="56"/>
        <v>5.882352941176471</v>
      </c>
      <c r="L160" s="6"/>
    </row>
    <row r="161" spans="1:13" ht="12.75" customHeight="1">
      <c r="A161" s="284"/>
      <c r="B161" s="349" t="s">
        <v>190</v>
      </c>
      <c r="C161" s="307">
        <f t="shared" si="59"/>
        <v>9</v>
      </c>
      <c r="D161" s="307">
        <f t="shared" si="60"/>
        <v>1</v>
      </c>
      <c r="E161" s="307">
        <f t="shared" si="61"/>
        <v>5</v>
      </c>
      <c r="F161" s="307">
        <f t="shared" si="62"/>
        <v>0</v>
      </c>
      <c r="G161" s="307">
        <f t="shared" si="63"/>
        <v>3</v>
      </c>
      <c r="H161" s="444">
        <f t="shared" si="57"/>
        <v>11.111111111111111</v>
      </c>
      <c r="I161" s="412">
        <f t="shared" si="54"/>
        <v>55.555555555555557</v>
      </c>
      <c r="J161" s="412">
        <f t="shared" si="55"/>
        <v>0</v>
      </c>
      <c r="K161" s="412">
        <f t="shared" si="56"/>
        <v>33.333333333333336</v>
      </c>
      <c r="L161" s="6"/>
    </row>
    <row r="162" spans="1:13" ht="12.75" customHeight="1">
      <c r="A162" s="284"/>
      <c r="B162" s="349" t="s">
        <v>191</v>
      </c>
      <c r="C162" s="307">
        <f t="shared" si="59"/>
        <v>27</v>
      </c>
      <c r="D162" s="307">
        <f t="shared" si="60"/>
        <v>2</v>
      </c>
      <c r="E162" s="307">
        <f t="shared" si="61"/>
        <v>21</v>
      </c>
      <c r="F162" s="307">
        <f t="shared" si="62"/>
        <v>2</v>
      </c>
      <c r="G162" s="307">
        <f t="shared" si="63"/>
        <v>2</v>
      </c>
      <c r="H162" s="444">
        <f t="shared" si="57"/>
        <v>7.4074074074074074</v>
      </c>
      <c r="I162" s="412">
        <f t="shared" si="54"/>
        <v>77.777777777777771</v>
      </c>
      <c r="J162" s="412">
        <f t="shared" si="55"/>
        <v>7.4074074074074074</v>
      </c>
      <c r="K162" s="412">
        <f t="shared" si="56"/>
        <v>7.4074074074074074</v>
      </c>
      <c r="L162" s="6"/>
    </row>
    <row r="163" spans="1:13" ht="12.75" customHeight="1">
      <c r="A163" s="284"/>
      <c r="B163" s="349" t="s">
        <v>192</v>
      </c>
      <c r="C163" s="307">
        <f t="shared" si="59"/>
        <v>4</v>
      </c>
      <c r="D163" s="307">
        <f t="shared" si="60"/>
        <v>0</v>
      </c>
      <c r="E163" s="307">
        <f t="shared" si="61"/>
        <v>3</v>
      </c>
      <c r="F163" s="307">
        <f t="shared" si="62"/>
        <v>1</v>
      </c>
      <c r="G163" s="307">
        <f t="shared" si="63"/>
        <v>0</v>
      </c>
      <c r="H163" s="444">
        <f t="shared" si="57"/>
        <v>0</v>
      </c>
      <c r="I163" s="412">
        <f t="shared" si="54"/>
        <v>75</v>
      </c>
      <c r="J163" s="412">
        <f t="shared" si="55"/>
        <v>25</v>
      </c>
      <c r="K163" s="412">
        <f t="shared" si="56"/>
        <v>0</v>
      </c>
      <c r="L163" s="6"/>
    </row>
    <row r="164" spans="1:13" ht="12.75" customHeight="1">
      <c r="A164" s="284"/>
      <c r="B164" s="349" t="s">
        <v>193</v>
      </c>
      <c r="C164" s="307">
        <f t="shared" si="59"/>
        <v>12</v>
      </c>
      <c r="D164" s="307">
        <f t="shared" si="60"/>
        <v>0</v>
      </c>
      <c r="E164" s="307">
        <f t="shared" si="61"/>
        <v>9</v>
      </c>
      <c r="F164" s="307">
        <f t="shared" si="62"/>
        <v>3</v>
      </c>
      <c r="G164" s="307">
        <f t="shared" si="63"/>
        <v>0</v>
      </c>
      <c r="H164" s="444">
        <f t="shared" si="57"/>
        <v>0</v>
      </c>
      <c r="I164" s="412">
        <f t="shared" si="54"/>
        <v>75</v>
      </c>
      <c r="J164" s="412">
        <f t="shared" si="55"/>
        <v>25</v>
      </c>
      <c r="K164" s="412">
        <f t="shared" si="56"/>
        <v>0</v>
      </c>
      <c r="L164" s="6"/>
    </row>
    <row r="165" spans="1:13" ht="12.75" customHeight="1">
      <c r="A165" s="285"/>
      <c r="B165" s="91"/>
      <c r="C165" s="355"/>
      <c r="D165" s="350"/>
      <c r="E165" s="351"/>
      <c r="F165" s="350"/>
      <c r="G165" s="351"/>
      <c r="H165" s="444"/>
      <c r="I165" s="412"/>
      <c r="J165" s="412"/>
      <c r="K165" s="412"/>
      <c r="L165" s="6"/>
    </row>
    <row r="166" spans="1:13" s="148" customFormat="1" ht="12.75" customHeight="1">
      <c r="A166" s="282"/>
      <c r="B166" s="283" t="s">
        <v>48</v>
      </c>
      <c r="C166" s="179">
        <f>SUM(C167:C182)</f>
        <v>253</v>
      </c>
      <c r="D166" s="179">
        <f t="shared" ref="D166:G166" si="64">SUM(D167:D182)</f>
        <v>12</v>
      </c>
      <c r="E166" s="179">
        <f t="shared" si="64"/>
        <v>174</v>
      </c>
      <c r="F166" s="179">
        <f t="shared" si="64"/>
        <v>49</v>
      </c>
      <c r="G166" s="179">
        <f t="shared" si="64"/>
        <v>18</v>
      </c>
      <c r="H166" s="454">
        <f t="shared" si="57"/>
        <v>4.7430830039525693</v>
      </c>
      <c r="I166" s="455">
        <f t="shared" si="54"/>
        <v>68.77470355731225</v>
      </c>
      <c r="J166" s="455">
        <f t="shared" si="55"/>
        <v>19.367588932806324</v>
      </c>
      <c r="K166" s="455">
        <f t="shared" si="56"/>
        <v>7.1146245059288535</v>
      </c>
      <c r="L166" s="92"/>
      <c r="M166" s="151"/>
    </row>
    <row r="167" spans="1:13" ht="12.75" customHeight="1">
      <c r="A167" s="284"/>
      <c r="B167" s="349" t="s">
        <v>194</v>
      </c>
      <c r="C167" s="307">
        <f t="shared" ref="C167:C182" si="65">IF(ISERROR(VLOOKUP(4&amp;$D$6&amp;$B167,Dataset2,5,FALSE))=TRUE,0,VLOOKUP(4&amp;$D$6&amp;$B167,Dataset2,5,FALSE))</f>
        <v>15</v>
      </c>
      <c r="D167" s="307">
        <f t="shared" ref="D167:D182" si="66">IF(ISERROR(VLOOKUP(4&amp;$D$6&amp;$B167,Dataset2,6,FALSE))=TRUE,0,VLOOKUP(4&amp;$D$6&amp;$B167,Dataset2,6,FALSE))</f>
        <v>0</v>
      </c>
      <c r="E167" s="307">
        <f t="shared" ref="E167:E182" si="67">IF(ISERROR(VLOOKUP(4&amp;$D$6&amp;$B167,Dataset2,7,FALSE))=TRUE,0,VLOOKUP(4&amp;$D$6&amp;$B167,Dataset2,7,FALSE))</f>
        <v>12</v>
      </c>
      <c r="F167" s="307">
        <f t="shared" ref="F167:F182" si="68">IF(ISERROR(VLOOKUP(4&amp;$D$6&amp;$B167,Dataset2,8,FALSE))=TRUE,0,VLOOKUP(4&amp;$D$6&amp;$B167,Dataset2,8,FALSE))</f>
        <v>2</v>
      </c>
      <c r="G167" s="307">
        <f t="shared" ref="G167:G182" si="69">IF(ISERROR(VLOOKUP(4&amp;$D$6&amp;$B167,Dataset2,9,FALSE))=TRUE,0,VLOOKUP(4&amp;$D$6&amp;$B167,Dataset2,9,FALSE))</f>
        <v>1</v>
      </c>
      <c r="H167" s="444">
        <f t="shared" si="57"/>
        <v>0</v>
      </c>
      <c r="I167" s="412">
        <f t="shared" si="54"/>
        <v>80</v>
      </c>
      <c r="J167" s="412">
        <f t="shared" si="55"/>
        <v>13.333333333333334</v>
      </c>
      <c r="K167" s="412">
        <f t="shared" si="56"/>
        <v>6.666666666666667</v>
      </c>
    </row>
    <row r="168" spans="1:13" ht="12.75" customHeight="1">
      <c r="A168" s="284"/>
      <c r="B168" s="349" t="s">
        <v>195</v>
      </c>
      <c r="C168" s="307">
        <f t="shared" si="65"/>
        <v>17</v>
      </c>
      <c r="D168" s="307">
        <f t="shared" si="66"/>
        <v>1</v>
      </c>
      <c r="E168" s="307">
        <f t="shared" si="67"/>
        <v>12</v>
      </c>
      <c r="F168" s="307">
        <f t="shared" si="68"/>
        <v>2</v>
      </c>
      <c r="G168" s="307">
        <f t="shared" si="69"/>
        <v>2</v>
      </c>
      <c r="H168" s="444">
        <f t="shared" si="57"/>
        <v>5.882352941176471</v>
      </c>
      <c r="I168" s="412">
        <f t="shared" si="54"/>
        <v>70.588235294117652</v>
      </c>
      <c r="J168" s="412">
        <f t="shared" si="55"/>
        <v>11.764705882352942</v>
      </c>
      <c r="K168" s="412">
        <f t="shared" si="56"/>
        <v>11.764705882352942</v>
      </c>
    </row>
    <row r="169" spans="1:13" ht="12.75" customHeight="1">
      <c r="A169" s="289"/>
      <c r="B169" s="349" t="s">
        <v>196</v>
      </c>
      <c r="C169" s="307">
        <f t="shared" si="65"/>
        <v>23</v>
      </c>
      <c r="D169" s="307">
        <f t="shared" si="66"/>
        <v>0</v>
      </c>
      <c r="E169" s="307">
        <f t="shared" si="67"/>
        <v>19</v>
      </c>
      <c r="F169" s="307">
        <f t="shared" si="68"/>
        <v>4</v>
      </c>
      <c r="G169" s="307">
        <f t="shared" si="69"/>
        <v>0</v>
      </c>
      <c r="H169" s="444">
        <f t="shared" si="57"/>
        <v>0</v>
      </c>
      <c r="I169" s="412">
        <f t="shared" si="54"/>
        <v>82.608695652173907</v>
      </c>
      <c r="J169" s="412">
        <f t="shared" si="55"/>
        <v>17.391304347826086</v>
      </c>
      <c r="K169" s="412">
        <f t="shared" si="56"/>
        <v>0</v>
      </c>
      <c r="L169" s="6"/>
    </row>
    <row r="170" spans="1:13" ht="12.75" customHeight="1">
      <c r="A170" s="284"/>
      <c r="B170" s="349" t="s">
        <v>197</v>
      </c>
      <c r="C170" s="307">
        <f t="shared" si="65"/>
        <v>12</v>
      </c>
      <c r="D170" s="307">
        <f t="shared" si="66"/>
        <v>0</v>
      </c>
      <c r="E170" s="307">
        <f t="shared" si="67"/>
        <v>4</v>
      </c>
      <c r="F170" s="307">
        <f t="shared" si="68"/>
        <v>6</v>
      </c>
      <c r="G170" s="307">
        <f t="shared" si="69"/>
        <v>2</v>
      </c>
      <c r="H170" s="444">
        <f t="shared" si="57"/>
        <v>0</v>
      </c>
      <c r="I170" s="412">
        <f t="shared" si="54"/>
        <v>33.333333333333336</v>
      </c>
      <c r="J170" s="412">
        <f t="shared" si="55"/>
        <v>50</v>
      </c>
      <c r="K170" s="412">
        <f t="shared" si="56"/>
        <v>16.666666666666668</v>
      </c>
      <c r="L170" s="6"/>
    </row>
    <row r="171" spans="1:13" ht="12.75" customHeight="1">
      <c r="A171" s="284"/>
      <c r="B171" s="349" t="s">
        <v>198</v>
      </c>
      <c r="C171" s="307">
        <f t="shared" si="65"/>
        <v>50</v>
      </c>
      <c r="D171" s="307">
        <f t="shared" si="66"/>
        <v>4</v>
      </c>
      <c r="E171" s="307">
        <f t="shared" si="67"/>
        <v>32</v>
      </c>
      <c r="F171" s="307">
        <f t="shared" si="68"/>
        <v>9</v>
      </c>
      <c r="G171" s="307">
        <f t="shared" si="69"/>
        <v>5</v>
      </c>
      <c r="H171" s="444">
        <f t="shared" si="57"/>
        <v>8</v>
      </c>
      <c r="I171" s="412">
        <f t="shared" si="54"/>
        <v>64</v>
      </c>
      <c r="J171" s="412">
        <f t="shared" si="55"/>
        <v>18</v>
      </c>
      <c r="K171" s="412">
        <f t="shared" si="56"/>
        <v>10</v>
      </c>
      <c r="L171" s="6"/>
    </row>
    <row r="172" spans="1:13" ht="12.75" customHeight="1">
      <c r="A172" s="284"/>
      <c r="B172" s="349" t="s">
        <v>199</v>
      </c>
      <c r="C172" s="307">
        <f t="shared" si="65"/>
        <v>10</v>
      </c>
      <c r="D172" s="307">
        <f t="shared" si="66"/>
        <v>0</v>
      </c>
      <c r="E172" s="307">
        <f t="shared" si="67"/>
        <v>5</v>
      </c>
      <c r="F172" s="307">
        <f t="shared" si="68"/>
        <v>5</v>
      </c>
      <c r="G172" s="307">
        <f t="shared" si="69"/>
        <v>0</v>
      </c>
      <c r="H172" s="444">
        <f t="shared" si="57"/>
        <v>0</v>
      </c>
      <c r="I172" s="412">
        <f t="shared" si="54"/>
        <v>50</v>
      </c>
      <c r="J172" s="412">
        <f t="shared" si="55"/>
        <v>50</v>
      </c>
      <c r="K172" s="412">
        <f t="shared" si="56"/>
        <v>0</v>
      </c>
      <c r="L172" s="6"/>
    </row>
    <row r="173" spans="1:13" ht="12.75" customHeight="1">
      <c r="A173" s="284"/>
      <c r="B173" s="349" t="s">
        <v>200</v>
      </c>
      <c r="C173" s="307">
        <f t="shared" si="65"/>
        <v>39</v>
      </c>
      <c r="D173" s="307">
        <f t="shared" si="66"/>
        <v>1</v>
      </c>
      <c r="E173" s="307">
        <f t="shared" si="67"/>
        <v>27</v>
      </c>
      <c r="F173" s="307">
        <f t="shared" si="68"/>
        <v>8</v>
      </c>
      <c r="G173" s="307">
        <f t="shared" si="69"/>
        <v>3</v>
      </c>
      <c r="H173" s="444">
        <f t="shared" si="57"/>
        <v>2.5641025641025643</v>
      </c>
      <c r="I173" s="412">
        <f t="shared" si="54"/>
        <v>69.230769230769226</v>
      </c>
      <c r="J173" s="412">
        <f t="shared" si="55"/>
        <v>20.512820512820515</v>
      </c>
      <c r="K173" s="412">
        <f t="shared" si="56"/>
        <v>7.6923076923076925</v>
      </c>
      <c r="L173" s="6"/>
    </row>
    <row r="174" spans="1:13" ht="12.75" customHeight="1">
      <c r="A174" s="284"/>
      <c r="B174" s="349" t="s">
        <v>165</v>
      </c>
      <c r="C174" s="307">
        <f t="shared" si="65"/>
        <v>0</v>
      </c>
      <c r="D174" s="307">
        <f t="shared" si="66"/>
        <v>0</v>
      </c>
      <c r="E174" s="307">
        <f t="shared" si="67"/>
        <v>0</v>
      </c>
      <c r="F174" s="307">
        <f t="shared" si="68"/>
        <v>0</v>
      </c>
      <c r="G174" s="307">
        <f t="shared" si="69"/>
        <v>0</v>
      </c>
      <c r="H174" s="444" t="str">
        <f t="shared" si="57"/>
        <v>-</v>
      </c>
      <c r="I174" s="412" t="str">
        <f t="shared" si="54"/>
        <v>-</v>
      </c>
      <c r="J174" s="412" t="str">
        <f t="shared" si="55"/>
        <v>-</v>
      </c>
      <c r="K174" s="412" t="str">
        <f t="shared" si="56"/>
        <v>-</v>
      </c>
      <c r="L174" s="6"/>
    </row>
    <row r="175" spans="1:13" ht="12.75" customHeight="1">
      <c r="A175" s="284"/>
      <c r="B175" s="349" t="s">
        <v>202</v>
      </c>
      <c r="C175" s="307">
        <f t="shared" si="65"/>
        <v>9</v>
      </c>
      <c r="D175" s="307">
        <f t="shared" si="66"/>
        <v>2</v>
      </c>
      <c r="E175" s="307">
        <f t="shared" si="67"/>
        <v>5</v>
      </c>
      <c r="F175" s="307">
        <f t="shared" si="68"/>
        <v>1</v>
      </c>
      <c r="G175" s="307">
        <f t="shared" si="69"/>
        <v>1</v>
      </c>
      <c r="H175" s="444">
        <f t="shared" si="57"/>
        <v>22.222222222222221</v>
      </c>
      <c r="I175" s="412">
        <f t="shared" si="54"/>
        <v>55.555555555555557</v>
      </c>
      <c r="J175" s="412">
        <f t="shared" si="55"/>
        <v>11.111111111111111</v>
      </c>
      <c r="K175" s="412">
        <f t="shared" si="56"/>
        <v>11.111111111111111</v>
      </c>
      <c r="L175" s="6"/>
    </row>
    <row r="176" spans="1:13" ht="12.75" customHeight="1">
      <c r="A176" s="284"/>
      <c r="B176" s="349" t="s">
        <v>203</v>
      </c>
      <c r="C176" s="307">
        <f t="shared" si="65"/>
        <v>7</v>
      </c>
      <c r="D176" s="307">
        <f t="shared" si="66"/>
        <v>0</v>
      </c>
      <c r="E176" s="307">
        <f t="shared" si="67"/>
        <v>6</v>
      </c>
      <c r="F176" s="307">
        <f t="shared" si="68"/>
        <v>1</v>
      </c>
      <c r="G176" s="307">
        <f t="shared" si="69"/>
        <v>0</v>
      </c>
      <c r="H176" s="444">
        <f t="shared" si="57"/>
        <v>0</v>
      </c>
      <c r="I176" s="412">
        <f t="shared" si="54"/>
        <v>85.714285714285708</v>
      </c>
      <c r="J176" s="412">
        <f t="shared" si="55"/>
        <v>14.285714285714286</v>
      </c>
      <c r="K176" s="412">
        <f t="shared" si="56"/>
        <v>0</v>
      </c>
      <c r="L176" s="6"/>
    </row>
    <row r="177" spans="1:13" ht="12.75" customHeight="1">
      <c r="A177" s="284"/>
      <c r="B177" s="349" t="s">
        <v>204</v>
      </c>
      <c r="C177" s="307">
        <f t="shared" si="65"/>
        <v>2</v>
      </c>
      <c r="D177" s="307">
        <f t="shared" si="66"/>
        <v>0</v>
      </c>
      <c r="E177" s="307">
        <f t="shared" si="67"/>
        <v>1</v>
      </c>
      <c r="F177" s="307">
        <f t="shared" si="68"/>
        <v>1</v>
      </c>
      <c r="G177" s="307">
        <f t="shared" si="69"/>
        <v>0</v>
      </c>
      <c r="H177" s="444">
        <f t="shared" si="57"/>
        <v>0</v>
      </c>
      <c r="I177" s="412">
        <f t="shared" si="54"/>
        <v>50</v>
      </c>
      <c r="J177" s="412">
        <f t="shared" si="55"/>
        <v>50</v>
      </c>
      <c r="K177" s="412">
        <f t="shared" si="56"/>
        <v>0</v>
      </c>
      <c r="L177" s="6"/>
    </row>
    <row r="178" spans="1:13" ht="12.75" customHeight="1">
      <c r="A178" s="284"/>
      <c r="B178" s="349" t="s">
        <v>205</v>
      </c>
      <c r="C178" s="307">
        <f t="shared" si="65"/>
        <v>21</v>
      </c>
      <c r="D178" s="307">
        <f t="shared" si="66"/>
        <v>0</v>
      </c>
      <c r="E178" s="307">
        <f t="shared" si="67"/>
        <v>12</v>
      </c>
      <c r="F178" s="307">
        <f t="shared" si="68"/>
        <v>5</v>
      </c>
      <c r="G178" s="307">
        <f t="shared" si="69"/>
        <v>4</v>
      </c>
      <c r="H178" s="444">
        <f t="shared" si="57"/>
        <v>0</v>
      </c>
      <c r="I178" s="412">
        <f t="shared" si="54"/>
        <v>57.142857142857146</v>
      </c>
      <c r="J178" s="412">
        <f t="shared" si="55"/>
        <v>23.80952380952381</v>
      </c>
      <c r="K178" s="412">
        <f t="shared" si="56"/>
        <v>19.047619047619047</v>
      </c>
      <c r="L178" s="6"/>
    </row>
    <row r="179" spans="1:13" ht="12.75" customHeight="1">
      <c r="A179" s="284"/>
      <c r="B179" s="349" t="s">
        <v>206</v>
      </c>
      <c r="C179" s="307">
        <f t="shared" si="65"/>
        <v>9</v>
      </c>
      <c r="D179" s="307">
        <f t="shared" si="66"/>
        <v>0</v>
      </c>
      <c r="E179" s="307">
        <f t="shared" si="67"/>
        <v>9</v>
      </c>
      <c r="F179" s="307">
        <f t="shared" si="68"/>
        <v>0</v>
      </c>
      <c r="G179" s="307">
        <f t="shared" si="69"/>
        <v>0</v>
      </c>
      <c r="H179" s="444">
        <f t="shared" si="57"/>
        <v>0</v>
      </c>
      <c r="I179" s="412">
        <f t="shared" si="54"/>
        <v>100</v>
      </c>
      <c r="J179" s="412">
        <f t="shared" si="55"/>
        <v>0</v>
      </c>
      <c r="K179" s="412">
        <f t="shared" si="56"/>
        <v>0</v>
      </c>
    </row>
    <row r="180" spans="1:13" ht="12.75" customHeight="1">
      <c r="A180" s="284"/>
      <c r="B180" s="349" t="s">
        <v>207</v>
      </c>
      <c r="C180" s="307">
        <f t="shared" si="65"/>
        <v>12</v>
      </c>
      <c r="D180" s="307">
        <f t="shared" si="66"/>
        <v>1</v>
      </c>
      <c r="E180" s="307">
        <f t="shared" si="67"/>
        <v>9</v>
      </c>
      <c r="F180" s="307">
        <f t="shared" si="68"/>
        <v>2</v>
      </c>
      <c r="G180" s="307">
        <f t="shared" si="69"/>
        <v>0</v>
      </c>
      <c r="H180" s="444">
        <f t="shared" si="57"/>
        <v>8.3333333333333339</v>
      </c>
      <c r="I180" s="412">
        <f t="shared" si="54"/>
        <v>75</v>
      </c>
      <c r="J180" s="412">
        <f t="shared" si="55"/>
        <v>16.666666666666668</v>
      </c>
      <c r="K180" s="412">
        <f t="shared" si="56"/>
        <v>0</v>
      </c>
    </row>
    <row r="181" spans="1:13" ht="12.75" customHeight="1">
      <c r="A181" s="284"/>
      <c r="B181" s="349" t="s">
        <v>208</v>
      </c>
      <c r="C181" s="307">
        <f t="shared" si="65"/>
        <v>2</v>
      </c>
      <c r="D181" s="307">
        <f t="shared" si="66"/>
        <v>0</v>
      </c>
      <c r="E181" s="307">
        <f t="shared" si="67"/>
        <v>2</v>
      </c>
      <c r="F181" s="307">
        <f t="shared" si="68"/>
        <v>0</v>
      </c>
      <c r="G181" s="307">
        <f t="shared" si="69"/>
        <v>0</v>
      </c>
      <c r="H181" s="444">
        <f t="shared" si="57"/>
        <v>0</v>
      </c>
      <c r="I181" s="412">
        <f t="shared" si="54"/>
        <v>100</v>
      </c>
      <c r="J181" s="412">
        <f t="shared" si="55"/>
        <v>0</v>
      </c>
      <c r="K181" s="412">
        <f t="shared" si="56"/>
        <v>0</v>
      </c>
    </row>
    <row r="182" spans="1:13" ht="12.75" customHeight="1">
      <c r="A182" s="284"/>
      <c r="B182" s="349" t="s">
        <v>209</v>
      </c>
      <c r="C182" s="307">
        <f t="shared" si="65"/>
        <v>25</v>
      </c>
      <c r="D182" s="307">
        <f t="shared" si="66"/>
        <v>3</v>
      </c>
      <c r="E182" s="307">
        <f t="shared" si="67"/>
        <v>19</v>
      </c>
      <c r="F182" s="307">
        <f t="shared" si="68"/>
        <v>3</v>
      </c>
      <c r="G182" s="307">
        <f t="shared" si="69"/>
        <v>0</v>
      </c>
      <c r="H182" s="444">
        <f t="shared" si="57"/>
        <v>12</v>
      </c>
      <c r="I182" s="412">
        <f t="shared" si="54"/>
        <v>76</v>
      </c>
      <c r="J182" s="412">
        <f t="shared" si="55"/>
        <v>12</v>
      </c>
      <c r="K182" s="412">
        <f t="shared" si="56"/>
        <v>0</v>
      </c>
    </row>
    <row r="183" spans="1:13" ht="12.75" customHeight="1">
      <c r="A183" s="284"/>
      <c r="B183" s="349"/>
      <c r="C183" s="355"/>
      <c r="D183" s="350"/>
      <c r="E183" s="351"/>
      <c r="F183" s="350"/>
      <c r="G183" s="351"/>
      <c r="H183" s="444"/>
      <c r="I183" s="412"/>
      <c r="J183" s="412"/>
      <c r="K183" s="412"/>
    </row>
    <row r="184" spans="1:13" s="148" customFormat="1" ht="12.75" customHeight="1">
      <c r="A184" s="282"/>
      <c r="B184" s="283" t="s">
        <v>51</v>
      </c>
      <c r="C184" s="179">
        <f>SUM(C185)</f>
        <v>6</v>
      </c>
      <c r="D184" s="179">
        <f t="shared" ref="D184" si="70">SUM(D185:D200)</f>
        <v>0</v>
      </c>
      <c r="E184" s="179">
        <f t="shared" ref="E184" si="71">SUM(E185:E200)</f>
        <v>5</v>
      </c>
      <c r="F184" s="179">
        <f t="shared" ref="F184" si="72">SUM(F185:F200)</f>
        <v>1</v>
      </c>
      <c r="G184" s="179">
        <f t="shared" ref="G184" si="73">SUM(G185:G200)</f>
        <v>0</v>
      </c>
      <c r="H184" s="454">
        <f t="shared" si="57"/>
        <v>0</v>
      </c>
      <c r="I184" s="455">
        <f t="shared" si="54"/>
        <v>83.333333333333329</v>
      </c>
      <c r="J184" s="455">
        <f t="shared" si="55"/>
        <v>16.666666666666668</v>
      </c>
      <c r="K184" s="455">
        <f t="shared" si="56"/>
        <v>0</v>
      </c>
      <c r="M184" s="151"/>
    </row>
    <row r="185" spans="1:13" ht="12.75" customHeight="1">
      <c r="A185" s="284"/>
      <c r="B185" s="349" t="s">
        <v>173</v>
      </c>
      <c r="C185" s="307">
        <f>IF(ISERROR(VLOOKUP(4&amp;$D$6&amp;$B185,Dataset2,5,FALSE))=TRUE,0,VLOOKUP(4&amp;$D$6&amp;$B185,Dataset2,5,FALSE))</f>
        <v>6</v>
      </c>
      <c r="D185" s="307">
        <f>IF(ISERROR(VLOOKUP(4&amp;$D$6&amp;$B185,Dataset2,6,FALSE))=TRUE,0,VLOOKUP(4&amp;$D$6&amp;$B185,Dataset2,6,FALSE))</f>
        <v>0</v>
      </c>
      <c r="E185" s="307">
        <f>IF(ISERROR(VLOOKUP(4&amp;$D$6&amp;$B185,Dataset2,7,FALSE))=TRUE,0,VLOOKUP(4&amp;$D$6&amp;$B185,Dataset2,7,FALSE))</f>
        <v>5</v>
      </c>
      <c r="F185" s="307">
        <f>IF(ISERROR(VLOOKUP(4&amp;$D$6&amp;$B185,Dataset2,8,FALSE))=TRUE,0,VLOOKUP(4&amp;$D$6&amp;$B185,Dataset2,8,FALSE))</f>
        <v>1</v>
      </c>
      <c r="G185" s="307">
        <f>IF(ISERROR(VLOOKUP(4&amp;$D$6&amp;$B185,Dataset2,9,FALSE))=TRUE,0,VLOOKUP(4&amp;$D$6&amp;$B185,Dataset2,9,FALSE))</f>
        <v>0</v>
      </c>
      <c r="H185" s="444">
        <f t="shared" si="57"/>
        <v>0</v>
      </c>
      <c r="I185" s="412">
        <f t="shared" si="54"/>
        <v>83.333333333333329</v>
      </c>
      <c r="J185" s="412">
        <f t="shared" si="55"/>
        <v>16.666666666666668</v>
      </c>
      <c r="K185" s="412">
        <f t="shared" si="56"/>
        <v>0</v>
      </c>
    </row>
    <row r="186" spans="1:13" ht="12.75" customHeight="1">
      <c r="A186" s="82"/>
      <c r="B186" s="83"/>
      <c r="C186" s="83"/>
      <c r="D186" s="84"/>
      <c r="E186" s="83"/>
      <c r="F186" s="85"/>
      <c r="G186" s="85"/>
      <c r="H186" s="456"/>
      <c r="I186" s="84"/>
      <c r="J186" s="84"/>
      <c r="K186" s="357"/>
    </row>
    <row r="187" spans="1:13" ht="12.75" customHeight="1">
      <c r="A187" s="82"/>
      <c r="B187" s="3"/>
      <c r="C187" s="3"/>
      <c r="D187" s="68"/>
      <c r="E187" s="3"/>
      <c r="F187" s="73"/>
      <c r="G187" s="73"/>
      <c r="H187" s="68"/>
      <c r="I187" s="68"/>
      <c r="J187" s="183"/>
      <c r="K187" s="158" t="s">
        <v>54</v>
      </c>
    </row>
    <row r="188" spans="1:13" ht="13.5" customHeight="1">
      <c r="A188" s="92"/>
      <c r="B188" s="535" t="s">
        <v>318</v>
      </c>
      <c r="C188" s="535"/>
      <c r="D188" s="535"/>
      <c r="E188" s="535"/>
      <c r="F188" s="495"/>
      <c r="G188" s="495"/>
      <c r="H188" s="495"/>
      <c r="I188" s="495"/>
      <c r="J188" s="65"/>
      <c r="K188" s="435"/>
      <c r="L188" s="98"/>
      <c r="M188" s="97"/>
    </row>
    <row r="189" spans="1:13" ht="11.25" customHeight="1">
      <c r="A189" s="82"/>
      <c r="B189" s="553" t="s">
        <v>316</v>
      </c>
      <c r="C189" s="554"/>
      <c r="D189" s="554"/>
      <c r="E189" s="554"/>
      <c r="F189" s="494"/>
      <c r="G189" s="494"/>
      <c r="H189" s="494"/>
      <c r="I189" s="494"/>
      <c r="J189" s="494"/>
      <c r="K189" s="494"/>
    </row>
    <row r="190" spans="1:13" s="274" customFormat="1" ht="12" customHeight="1">
      <c r="A190" s="432"/>
      <c r="B190" s="555" t="str">
        <f>"3. Data include inspections published as at "&amp;Ranges!$A$25&amp;"."</f>
        <v>3. Data include inspections published as at 31 January 2015.</v>
      </c>
      <c r="C190" s="556"/>
      <c r="D190" s="556"/>
      <c r="E190" s="556"/>
      <c r="F190" s="556"/>
      <c r="G190" s="556"/>
      <c r="H190" s="556"/>
      <c r="I190" s="556"/>
      <c r="J190" s="556"/>
      <c r="K190" s="556"/>
      <c r="M190" s="433"/>
    </row>
    <row r="191" spans="1:13" ht="21.75" customHeight="1">
      <c r="B191" s="509"/>
      <c r="C191" s="510"/>
      <c r="D191" s="510"/>
      <c r="E191" s="510"/>
      <c r="F191" s="510"/>
      <c r="G191" s="510"/>
      <c r="H191" s="510"/>
      <c r="I191" s="510"/>
      <c r="J191" s="510"/>
      <c r="K191" s="436"/>
    </row>
    <row r="192" spans="1:13" ht="12.75" customHeight="1">
      <c r="C192" s="68"/>
      <c r="D192" s="68"/>
      <c r="E192" s="68"/>
      <c r="F192" s="68"/>
      <c r="G192" s="68"/>
      <c r="H192" s="68"/>
      <c r="I192" s="68"/>
      <c r="J192" s="68"/>
    </row>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sheetData>
  <sheetProtection sheet="1" objects="1" scenarios="1"/>
  <mergeCells count="9">
    <mergeCell ref="B191:J191"/>
    <mergeCell ref="B189:K189"/>
    <mergeCell ref="B190:K190"/>
    <mergeCell ref="B2:K3"/>
    <mergeCell ref="C9:C10"/>
    <mergeCell ref="D9:G9"/>
    <mergeCell ref="H9:K9"/>
    <mergeCell ref="D6:I6"/>
    <mergeCell ref="B188:I188"/>
  </mergeCells>
  <phoneticPr fontId="3" type="noConversion"/>
  <dataValidations count="1">
    <dataValidation type="list" allowBlank="1" showInputMessage="1" showErrorMessage="1" sqref="D6">
      <formula1>EY_provision</formula1>
    </dataValidation>
  </dataValidations>
  <pageMargins left="0.75" right="0.75" top="1" bottom="1" header="0.5" footer="0.5"/>
  <pageSetup paperSize="9" scale="71" fitToHeight="3" orientation="portrait" r:id="rId1"/>
  <headerFooter alignWithMargins="0"/>
  <rowBreaks count="2" manualBreakCount="2">
    <brk id="69" max="16383" man="1"/>
    <brk id="144" max="16383" man="1"/>
  </rowBreaks>
  <ignoredErrors>
    <ignoredError sqref="I192 J192 K192"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dimension ref="A1:U183"/>
  <sheetViews>
    <sheetView showGridLines="0" showRowColHeaders="0" zoomScaleNormal="100" workbookViewId="0"/>
  </sheetViews>
  <sheetFormatPr defaultColWidth="14.85546875" defaultRowHeight="12.75"/>
  <cols>
    <col min="1" max="1" width="3.28515625" style="130" customWidth="1"/>
    <col min="2" max="2" width="26.140625" style="108" customWidth="1"/>
    <col min="3" max="3" width="17.28515625" style="108" customWidth="1"/>
    <col min="4" max="5" width="10.140625" style="106" customWidth="1"/>
    <col min="6" max="6" width="12.5703125" style="106" customWidth="1"/>
    <col min="7" max="7" width="10.140625" style="106" customWidth="1"/>
    <col min="8" max="9" width="10.140625" style="108" customWidth="1"/>
    <col min="10" max="10" width="12.5703125" style="108" customWidth="1"/>
    <col min="11" max="11" width="10.140625" style="108" customWidth="1"/>
    <col min="12" max="16384" width="14.85546875" style="108"/>
  </cols>
  <sheetData>
    <row r="1" spans="1:11" s="100" customFormat="1">
      <c r="A1" s="208"/>
      <c r="D1" s="93"/>
      <c r="E1" s="93"/>
      <c r="F1" s="93"/>
      <c r="G1" s="93"/>
    </row>
    <row r="2" spans="1:11" ht="30" customHeight="1">
      <c r="A2" s="208"/>
      <c r="B2" s="563" t="str">
        <f>"Chart 1: Overall effectiveness of early years registered providers inspected between "&amp;current_quarter&amp;", by provider type (revised)" &amp;" "&amp;"¹"&amp;" ²"&amp;" ³"</f>
        <v>Chart 1: Overall effectiveness of early years registered providers inspected between 1 July 2014 and 31 August 2014, by provider type (revised) ¹ ² ³</v>
      </c>
      <c r="C2" s="563"/>
      <c r="D2" s="563"/>
      <c r="E2" s="563"/>
      <c r="F2" s="563"/>
      <c r="G2" s="563"/>
      <c r="H2" s="563"/>
      <c r="I2" s="563"/>
      <c r="J2" s="563"/>
      <c r="K2" s="563"/>
    </row>
    <row r="3" spans="1:11" ht="12" customHeight="1">
      <c r="A3" s="208"/>
      <c r="B3" s="240"/>
      <c r="C3" s="240"/>
      <c r="D3" s="240"/>
      <c r="E3" s="240"/>
      <c r="F3" s="240"/>
      <c r="G3" s="240"/>
    </row>
    <row r="4" spans="1:11">
      <c r="A4" s="211"/>
    </row>
    <row r="5" spans="1:11">
      <c r="A5" s="211"/>
    </row>
    <row r="6" spans="1:11">
      <c r="A6" s="211"/>
    </row>
    <row r="7" spans="1:11">
      <c r="A7" s="211"/>
    </row>
    <row r="8" spans="1:11">
      <c r="A8" s="211"/>
    </row>
    <row r="9" spans="1:11">
      <c r="A9" s="211"/>
    </row>
    <row r="10" spans="1:11">
      <c r="A10" s="211"/>
    </row>
    <row r="11" spans="1:11">
      <c r="A11" s="211"/>
    </row>
    <row r="12" spans="1:11">
      <c r="A12" s="211"/>
    </row>
    <row r="13" spans="1:11" ht="12.75" customHeight="1">
      <c r="A13" s="212"/>
      <c r="B13" s="553"/>
      <c r="C13" s="553"/>
      <c r="D13" s="553"/>
      <c r="E13" s="553"/>
      <c r="F13" s="242"/>
    </row>
    <row r="16" spans="1:11">
      <c r="A16" s="211"/>
    </row>
    <row r="17" spans="1:21">
      <c r="A17" s="211"/>
    </row>
    <row r="18" spans="1:21" ht="16.5" customHeight="1">
      <c r="A18" s="213"/>
      <c r="B18" s="535"/>
      <c r="C18" s="535"/>
      <c r="D18" s="535"/>
      <c r="E18" s="535"/>
      <c r="F18" s="242"/>
    </row>
    <row r="19" spans="1:21">
      <c r="A19" s="211"/>
      <c r="F19" s="141"/>
      <c r="G19" s="141"/>
      <c r="H19" s="141"/>
      <c r="I19" s="141"/>
    </row>
    <row r="20" spans="1:21">
      <c r="A20" s="211"/>
    </row>
    <row r="21" spans="1:21">
      <c r="A21" s="208"/>
      <c r="B21" s="118"/>
      <c r="C21" s="519" t="s">
        <v>55</v>
      </c>
      <c r="D21" s="500" t="s">
        <v>266</v>
      </c>
      <c r="E21" s="526"/>
      <c r="F21" s="526"/>
      <c r="G21" s="526"/>
      <c r="H21" s="565" t="s">
        <v>267</v>
      </c>
      <c r="I21" s="526"/>
      <c r="J21" s="526"/>
      <c r="K21" s="526"/>
    </row>
    <row r="22" spans="1:21" ht="33.75" customHeight="1">
      <c r="B22" s="120"/>
      <c r="C22" s="564"/>
      <c r="D22" s="442" t="s">
        <v>70</v>
      </c>
      <c r="E22" s="442" t="s">
        <v>71</v>
      </c>
      <c r="F22" s="441" t="s">
        <v>6783</v>
      </c>
      <c r="G22" s="442" t="s">
        <v>72</v>
      </c>
      <c r="H22" s="447" t="s">
        <v>70</v>
      </c>
      <c r="I22" s="442" t="s">
        <v>71</v>
      </c>
      <c r="J22" s="441" t="s">
        <v>6783</v>
      </c>
      <c r="K22" s="442" t="s">
        <v>72</v>
      </c>
      <c r="L22" s="100"/>
      <c r="M22" s="100"/>
      <c r="N22" s="100"/>
      <c r="O22" s="100"/>
      <c r="P22" s="100"/>
    </row>
    <row r="23" spans="1:21" s="136" customFormat="1" ht="4.5" customHeight="1">
      <c r="A23" s="130"/>
      <c r="B23" s="134"/>
      <c r="C23" s="126"/>
      <c r="D23" s="135"/>
      <c r="E23" s="135"/>
      <c r="F23" s="137"/>
      <c r="G23" s="138"/>
      <c r="H23" s="458"/>
      <c r="I23" s="135"/>
      <c r="J23" s="137"/>
      <c r="K23" s="138"/>
      <c r="L23" s="138"/>
      <c r="M23" s="138"/>
      <c r="N23" s="138"/>
      <c r="O23" s="153"/>
      <c r="P23" s="153"/>
      <c r="Q23" s="153"/>
      <c r="R23" s="153"/>
    </row>
    <row r="24" spans="1:21" s="136" customFormat="1">
      <c r="A24" s="208"/>
      <c r="B24" s="140" t="s">
        <v>139</v>
      </c>
      <c r="C24" s="141">
        <f>IF(ISERROR(VLOOKUP(4&amp;$B24&amp;"England",Dataset2,5,FALSE))=TRUE,0,VLOOKUP(4&amp;$B24&amp;"England",Dataset2,5,FALSE))</f>
        <v>1486</v>
      </c>
      <c r="D24" s="141">
        <f>IF(ISERROR(VLOOKUP(4&amp;$B24&amp;"England",Dataset2,6,FALSE))=TRUE,0,VLOOKUP(4&amp;$B24&amp;"England",Dataset2,6,FALSE))</f>
        <v>81</v>
      </c>
      <c r="E24" s="141">
        <f>IF(ISERROR(VLOOKUP(4&amp;$B24&amp;"England",Dataset2,7,FALSE))=TRUE,0,VLOOKUP(4&amp;$B24&amp;"England",Dataset2,7,FALSE))</f>
        <v>1048</v>
      </c>
      <c r="F24" s="141">
        <f>IF(ISERROR(VLOOKUP(4&amp;$B24&amp;"England",Dataset2,8,FALSE))=TRUE,0,VLOOKUP(4&amp;$B24&amp;"England",Dataset2,8,FALSE))</f>
        <v>260</v>
      </c>
      <c r="G24" s="141">
        <f>IF(ISERROR(VLOOKUP(4&amp;$B24&amp;"England",Dataset2,9,FALSE))=TRUE,0,VLOOKUP(4&amp;$B24&amp;"England",Dataset2,9,FALSE))</f>
        <v>97</v>
      </c>
      <c r="H24" s="459">
        <f t="shared" ref="H24:K27" si="0">IF($C24&lt;1,0,100*D24/$C24)</f>
        <v>5.4508748317631222</v>
      </c>
      <c r="I24" s="141">
        <f t="shared" si="0"/>
        <v>70.524899057873483</v>
      </c>
      <c r="J24" s="141">
        <f t="shared" si="0"/>
        <v>17.49663526244953</v>
      </c>
      <c r="K24" s="141">
        <f t="shared" si="0"/>
        <v>6.5275908479138627</v>
      </c>
      <c r="L24" s="137"/>
      <c r="M24" s="138"/>
      <c r="N24" s="138"/>
      <c r="O24" s="138"/>
      <c r="P24" s="138"/>
      <c r="Q24" s="138"/>
      <c r="R24" s="139"/>
      <c r="S24" s="139"/>
      <c r="T24" s="139"/>
      <c r="U24" s="139"/>
    </row>
    <row r="25" spans="1:21" s="136" customFormat="1">
      <c r="A25" s="208"/>
      <c r="B25" s="440" t="s">
        <v>233</v>
      </c>
      <c r="C25" s="141">
        <f>IF(ISERROR(VLOOKUP(4&amp;$B25&amp;"England",Dataset2,5,FALSE))=TRUE,0,VLOOKUP(4&amp;$B25&amp;"England",Dataset2,5,FALSE))</f>
        <v>1027</v>
      </c>
      <c r="D25" s="141">
        <f>IF(ISERROR(VLOOKUP(4&amp;$B25&amp;"England",Dataset2,6,FALSE))=TRUE,0,VLOOKUP(4&amp;$B25&amp;"England",Dataset2,6,FALSE))</f>
        <v>96</v>
      </c>
      <c r="E25" s="141">
        <f>IF(ISERROR(VLOOKUP(4&amp;$B25&amp;"England",Dataset2,7,FALSE))=TRUE,0,VLOOKUP(4&amp;$B25&amp;"England",Dataset2,7,FALSE))</f>
        <v>632</v>
      </c>
      <c r="F25" s="141">
        <f>IF(ISERROR(VLOOKUP(4&amp;$B25&amp;"England",Dataset2,8,FALSE))=TRUE,0,VLOOKUP(4&amp;$B25&amp;"England",Dataset2,8,FALSE))</f>
        <v>190</v>
      </c>
      <c r="G25" s="141">
        <f>IF(ISERROR(VLOOKUP(4&amp;$B25&amp;"England",Dataset2,9,FALSE))=TRUE,0,VLOOKUP(4&amp;$B25&amp;"England",Dataset2,9,FALSE))</f>
        <v>109</v>
      </c>
      <c r="H25" s="459">
        <f t="shared" si="0"/>
        <v>9.3476144109055497</v>
      </c>
      <c r="I25" s="141">
        <f t="shared" si="0"/>
        <v>61.53846153846154</v>
      </c>
      <c r="J25" s="141">
        <f t="shared" si="0"/>
        <v>18.500486854917234</v>
      </c>
      <c r="K25" s="141">
        <f t="shared" si="0"/>
        <v>10.613437195715676</v>
      </c>
      <c r="L25" s="137"/>
      <c r="M25" s="138"/>
      <c r="N25" s="138"/>
      <c r="O25" s="138"/>
      <c r="P25" s="138"/>
      <c r="Q25" s="138"/>
      <c r="R25" s="139"/>
      <c r="S25" s="139"/>
      <c r="T25" s="139"/>
      <c r="U25" s="139"/>
    </row>
    <row r="26" spans="1:21" s="136" customFormat="1">
      <c r="A26" s="208"/>
      <c r="B26" s="241" t="s">
        <v>234</v>
      </c>
      <c r="C26" s="141">
        <f>IF(ISERROR(VLOOKUP(4&amp;$B26&amp;"England",Dataset2,5,FALSE))=TRUE,0,VLOOKUP(4&amp;$B26&amp;"England",Dataset2,5,FALSE))</f>
        <v>7</v>
      </c>
      <c r="D26" s="141">
        <f>IF(ISERROR(VLOOKUP(4&amp;$B26&amp;"England",Dataset2,6,FALSE))=TRUE,0,VLOOKUP(4&amp;$B26&amp;"England",Dataset2,6,FALSE))</f>
        <v>0</v>
      </c>
      <c r="E26" s="141">
        <f>IF(ISERROR(VLOOKUP(4&amp;$B26&amp;"England",Dataset2,7,FALSE))=TRUE,0,VLOOKUP(4&amp;$B26&amp;"England",Dataset2,7,FALSE))</f>
        <v>6</v>
      </c>
      <c r="F26" s="141">
        <f>IF(ISERROR(VLOOKUP(4&amp;$B26&amp;"England",Dataset2,8,FALSE))=TRUE,0,VLOOKUP(4&amp;$B26&amp;"England",Dataset2,8,FALSE))</f>
        <v>1</v>
      </c>
      <c r="G26" s="141">
        <f>IF(ISERROR(VLOOKUP(4&amp;$B26&amp;"England",Dataset2,9,FALSE))=TRUE,0,VLOOKUP(4&amp;$B26&amp;"England",Dataset2,9,FALSE))</f>
        <v>0</v>
      </c>
      <c r="H26" s="459">
        <f t="shared" si="0"/>
        <v>0</v>
      </c>
      <c r="I26" s="141">
        <f t="shared" si="0"/>
        <v>85.714285714285708</v>
      </c>
      <c r="J26" s="141">
        <f t="shared" si="0"/>
        <v>14.285714285714286</v>
      </c>
      <c r="K26" s="141">
        <f t="shared" si="0"/>
        <v>0</v>
      </c>
      <c r="L26" s="137"/>
      <c r="M26" s="138"/>
      <c r="N26" s="138"/>
      <c r="O26" s="138"/>
      <c r="P26" s="138"/>
      <c r="Q26" s="138"/>
      <c r="R26" s="139"/>
      <c r="S26" s="139"/>
      <c r="T26" s="139"/>
      <c r="U26" s="139"/>
    </row>
    <row r="27" spans="1:21" s="136" customFormat="1">
      <c r="A27" s="208"/>
      <c r="B27" s="140" t="s">
        <v>166</v>
      </c>
      <c r="C27" s="141">
        <f>IF(ISERROR(VLOOKUP(4&amp;$B27&amp;"England",Dataset2,5,FALSE))=TRUE,0,VLOOKUP(4&amp;$B27&amp;"England",Dataset2,5,FALSE))</f>
        <v>2520</v>
      </c>
      <c r="D27" s="141">
        <f>IF(ISERROR(VLOOKUP(4&amp;$B27&amp;"England",Dataset2,6,FALSE))=TRUE,0,VLOOKUP(4&amp;$B27&amp;"England",Dataset2,6,FALSE))</f>
        <v>177</v>
      </c>
      <c r="E27" s="141">
        <f>IF(ISERROR(VLOOKUP(4&amp;$B27&amp;"England",Dataset2,7,FALSE))=TRUE,0,VLOOKUP(4&amp;$B27&amp;"England",Dataset2,7,FALSE))</f>
        <v>1686</v>
      </c>
      <c r="F27" s="141">
        <f>IF(ISERROR(VLOOKUP(4&amp;$B27&amp;"England",Dataset2,8,FALSE))=TRUE,0,VLOOKUP(4&amp;$B27&amp;"England",Dataset2,8,FALSE))</f>
        <v>451</v>
      </c>
      <c r="G27" s="141">
        <f>IF(ISERROR(VLOOKUP(4&amp;$B27&amp;"England",Dataset2,9,FALSE))=TRUE,0,VLOOKUP(4&amp;$B27&amp;"England",Dataset2,9,FALSE))</f>
        <v>206</v>
      </c>
      <c r="H27" s="459">
        <f t="shared" si="0"/>
        <v>7.0238095238095237</v>
      </c>
      <c r="I27" s="141">
        <f t="shared" si="0"/>
        <v>66.904761904761898</v>
      </c>
      <c r="J27" s="141">
        <f t="shared" si="0"/>
        <v>17.896825396825395</v>
      </c>
      <c r="K27" s="141">
        <f t="shared" si="0"/>
        <v>8.174603174603174</v>
      </c>
      <c r="L27" s="137"/>
      <c r="M27" s="138"/>
      <c r="N27" s="138"/>
      <c r="O27" s="138"/>
      <c r="P27" s="138"/>
      <c r="Q27" s="138"/>
      <c r="R27" s="139"/>
      <c r="S27" s="139"/>
      <c r="T27" s="139"/>
      <c r="U27" s="139"/>
    </row>
    <row r="28" spans="1:21" ht="4.5" customHeight="1">
      <c r="A28" s="209"/>
      <c r="B28" s="142"/>
      <c r="C28" s="143"/>
      <c r="D28" s="143"/>
      <c r="E28" s="143"/>
      <c r="F28" s="143"/>
      <c r="G28" s="144"/>
      <c r="H28" s="452"/>
      <c r="I28" s="143"/>
      <c r="J28" s="143"/>
      <c r="K28" s="144"/>
      <c r="L28" s="131"/>
      <c r="M28" s="131"/>
      <c r="N28" s="131"/>
      <c r="O28" s="131"/>
      <c r="P28" s="131"/>
      <c r="Q28" s="131"/>
    </row>
    <row r="29" spans="1:21" ht="12.75" customHeight="1">
      <c r="A29" s="210"/>
      <c r="B29" s="134"/>
      <c r="C29" s="145"/>
      <c r="D29" s="145"/>
      <c r="E29" s="145"/>
      <c r="F29" s="145"/>
      <c r="G29" s="145"/>
      <c r="H29" s="145"/>
      <c r="I29" s="145"/>
      <c r="J29" s="250"/>
      <c r="K29" s="175" t="s">
        <v>54</v>
      </c>
      <c r="L29" s="131"/>
      <c r="M29" s="131"/>
      <c r="N29" s="131"/>
      <c r="O29" s="131"/>
      <c r="P29" s="131"/>
      <c r="Q29" s="131"/>
    </row>
    <row r="30" spans="1:21" ht="12.75" customHeight="1">
      <c r="A30" s="211"/>
      <c r="B30" s="535" t="s">
        <v>318</v>
      </c>
      <c r="C30" s="535"/>
      <c r="D30" s="535"/>
      <c r="E30" s="535"/>
      <c r="F30" s="495"/>
      <c r="G30" s="495"/>
      <c r="H30" s="495"/>
      <c r="I30" s="495"/>
      <c r="J30" s="437"/>
    </row>
    <row r="31" spans="1:21" ht="12" customHeight="1">
      <c r="A31" s="211"/>
      <c r="B31" s="366" t="s">
        <v>6784</v>
      </c>
      <c r="C31" s="437"/>
      <c r="D31" s="426"/>
      <c r="E31" s="426"/>
      <c r="F31" s="426"/>
      <c r="G31" s="426"/>
      <c r="H31" s="437"/>
      <c r="I31" s="437"/>
      <c r="J31" s="437"/>
    </row>
    <row r="32" spans="1:21" ht="12.75" customHeight="1">
      <c r="A32" s="211"/>
      <c r="B32" s="431" t="str">
        <f>"3. Data include inspections published as at "&amp;Ranges!$A$25&amp;"."</f>
        <v>3. Data include inspections published as at 31 January 2015.</v>
      </c>
      <c r="C32" s="437"/>
      <c r="D32" s="426"/>
      <c r="E32" s="426"/>
      <c r="F32" s="426"/>
      <c r="G32" s="426"/>
      <c r="H32" s="437"/>
      <c r="I32" s="437"/>
      <c r="J32" s="437"/>
    </row>
    <row r="33" spans="1:10" ht="23.25" customHeight="1">
      <c r="A33" s="211"/>
      <c r="B33" s="509"/>
      <c r="C33" s="510"/>
      <c r="D33" s="510"/>
      <c r="E33" s="510"/>
      <c r="F33" s="510"/>
      <c r="G33" s="510"/>
      <c r="H33" s="510"/>
      <c r="I33" s="510"/>
      <c r="J33" s="510"/>
    </row>
    <row r="34" spans="1:10">
      <c r="A34" s="211"/>
    </row>
    <row r="35" spans="1:10">
      <c r="A35" s="211"/>
    </row>
    <row r="36" spans="1:10">
      <c r="A36" s="211"/>
    </row>
    <row r="37" spans="1:10">
      <c r="A37" s="211"/>
    </row>
    <row r="38" spans="1:10">
      <c r="A38" s="211"/>
    </row>
    <row r="39" spans="1:10">
      <c r="A39" s="211"/>
    </row>
    <row r="40" spans="1:10">
      <c r="A40" s="211"/>
    </row>
    <row r="41" spans="1:10">
      <c r="A41" s="211"/>
    </row>
    <row r="42" spans="1:10">
      <c r="A42" s="211"/>
    </row>
    <row r="43" spans="1:10">
      <c r="A43" s="211"/>
    </row>
    <row r="44" spans="1:10">
      <c r="A44" s="211"/>
    </row>
    <row r="45" spans="1:10">
      <c r="A45" s="211"/>
    </row>
    <row r="46" spans="1:10">
      <c r="A46" s="212"/>
    </row>
    <row r="47" spans="1:10">
      <c r="A47" s="214"/>
    </row>
    <row r="48" spans="1:10">
      <c r="A48" s="215"/>
    </row>
    <row r="49" spans="1:1">
      <c r="A49" s="215"/>
    </row>
    <row r="50" spans="1:1">
      <c r="A50" s="215"/>
    </row>
    <row r="51" spans="1:1">
      <c r="A51" s="215"/>
    </row>
    <row r="52" spans="1:1">
      <c r="A52" s="215"/>
    </row>
    <row r="53" spans="1:1">
      <c r="A53" s="216"/>
    </row>
    <row r="54" spans="1:1">
      <c r="A54" s="216"/>
    </row>
    <row r="55" spans="1:1">
      <c r="A55" s="215"/>
    </row>
    <row r="56" spans="1:1">
      <c r="A56" s="215"/>
    </row>
    <row r="57" spans="1:1">
      <c r="A57" s="215"/>
    </row>
    <row r="58" spans="1:1">
      <c r="A58" s="215"/>
    </row>
    <row r="59" spans="1:1">
      <c r="A59" s="215"/>
    </row>
    <row r="60" spans="1:1">
      <c r="A60" s="215"/>
    </row>
    <row r="61" spans="1:1">
      <c r="A61" s="215"/>
    </row>
    <row r="62" spans="1:1">
      <c r="A62" s="215"/>
    </row>
    <row r="63" spans="1:1">
      <c r="A63" s="212"/>
    </row>
    <row r="64" spans="1:1">
      <c r="A64" s="214"/>
    </row>
    <row r="65" spans="1:1">
      <c r="A65" s="215"/>
    </row>
    <row r="66" spans="1:1">
      <c r="A66" s="215"/>
    </row>
    <row r="67" spans="1:1">
      <c r="A67" s="215"/>
    </row>
    <row r="68" spans="1:1">
      <c r="A68" s="215"/>
    </row>
    <row r="69" spans="1:1">
      <c r="A69" s="215"/>
    </row>
    <row r="70" spans="1:1">
      <c r="A70" s="215"/>
    </row>
    <row r="71" spans="1:1">
      <c r="A71" s="215"/>
    </row>
    <row r="72" spans="1:1">
      <c r="A72" s="215"/>
    </row>
    <row r="73" spans="1:1">
      <c r="A73" s="215"/>
    </row>
    <row r="74" spans="1:1">
      <c r="A74" s="212"/>
    </row>
    <row r="75" spans="1:1">
      <c r="A75" s="214"/>
    </row>
    <row r="76" spans="1:1">
      <c r="A76" s="215"/>
    </row>
    <row r="77" spans="1:1">
      <c r="A77" s="215"/>
    </row>
    <row r="78" spans="1:1">
      <c r="A78" s="215"/>
    </row>
    <row r="79" spans="1:1">
      <c r="A79" s="215"/>
    </row>
    <row r="80" spans="1:1">
      <c r="A80" s="215"/>
    </row>
    <row r="81" spans="1:1">
      <c r="A81" s="215"/>
    </row>
    <row r="82" spans="1:1">
      <c r="A82" s="215"/>
    </row>
    <row r="83" spans="1:1">
      <c r="A83" s="215"/>
    </row>
    <row r="84" spans="1:1">
      <c r="A84" s="215"/>
    </row>
    <row r="85" spans="1:1">
      <c r="A85" s="215"/>
    </row>
    <row r="86" spans="1:1">
      <c r="A86" s="215"/>
    </row>
    <row r="87" spans="1:1">
      <c r="A87" s="215"/>
    </row>
    <row r="88" spans="1:1">
      <c r="A88" s="215"/>
    </row>
    <row r="89" spans="1:1">
      <c r="A89" s="215"/>
    </row>
    <row r="90" spans="1:1">
      <c r="A90" s="212"/>
    </row>
    <row r="91" spans="1:1">
      <c r="A91" s="214"/>
    </row>
    <row r="92" spans="1:1">
      <c r="A92" s="217"/>
    </row>
    <row r="93" spans="1:1">
      <c r="A93" s="217"/>
    </row>
    <row r="94" spans="1:1">
      <c r="A94" s="217"/>
    </row>
    <row r="95" spans="1:1">
      <c r="A95" s="217"/>
    </row>
    <row r="96" spans="1:1">
      <c r="A96" s="217"/>
    </row>
    <row r="97" spans="1:1">
      <c r="A97" s="217"/>
    </row>
    <row r="98" spans="1:1">
      <c r="A98" s="217"/>
    </row>
    <row r="99" spans="1:1">
      <c r="A99" s="217"/>
    </row>
    <row r="100" spans="1:1">
      <c r="A100" s="216"/>
    </row>
    <row r="101" spans="1:1">
      <c r="A101" s="217"/>
    </row>
    <row r="102" spans="1:1">
      <c r="A102" s="217"/>
    </row>
    <row r="103" spans="1:1">
      <c r="A103" s="212"/>
    </row>
    <row r="104" spans="1:1">
      <c r="A104" s="213"/>
    </row>
    <row r="105" spans="1:1">
      <c r="A105" s="211"/>
    </row>
    <row r="106" spans="1:1">
      <c r="A106" s="211"/>
    </row>
    <row r="107" spans="1:1">
      <c r="A107" s="211"/>
    </row>
    <row r="108" spans="1:1">
      <c r="A108" s="211"/>
    </row>
    <row r="109" spans="1:1">
      <c r="A109" s="211"/>
    </row>
    <row r="110" spans="1:1">
      <c r="A110" s="211"/>
    </row>
    <row r="111" spans="1:1">
      <c r="A111" s="211"/>
    </row>
    <row r="112" spans="1:1">
      <c r="A112" s="211"/>
    </row>
    <row r="113" spans="1:1">
      <c r="A113" s="211"/>
    </row>
    <row r="114" spans="1:1">
      <c r="A114" s="211"/>
    </row>
    <row r="115" spans="1:1">
      <c r="A115" s="211"/>
    </row>
    <row r="116" spans="1:1">
      <c r="A116" s="211"/>
    </row>
    <row r="117" spans="1:1">
      <c r="A117" s="211"/>
    </row>
    <row r="118" spans="1:1">
      <c r="A118" s="211"/>
    </row>
    <row r="119" spans="1:1">
      <c r="A119" s="211"/>
    </row>
    <row r="120" spans="1:1">
      <c r="A120" s="211"/>
    </row>
    <row r="121" spans="1:1">
      <c r="A121" s="211"/>
    </row>
    <row r="122" spans="1:1">
      <c r="A122" s="211"/>
    </row>
    <row r="123" spans="1:1">
      <c r="A123" s="211"/>
    </row>
    <row r="124" spans="1:1">
      <c r="A124" s="211"/>
    </row>
    <row r="125" spans="1:1">
      <c r="A125" s="211"/>
    </row>
    <row r="126" spans="1:1">
      <c r="A126" s="211"/>
    </row>
    <row r="127" spans="1:1">
      <c r="A127" s="211"/>
    </row>
    <row r="128" spans="1:1">
      <c r="A128" s="211"/>
    </row>
    <row r="129" spans="1:1">
      <c r="A129" s="211"/>
    </row>
    <row r="130" spans="1:1">
      <c r="A130" s="211"/>
    </row>
    <row r="131" spans="1:1">
      <c r="A131" s="211"/>
    </row>
    <row r="132" spans="1:1">
      <c r="A132" s="211"/>
    </row>
    <row r="133" spans="1:1">
      <c r="A133" s="211"/>
    </row>
    <row r="134" spans="1:1">
      <c r="A134" s="211"/>
    </row>
    <row r="135" spans="1:1">
      <c r="A135" s="211"/>
    </row>
    <row r="136" spans="1:1">
      <c r="A136" s="211"/>
    </row>
    <row r="137" spans="1:1">
      <c r="A137" s="211"/>
    </row>
    <row r="138" spans="1:1">
      <c r="A138" s="212"/>
    </row>
    <row r="139" spans="1:1">
      <c r="A139" s="213"/>
    </row>
    <row r="140" spans="1:1">
      <c r="A140" s="211"/>
    </row>
    <row r="141" spans="1:1">
      <c r="A141" s="211"/>
    </row>
    <row r="142" spans="1:1">
      <c r="A142" s="211"/>
    </row>
    <row r="143" spans="1:1">
      <c r="A143" s="211"/>
    </row>
    <row r="144" spans="1:1">
      <c r="A144" s="211"/>
    </row>
    <row r="145" spans="1:1">
      <c r="A145" s="211"/>
    </row>
    <row r="146" spans="1:1">
      <c r="A146" s="211"/>
    </row>
    <row r="147" spans="1:1">
      <c r="A147" s="211"/>
    </row>
    <row r="148" spans="1:1">
      <c r="A148" s="211"/>
    </row>
    <row r="149" spans="1:1">
      <c r="A149" s="211"/>
    </row>
    <row r="150" spans="1:1">
      <c r="A150" s="211"/>
    </row>
    <row r="151" spans="1:1">
      <c r="A151" s="211"/>
    </row>
    <row r="152" spans="1:1">
      <c r="A152" s="211"/>
    </row>
    <row r="153" spans="1:1">
      <c r="A153" s="211"/>
    </row>
    <row r="154" spans="1:1">
      <c r="A154" s="211"/>
    </row>
    <row r="155" spans="1:1">
      <c r="A155" s="211"/>
    </row>
    <row r="156" spans="1:1">
      <c r="A156" s="211"/>
    </row>
    <row r="157" spans="1:1">
      <c r="A157" s="211"/>
    </row>
    <row r="158" spans="1:1">
      <c r="A158" s="211"/>
    </row>
    <row r="159" spans="1:1">
      <c r="A159" s="212"/>
    </row>
    <row r="160" spans="1:1">
      <c r="A160" s="213"/>
    </row>
    <row r="161" spans="1:1">
      <c r="A161" s="211"/>
    </row>
    <row r="162" spans="1:1">
      <c r="A162" s="211"/>
    </row>
    <row r="163" spans="1:1">
      <c r="A163" s="216"/>
    </row>
    <row r="164" spans="1:1">
      <c r="A164" s="211"/>
    </row>
    <row r="165" spans="1:1">
      <c r="A165" s="211"/>
    </row>
    <row r="166" spans="1:1">
      <c r="A166" s="211"/>
    </row>
    <row r="167" spans="1:1">
      <c r="A167" s="211"/>
    </row>
    <row r="168" spans="1:1">
      <c r="A168" s="211"/>
    </row>
    <row r="169" spans="1:1">
      <c r="A169" s="211"/>
    </row>
    <row r="170" spans="1:1">
      <c r="A170" s="211"/>
    </row>
    <row r="171" spans="1:1">
      <c r="A171" s="211"/>
    </row>
    <row r="172" spans="1:1">
      <c r="A172" s="211"/>
    </row>
    <row r="173" spans="1:1">
      <c r="A173" s="211"/>
    </row>
    <row r="174" spans="1:1">
      <c r="A174" s="211"/>
    </row>
    <row r="175" spans="1:1">
      <c r="A175" s="211"/>
    </row>
    <row r="176" spans="1:1">
      <c r="A176" s="211"/>
    </row>
    <row r="177" spans="1:1">
      <c r="A177" s="211"/>
    </row>
    <row r="178" spans="1:1">
      <c r="A178" s="213"/>
    </row>
    <row r="179" spans="1:1">
      <c r="A179" s="211"/>
    </row>
    <row r="180" spans="1:1">
      <c r="A180" s="218"/>
    </row>
    <row r="181" spans="1:1">
      <c r="A181" s="218"/>
    </row>
    <row r="182" spans="1:1">
      <c r="A182" s="108"/>
    </row>
    <row r="183" spans="1:1">
      <c r="A183" s="108"/>
    </row>
  </sheetData>
  <sheetProtection sheet="1" objects="1" scenarios="1"/>
  <mergeCells count="8">
    <mergeCell ref="B33:J33"/>
    <mergeCell ref="B13:E13"/>
    <mergeCell ref="B18:E18"/>
    <mergeCell ref="B2:K2"/>
    <mergeCell ref="C21:C22"/>
    <mergeCell ref="D21:G21"/>
    <mergeCell ref="H21:K21"/>
    <mergeCell ref="B30:I30"/>
  </mergeCells>
  <phoneticPr fontId="3" type="noConversion"/>
  <pageMargins left="0.75" right="0.75" top="1" bottom="1" header="0.5" footer="0.5"/>
  <pageSetup paperSize="9" scale="73" orientation="landscape" r:id="rId1"/>
  <headerFooter alignWithMargins="0"/>
  <ignoredErrors>
    <ignoredError sqref="L24:L27" formula="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pageSetUpPr fitToPage="1"/>
  </sheetPr>
  <dimension ref="A2:AE185"/>
  <sheetViews>
    <sheetView showGridLines="0" showRowColHeaders="0" zoomScaleNormal="100" workbookViewId="0"/>
  </sheetViews>
  <sheetFormatPr defaultColWidth="9.140625" defaultRowHeight="12.75"/>
  <cols>
    <col min="1" max="1" width="0.7109375" style="3" customWidth="1"/>
    <col min="2" max="2" width="32" style="5" customWidth="1"/>
    <col min="3" max="3" width="30.7109375" style="5" customWidth="1"/>
    <col min="4" max="4" width="0.5703125" style="5" customWidth="1"/>
    <col min="5" max="5" width="11.5703125" style="177" customWidth="1"/>
    <col min="6" max="6" width="10.85546875" style="177" bestFit="1" customWidth="1"/>
    <col min="7" max="7" width="7.28515625" style="177" bestFit="1" customWidth="1"/>
    <col min="8" max="8" width="12.5703125" style="177" customWidth="1"/>
    <col min="9" max="9" width="10.42578125" style="177" bestFit="1" customWidth="1"/>
    <col min="10" max="10" width="10.85546875" style="177" bestFit="1" customWidth="1"/>
    <col min="11" max="11" width="5.7109375" style="177" customWidth="1"/>
    <col min="12" max="12" width="12.5703125" style="178" customWidth="1"/>
    <col min="13" max="13" width="12.42578125" style="178" customWidth="1"/>
    <col min="14" max="14" width="7.5703125" style="3" customWidth="1"/>
    <col min="15" max="15" width="7.5703125" style="70" customWidth="1"/>
    <col min="16" max="16" width="9.7109375" style="3" customWidth="1"/>
    <col min="17" max="17" width="9.7109375" style="70" customWidth="1"/>
    <col min="18" max="18" width="9.7109375" style="3" customWidth="1"/>
    <col min="19" max="19" width="9.7109375" style="70" customWidth="1"/>
    <col min="20" max="20" width="9.7109375" style="3" customWidth="1"/>
    <col min="21" max="21" width="9.7109375" style="70" customWidth="1"/>
    <col min="22" max="22" width="9.7109375" style="3" customWidth="1"/>
    <col min="23" max="23" width="9.7109375" style="70" customWidth="1"/>
    <col min="24" max="16384" width="9.140625" style="3"/>
  </cols>
  <sheetData>
    <row r="2" spans="1:24">
      <c r="A2" s="496" t="str">
        <f>"Chart 2: Inspection judgements of early years registered providers inspected between "&amp;current_quarter&amp;", by provider type (revised)" &amp;" "&amp;"¹"&amp;" ²"&amp;" ³"</f>
        <v>Chart 2: Inspection judgements of early years registered providers inspected between 1 July 2014 and 31 August 2014, by provider type (revised) ¹ ² ³</v>
      </c>
      <c r="B2" s="495"/>
      <c r="C2" s="495"/>
      <c r="D2" s="495"/>
      <c r="E2" s="495"/>
      <c r="F2" s="495"/>
      <c r="G2" s="495"/>
      <c r="H2" s="495"/>
      <c r="I2" s="495"/>
      <c r="J2" s="495"/>
      <c r="K2" s="495"/>
      <c r="L2" s="495"/>
      <c r="M2" s="495"/>
      <c r="N2" s="71"/>
      <c r="O2" s="72"/>
      <c r="P2" s="71"/>
      <c r="Q2" s="72"/>
      <c r="R2" s="71"/>
      <c r="S2" s="72"/>
      <c r="T2" s="71"/>
      <c r="U2" s="72"/>
    </row>
    <row r="3" spans="1:24">
      <c r="A3" s="495"/>
      <c r="B3" s="495"/>
      <c r="C3" s="495"/>
      <c r="D3" s="495"/>
      <c r="E3" s="495"/>
      <c r="F3" s="495"/>
      <c r="G3" s="495"/>
      <c r="H3" s="495"/>
      <c r="I3" s="495"/>
      <c r="J3" s="495"/>
      <c r="K3" s="495"/>
      <c r="L3" s="495"/>
      <c r="M3" s="495"/>
      <c r="N3" s="71"/>
      <c r="O3" s="72"/>
      <c r="P3" s="71"/>
      <c r="Q3" s="72"/>
      <c r="R3" s="71"/>
      <c r="S3" s="72"/>
      <c r="T3" s="71"/>
      <c r="U3" s="72"/>
    </row>
    <row r="4" spans="1:24">
      <c r="B4" s="3"/>
      <c r="C4" s="3"/>
      <c r="L4" s="177"/>
      <c r="M4" s="177"/>
      <c r="O4" s="77"/>
      <c r="P4" s="5"/>
      <c r="Q4" s="77"/>
      <c r="R4" s="5"/>
      <c r="S4" s="77"/>
      <c r="T4" s="5"/>
      <c r="U4" s="77"/>
      <c r="V4" s="5"/>
      <c r="W4" s="77"/>
      <c r="X4" s="5"/>
    </row>
    <row r="21" spans="1:23" s="100" customFormat="1">
      <c r="E21" s="183"/>
      <c r="F21" s="183"/>
      <c r="G21" s="183"/>
      <c r="H21" s="183"/>
      <c r="I21" s="183"/>
      <c r="J21" s="183"/>
      <c r="K21" s="183"/>
      <c r="L21" s="183"/>
      <c r="M21" s="183"/>
      <c r="O21" s="101"/>
      <c r="Q21" s="101"/>
      <c r="S21" s="101"/>
      <c r="U21" s="101"/>
      <c r="W21" s="101"/>
    </row>
    <row r="22" spans="1:23" s="100" customFormat="1">
      <c r="E22" s="183"/>
      <c r="F22" s="183"/>
      <c r="G22" s="183"/>
      <c r="H22" s="183"/>
      <c r="I22" s="183"/>
      <c r="J22" s="183"/>
      <c r="K22" s="183"/>
      <c r="L22" s="183"/>
      <c r="M22" s="183"/>
      <c r="O22" s="101"/>
      <c r="Q22" s="101"/>
      <c r="S22" s="101"/>
      <c r="U22" s="101"/>
      <c r="W22" s="101"/>
    </row>
    <row r="23" spans="1:23" s="100" customFormat="1">
      <c r="E23" s="183"/>
      <c r="F23" s="183"/>
      <c r="G23" s="183"/>
      <c r="H23" s="183"/>
      <c r="I23" s="183"/>
      <c r="J23" s="183"/>
      <c r="K23" s="183"/>
      <c r="L23" s="183"/>
      <c r="M23" s="183"/>
      <c r="O23" s="101"/>
      <c r="Q23" s="101"/>
      <c r="S23" s="101"/>
      <c r="U23" s="101"/>
      <c r="W23" s="101"/>
    </row>
    <row r="24" spans="1:23" s="100" customFormat="1">
      <c r="E24" s="183"/>
      <c r="F24" s="183"/>
      <c r="G24" s="183"/>
      <c r="H24" s="183"/>
      <c r="I24" s="183"/>
      <c r="J24" s="183"/>
      <c r="K24" s="183"/>
      <c r="L24" s="183"/>
      <c r="M24" s="183"/>
      <c r="O24" s="101"/>
      <c r="Q24" s="101"/>
      <c r="S24" s="101"/>
      <c r="U24" s="101"/>
      <c r="W24" s="101"/>
    </row>
    <row r="25" spans="1:23" s="100" customFormat="1">
      <c r="E25" s="183"/>
      <c r="F25" s="183"/>
      <c r="G25" s="183"/>
      <c r="H25" s="183"/>
      <c r="I25" s="183"/>
      <c r="J25" s="183"/>
      <c r="K25" s="183"/>
      <c r="L25" s="183"/>
      <c r="M25" s="183"/>
      <c r="O25" s="101"/>
      <c r="Q25" s="101"/>
      <c r="S25" s="101"/>
      <c r="U25" s="101"/>
      <c r="W25" s="101"/>
    </row>
    <row r="26" spans="1:23" s="100" customFormat="1">
      <c r="E26" s="183"/>
      <c r="F26" s="183"/>
      <c r="G26" s="183"/>
      <c r="H26" s="183"/>
      <c r="I26" s="183"/>
      <c r="J26" s="183"/>
      <c r="K26" s="183"/>
      <c r="L26" s="183"/>
      <c r="M26" s="183"/>
      <c r="O26" s="101"/>
      <c r="Q26" s="101"/>
      <c r="S26" s="101"/>
      <c r="U26" s="101"/>
      <c r="W26" s="101"/>
    </row>
    <row r="27" spans="1:23" s="100" customFormat="1">
      <c r="E27" s="183"/>
      <c r="F27" s="183"/>
      <c r="G27" s="183"/>
      <c r="H27" s="183"/>
      <c r="I27" s="183"/>
      <c r="J27" s="183"/>
      <c r="K27" s="183"/>
      <c r="L27" s="183"/>
      <c r="M27" s="183"/>
      <c r="O27" s="101"/>
      <c r="Q27" s="101"/>
      <c r="S27" s="101"/>
      <c r="U27" s="101"/>
      <c r="W27" s="101"/>
    </row>
    <row r="28" spans="1:23" s="100" customFormat="1">
      <c r="E28" s="183"/>
      <c r="F28" s="183"/>
      <c r="G28" s="183"/>
      <c r="H28" s="183"/>
      <c r="I28" s="183"/>
      <c r="J28" s="183"/>
      <c r="K28" s="183"/>
      <c r="L28" s="183"/>
      <c r="M28" s="183"/>
      <c r="O28" s="101"/>
      <c r="Q28" s="101"/>
      <c r="S28" s="101"/>
      <c r="U28" s="101"/>
      <c r="W28" s="101"/>
    </row>
    <row r="29" spans="1:23" s="100" customFormat="1">
      <c r="A29" s="102"/>
      <c r="B29" s="103"/>
      <c r="C29" s="103"/>
      <c r="D29" s="103"/>
      <c r="E29" s="183"/>
      <c r="F29" s="183"/>
      <c r="G29" s="183"/>
      <c r="H29" s="183"/>
      <c r="I29" s="183"/>
      <c r="J29" s="183"/>
      <c r="K29" s="183"/>
      <c r="L29" s="183"/>
      <c r="M29" s="183"/>
      <c r="O29" s="101"/>
      <c r="Q29" s="101"/>
      <c r="S29" s="101"/>
      <c r="U29" s="101"/>
      <c r="W29" s="101"/>
    </row>
    <row r="30" spans="1:23" s="100" customFormat="1">
      <c r="A30" s="104"/>
      <c r="B30" s="497"/>
      <c r="C30" s="497"/>
      <c r="D30" s="497"/>
      <c r="E30" s="183"/>
      <c r="F30" s="183"/>
      <c r="G30" s="183"/>
      <c r="H30" s="183"/>
      <c r="I30" s="183"/>
      <c r="J30" s="183"/>
      <c r="K30" s="183"/>
      <c r="L30" s="183"/>
      <c r="M30" s="183"/>
      <c r="O30" s="101"/>
      <c r="Q30" s="101"/>
      <c r="S30" s="101"/>
      <c r="U30" s="101"/>
      <c r="W30" s="101"/>
    </row>
    <row r="31" spans="1:23" s="100" customFormat="1">
      <c r="A31" s="104"/>
      <c r="B31" s="497"/>
      <c r="C31" s="497"/>
      <c r="D31" s="497"/>
      <c r="E31" s="183"/>
      <c r="F31" s="183"/>
      <c r="G31" s="183"/>
      <c r="H31" s="183"/>
      <c r="I31" s="183"/>
      <c r="J31" s="183"/>
      <c r="K31" s="183"/>
      <c r="L31" s="183"/>
      <c r="M31" s="183"/>
      <c r="O31" s="101"/>
      <c r="Q31" s="101"/>
      <c r="S31" s="101"/>
      <c r="U31" s="101"/>
      <c r="W31" s="101"/>
    </row>
    <row r="32" spans="1:23" s="100" customFormat="1">
      <c r="A32" s="102"/>
      <c r="B32" s="103"/>
      <c r="C32" s="103"/>
      <c r="D32" s="103"/>
      <c r="E32" s="183"/>
      <c r="F32" s="183"/>
      <c r="G32" s="183"/>
      <c r="H32" s="183"/>
      <c r="I32" s="183"/>
      <c r="J32" s="183"/>
      <c r="K32" s="183"/>
      <c r="L32" s="183"/>
      <c r="M32" s="183"/>
      <c r="O32" s="101"/>
      <c r="Q32" s="101"/>
      <c r="S32" s="101"/>
      <c r="U32" s="101"/>
      <c r="W32" s="101"/>
    </row>
    <row r="33" spans="1:23" s="100" customFormat="1">
      <c r="A33" s="104"/>
      <c r="B33" s="497"/>
      <c r="C33" s="497"/>
      <c r="D33" s="497"/>
      <c r="E33" s="183"/>
      <c r="F33" s="183"/>
      <c r="G33" s="183"/>
      <c r="H33" s="183"/>
      <c r="I33" s="183"/>
      <c r="J33" s="183"/>
      <c r="K33" s="183"/>
      <c r="L33" s="183"/>
      <c r="M33" s="183"/>
      <c r="O33" s="101"/>
      <c r="Q33" s="101"/>
      <c r="S33" s="101"/>
      <c r="U33" s="101"/>
      <c r="W33" s="101"/>
    </row>
    <row r="34" spans="1:23" s="100" customFormat="1">
      <c r="A34" s="104"/>
      <c r="B34" s="497"/>
      <c r="C34" s="497"/>
      <c r="D34" s="497"/>
      <c r="E34" s="183"/>
      <c r="F34" s="183"/>
      <c r="G34" s="183"/>
      <c r="H34" s="183"/>
      <c r="I34" s="183"/>
      <c r="J34" s="183"/>
      <c r="K34" s="183"/>
      <c r="L34" s="183"/>
      <c r="M34" s="183"/>
      <c r="O34" s="101"/>
      <c r="Q34" s="101"/>
      <c r="S34" s="101"/>
      <c r="U34" s="101"/>
      <c r="W34" s="101"/>
    </row>
    <row r="35" spans="1:23" s="100" customFormat="1">
      <c r="A35" s="104"/>
      <c r="B35" s="497"/>
      <c r="C35" s="497"/>
      <c r="D35" s="497"/>
      <c r="E35" s="183"/>
      <c r="F35" s="183"/>
      <c r="G35" s="183"/>
      <c r="H35" s="183"/>
      <c r="I35" s="183"/>
      <c r="J35" s="183"/>
      <c r="K35" s="183"/>
      <c r="L35" s="183"/>
      <c r="M35" s="183"/>
      <c r="O35" s="101"/>
      <c r="Q35" s="101"/>
      <c r="S35" s="101"/>
      <c r="U35" s="101"/>
      <c r="W35" s="101"/>
    </row>
    <row r="36" spans="1:23" s="100" customFormat="1">
      <c r="A36" s="104"/>
      <c r="B36" s="497"/>
      <c r="C36" s="497"/>
      <c r="D36" s="497"/>
      <c r="E36" s="183"/>
      <c r="F36" s="183"/>
      <c r="G36" s="183"/>
      <c r="H36" s="183"/>
      <c r="I36" s="183"/>
      <c r="J36" s="183"/>
      <c r="K36" s="183"/>
      <c r="L36" s="183"/>
      <c r="M36" s="183"/>
      <c r="O36" s="101"/>
      <c r="Q36" s="101"/>
      <c r="S36" s="101"/>
      <c r="U36" s="101"/>
      <c r="W36" s="101"/>
    </row>
    <row r="37" spans="1:23" s="16" customFormat="1" ht="15.75" customHeight="1">
      <c r="B37" s="86"/>
      <c r="C37" s="86"/>
      <c r="D37" s="86"/>
      <c r="E37" s="546" t="s">
        <v>55</v>
      </c>
      <c r="F37" s="500" t="s">
        <v>266</v>
      </c>
      <c r="G37" s="500"/>
      <c r="H37" s="500"/>
      <c r="I37" s="500"/>
      <c r="J37" s="565" t="s">
        <v>267</v>
      </c>
      <c r="K37" s="500"/>
      <c r="L37" s="500"/>
      <c r="M37" s="500"/>
      <c r="N37" s="87"/>
      <c r="O37" s="537"/>
      <c r="P37" s="537"/>
      <c r="Q37" s="537"/>
      <c r="R37" s="537"/>
      <c r="S37" s="537"/>
      <c r="T37" s="537"/>
      <c r="U37" s="86"/>
      <c r="V37" s="86"/>
    </row>
    <row r="38" spans="1:23" ht="33.75" customHeight="1">
      <c r="B38" s="88"/>
      <c r="C38" s="88"/>
      <c r="D38" s="88"/>
      <c r="E38" s="547"/>
      <c r="F38" s="442" t="s">
        <v>70</v>
      </c>
      <c r="G38" s="442" t="s">
        <v>71</v>
      </c>
      <c r="H38" s="441" t="s">
        <v>6783</v>
      </c>
      <c r="I38" s="442" t="s">
        <v>72</v>
      </c>
      <c r="J38" s="447" t="s">
        <v>70</v>
      </c>
      <c r="K38" s="442" t="s">
        <v>71</v>
      </c>
      <c r="L38" s="441" t="s">
        <v>6783</v>
      </c>
      <c r="M38" s="442" t="s">
        <v>72</v>
      </c>
      <c r="N38" s="66"/>
      <c r="O38" s="78"/>
      <c r="P38" s="66"/>
      <c r="Q38" s="78"/>
      <c r="R38" s="66"/>
      <c r="S38" s="78"/>
      <c r="T38" s="66"/>
      <c r="U38" s="78"/>
      <c r="V38" s="5"/>
      <c r="W38" s="3"/>
    </row>
    <row r="39" spans="1:23" ht="4.5" customHeight="1">
      <c r="B39" s="89"/>
      <c r="C39" s="89"/>
      <c r="D39" s="89"/>
      <c r="E39" s="180"/>
      <c r="F39" s="180"/>
      <c r="G39" s="180"/>
      <c r="H39" s="180"/>
      <c r="I39" s="180"/>
      <c r="J39" s="460"/>
      <c r="K39" s="180"/>
      <c r="L39" s="180"/>
      <c r="M39" s="180"/>
      <c r="N39" s="66"/>
      <c r="O39" s="78"/>
      <c r="P39" s="66"/>
      <c r="Q39" s="78"/>
      <c r="R39" s="66"/>
      <c r="S39" s="78"/>
      <c r="T39" s="66"/>
      <c r="U39" s="78"/>
      <c r="V39" s="5"/>
      <c r="W39" s="3"/>
    </row>
    <row r="40" spans="1:23">
      <c r="B40" s="65" t="s">
        <v>311</v>
      </c>
      <c r="C40" s="89"/>
      <c r="D40" s="89"/>
      <c r="E40" s="180"/>
      <c r="F40" s="180"/>
      <c r="G40" s="180"/>
      <c r="H40" s="180"/>
      <c r="I40" s="180"/>
      <c r="J40" s="460"/>
      <c r="K40" s="180"/>
      <c r="L40" s="180"/>
      <c r="M40" s="180"/>
      <c r="N40" s="66"/>
      <c r="O40" s="78"/>
      <c r="P40" s="66"/>
      <c r="Q40" s="78"/>
      <c r="R40" s="66"/>
      <c r="S40" s="78"/>
      <c r="T40" s="66"/>
      <c r="U40" s="78"/>
      <c r="V40" s="5"/>
      <c r="W40" s="3"/>
    </row>
    <row r="41" spans="1:23" s="6" customFormat="1" hidden="1">
      <c r="A41" s="92"/>
      <c r="B41" s="65" t="s">
        <v>312</v>
      </c>
      <c r="C41" s="90"/>
      <c r="D41" s="90"/>
      <c r="E41" s="39"/>
      <c r="F41" s="39"/>
      <c r="G41" s="39"/>
      <c r="H41" s="39"/>
      <c r="I41" s="39"/>
      <c r="J41" s="453"/>
      <c r="K41" s="39"/>
      <c r="L41" s="39"/>
      <c r="M41" s="39"/>
      <c r="N41" s="80"/>
      <c r="O41" s="80"/>
      <c r="P41" s="80"/>
      <c r="Q41" s="80"/>
      <c r="R41" s="80"/>
      <c r="S41" s="80"/>
      <c r="T41" s="80"/>
    </row>
    <row r="42" spans="1:23" s="6" customFormat="1">
      <c r="A42" s="92"/>
      <c r="B42" s="202" t="s">
        <v>139</v>
      </c>
      <c r="C42" s="90"/>
      <c r="D42" s="90"/>
      <c r="E42" s="306">
        <f>IF(ISERROR(VLOOKUP(4&amp;$B42&amp;"All"&amp;$B$41,Dataset3,6,FALSE))=TRUE,0,VLOOKUP(4&amp;$B42&amp;"All"&amp;$B$41,Dataset3,6,FALSE))</f>
        <v>1486</v>
      </c>
      <c r="F42" s="306">
        <f>IF(ISERROR(VLOOKUP(4&amp;$B42&amp;"All"&amp;$B$41,Dataset3,7,FALSE))=TRUE,0,VLOOKUP(4&amp;$B42&amp;"All"&amp;$B$41,Dataset3,7,FALSE))</f>
        <v>81</v>
      </c>
      <c r="G42" s="306">
        <f>IF(ISERROR(VLOOKUP(4&amp;$B42&amp;"All"&amp;$B$41,Dataset3,8,FALSE))=TRUE,0,VLOOKUP(4&amp;$B42&amp;"All"&amp;$B$41,Dataset3,8,FALSE))</f>
        <v>1048</v>
      </c>
      <c r="H42" s="306">
        <f>IF(ISERROR(VLOOKUP(4&amp;$B42&amp;"All"&amp;$B$41,Dataset3,9,FALSE))=TRUE,0,VLOOKUP(4&amp;$B42&amp;"All"&amp;$B$41,Dataset3,9,FALSE))</f>
        <v>260</v>
      </c>
      <c r="I42" s="306">
        <f>IF(ISERROR(VLOOKUP(4&amp;$B42&amp;"All"&amp;$B$41,Dataset3,10,FALSE))=TRUE,0,VLOOKUP(4&amp;$B42&amp;"All"&amp;$B$41,Dataset3,10,FALSE))</f>
        <v>97</v>
      </c>
      <c r="J42" s="453">
        <f>IF($E42 &lt;1, 0,F42/$E42*100)</f>
        <v>5.4508748317631222</v>
      </c>
      <c r="K42" s="39">
        <f>IF($E42 &lt;1, 0,G42/$E42*100)</f>
        <v>70.524899057873498</v>
      </c>
      <c r="L42" s="39">
        <f>IF($E42 &lt;1, 0,H42/$E42*100)</f>
        <v>17.496635262449526</v>
      </c>
      <c r="M42" s="39">
        <f>IF($E42 &lt;1, 0,I42/$E42*100)</f>
        <v>6.5275908479138627</v>
      </c>
      <c r="N42" s="80"/>
      <c r="O42" s="80"/>
      <c r="P42" s="80"/>
      <c r="Q42" s="80"/>
      <c r="R42" s="80"/>
      <c r="S42" s="80"/>
      <c r="T42" s="80"/>
    </row>
    <row r="43" spans="1:23" s="6" customFormat="1">
      <c r="A43" s="92"/>
      <c r="B43" s="243" t="s">
        <v>233</v>
      </c>
      <c r="C43" s="90"/>
      <c r="D43" s="90"/>
      <c r="E43" s="306">
        <f>IF(ISERROR(VLOOKUP(4&amp;$B43&amp;"All"&amp;$B$41,Dataset3,6,FALSE))=TRUE,0,VLOOKUP(4&amp;$B43&amp;"All"&amp;$B$41,Dataset3,6,FALSE))</f>
        <v>1027</v>
      </c>
      <c r="F43" s="306">
        <f>IF(ISERROR(VLOOKUP(4&amp;$B43&amp;"All"&amp;$B$41,Dataset3,7,FALSE))=TRUE,0,VLOOKUP(4&amp;$B43&amp;"All"&amp;$B$41,Dataset3,7,FALSE))</f>
        <v>96</v>
      </c>
      <c r="G43" s="306">
        <f>IF(ISERROR(VLOOKUP(4&amp;$B43&amp;"All"&amp;$B$41,Dataset3,8,FALSE))=TRUE,0,VLOOKUP(4&amp;$B43&amp;"All"&amp;$B$41,Dataset3,8,FALSE))</f>
        <v>632</v>
      </c>
      <c r="H43" s="306">
        <f>IF(ISERROR(VLOOKUP(4&amp;$B43&amp;"All"&amp;$B$41,Dataset3,9,FALSE))=TRUE,0,VLOOKUP(4&amp;$B43&amp;"All"&amp;$B$41,Dataset3,9,FALSE))</f>
        <v>190</v>
      </c>
      <c r="I43" s="306">
        <f>IF(ISERROR(VLOOKUP(4&amp;$B43&amp;"All"&amp;$B$41,Dataset3,10,FALSE))=TRUE,0,VLOOKUP(4&amp;$B43&amp;"All"&amp;$B$41,Dataset3,10,FALSE))</f>
        <v>109</v>
      </c>
      <c r="J43" s="453">
        <f t="shared" ref="J43:L45" si="0">IF($E43 &lt;1, 0,F43/$E43*100)</f>
        <v>9.3476144109055497</v>
      </c>
      <c r="K43" s="39">
        <f t="shared" si="0"/>
        <v>61.53846153846154</v>
      </c>
      <c r="L43" s="39">
        <f t="shared" si="0"/>
        <v>18.500486854917234</v>
      </c>
      <c r="M43" s="39">
        <f t="shared" ref="M43:M59" si="1">IF($E43 &lt;1, 0,I43/$E43*100)</f>
        <v>10.613437195715676</v>
      </c>
      <c r="N43" s="80"/>
      <c r="O43" s="80"/>
      <c r="P43" s="80"/>
      <c r="Q43" s="80"/>
      <c r="R43" s="80"/>
      <c r="S43" s="80"/>
      <c r="T43" s="80"/>
    </row>
    <row r="44" spans="1:23" s="6" customFormat="1">
      <c r="A44" s="92"/>
      <c r="B44" s="243" t="s">
        <v>234</v>
      </c>
      <c r="C44" s="90"/>
      <c r="D44" s="90"/>
      <c r="E44" s="306">
        <f>IF(ISERROR(VLOOKUP(4&amp;$B44&amp;"All"&amp;$B$41,Dataset3,6,FALSE))=TRUE,0,VLOOKUP(4&amp;$B44&amp;"All"&amp;$B$41,Dataset3,6,FALSE))</f>
        <v>7</v>
      </c>
      <c r="F44" s="306">
        <f>IF(ISERROR(VLOOKUP(4&amp;$B44&amp;"All"&amp;$B$41,Dataset3,7,FALSE))=TRUE,0,VLOOKUP(4&amp;$B44&amp;"All"&amp;$B$41,Dataset3,7,FALSE))</f>
        <v>0</v>
      </c>
      <c r="G44" s="306">
        <f>IF(ISERROR(VLOOKUP(4&amp;$B44&amp;"All"&amp;$B$41,Dataset3,8,FALSE))=TRUE,0,VLOOKUP(4&amp;$B44&amp;"All"&amp;$B$41,Dataset3,8,FALSE))</f>
        <v>6</v>
      </c>
      <c r="H44" s="306">
        <f>IF(ISERROR(VLOOKUP(4&amp;$B44&amp;"All"&amp;$B$41,Dataset3,9,FALSE))=TRUE,0,VLOOKUP(4&amp;$B44&amp;"All"&amp;$B$41,Dataset3,9,FALSE))</f>
        <v>1</v>
      </c>
      <c r="I44" s="306">
        <f>IF(ISERROR(VLOOKUP(4&amp;$B44&amp;"All"&amp;$B$41,Dataset3,10,FALSE))=TRUE,0,VLOOKUP(4&amp;$B44&amp;"All"&amp;$B$41,Dataset3,10,FALSE))</f>
        <v>0</v>
      </c>
      <c r="J44" s="453">
        <f t="shared" si="0"/>
        <v>0</v>
      </c>
      <c r="K44" s="39">
        <f t="shared" si="0"/>
        <v>85.714285714285708</v>
      </c>
      <c r="L44" s="39">
        <f t="shared" si="0"/>
        <v>14.285714285714285</v>
      </c>
      <c r="M44" s="39">
        <f t="shared" si="1"/>
        <v>0</v>
      </c>
      <c r="N44" s="80"/>
      <c r="O44" s="80"/>
      <c r="P44" s="80"/>
      <c r="Q44" s="80"/>
      <c r="R44" s="80"/>
      <c r="S44" s="80"/>
      <c r="T44" s="80"/>
    </row>
    <row r="45" spans="1:23" s="6" customFormat="1">
      <c r="A45" s="92"/>
      <c r="B45" s="202" t="s">
        <v>166</v>
      </c>
      <c r="C45" s="90"/>
      <c r="D45" s="90"/>
      <c r="E45" s="306">
        <f>IF(ISERROR(VLOOKUP(4&amp;$B45&amp;"All"&amp;$B$41,Dataset3,6,FALSE))=TRUE,0,VLOOKUP(4&amp;$B45&amp;"All"&amp;$B$41,Dataset3,6,FALSE))</f>
        <v>2520</v>
      </c>
      <c r="F45" s="306">
        <f>IF(ISERROR(VLOOKUP(4&amp;$B45&amp;"All"&amp;$B$41,Dataset3,7,FALSE))=TRUE,0,VLOOKUP(4&amp;$B45&amp;"All"&amp;$B$41,Dataset3,7,FALSE))</f>
        <v>177</v>
      </c>
      <c r="G45" s="306">
        <f>IF(ISERROR(VLOOKUP(4&amp;$B45&amp;"All"&amp;$B$41,Dataset3,8,FALSE))=TRUE,0,VLOOKUP(4&amp;$B45&amp;"All"&amp;$B$41,Dataset3,8,FALSE))</f>
        <v>1686</v>
      </c>
      <c r="H45" s="306">
        <f>IF(ISERROR(VLOOKUP(4&amp;$B45&amp;"All"&amp;$B$41,Dataset3,9,FALSE))=TRUE,0,VLOOKUP(4&amp;$B45&amp;"All"&amp;$B$41,Dataset3,9,FALSE))</f>
        <v>451</v>
      </c>
      <c r="I45" s="306">
        <f>IF(ISERROR(VLOOKUP(4&amp;$B45&amp;"All"&amp;$B$41,Dataset3,10,FALSE))=TRUE,0,VLOOKUP(4&amp;$B45&amp;"All"&amp;$B$41,Dataset3,10,FALSE))</f>
        <v>206</v>
      </c>
      <c r="J45" s="453">
        <f t="shared" si="0"/>
        <v>7.0238095238095237</v>
      </c>
      <c r="K45" s="39">
        <f t="shared" si="0"/>
        <v>66.904761904761898</v>
      </c>
      <c r="L45" s="39">
        <f>IF($E45 &lt;1, 0,H45/$E45*100)</f>
        <v>17.896825396825395</v>
      </c>
      <c r="M45" s="39">
        <f>IF($E45 &lt;1, 0,I45/$E45*100)</f>
        <v>8.174603174603174</v>
      </c>
      <c r="N45" s="80"/>
      <c r="O45" s="80"/>
      <c r="P45" s="80"/>
      <c r="Q45" s="80"/>
      <c r="R45" s="80"/>
      <c r="S45" s="80"/>
      <c r="T45" s="80"/>
    </row>
    <row r="46" spans="1:23" s="6" customFormat="1">
      <c r="A46" s="92"/>
      <c r="B46" s="65" t="s">
        <v>248</v>
      </c>
      <c r="C46" s="90"/>
      <c r="D46" s="90"/>
      <c r="E46" s="306"/>
      <c r="F46" s="306"/>
      <c r="G46" s="306"/>
      <c r="H46" s="306"/>
      <c r="I46" s="306"/>
      <c r="J46" s="453"/>
      <c r="K46" s="39"/>
      <c r="L46" s="39"/>
      <c r="M46" s="39"/>
      <c r="N46" s="80"/>
      <c r="O46" s="80"/>
      <c r="P46" s="80"/>
      <c r="Q46" s="80"/>
      <c r="R46" s="80"/>
      <c r="S46" s="80"/>
      <c r="T46" s="80"/>
    </row>
    <row r="47" spans="1:23" s="6" customFormat="1">
      <c r="A47" s="92"/>
      <c r="B47" s="202" t="s">
        <v>139</v>
      </c>
      <c r="C47" s="90"/>
      <c r="D47" s="90"/>
      <c r="E47" s="306">
        <f>IF(ISERROR(VLOOKUP(4&amp;$B47&amp;"All"&amp;$B$46,Dataset3,6,FALSE))=TRUE,0,VLOOKUP(4&amp;$B47&amp;"All"&amp;$B$46,Dataset3,6,FALSE))</f>
        <v>1486</v>
      </c>
      <c r="F47" s="306">
        <f>IF(ISERROR(VLOOKUP(4&amp;$B47&amp;"All"&amp;$B$46,Dataset3,7,FALSE))=TRUE,0,VLOOKUP(4&amp;$B47&amp;"All"&amp;$B$46,Dataset3,7,FALSE))</f>
        <v>81</v>
      </c>
      <c r="G47" s="306">
        <f>IF(ISERROR(VLOOKUP(4&amp;$B47&amp;"All"&amp;$B$46,Dataset3,8,FALSE))=TRUE,0,VLOOKUP(4&amp;$B47&amp;"All"&amp;$B$46,Dataset3,8,FALSE))</f>
        <v>1048</v>
      </c>
      <c r="H47" s="306">
        <f>IF(ISERROR(VLOOKUP(4&amp;$B47&amp;"All"&amp;$B$46,Dataset3,9,FALSE))=TRUE,0,VLOOKUP(4&amp;$B47&amp;"All"&amp;$B$46,Dataset3,9,FALSE))</f>
        <v>260</v>
      </c>
      <c r="I47" s="306">
        <f>IF(ISERROR(VLOOKUP(4&amp;$B47&amp;"All"&amp;$B$46,Dataset3,10,FALSE))=TRUE,0,VLOOKUP(4&amp;$B47&amp;"All"&amp;$B$46,Dataset3,10,FALSE))</f>
        <v>97</v>
      </c>
      <c r="J47" s="453">
        <f t="shared" ref="J47:L50" si="2">IF($E47 &lt;1, 0,F47/$E47*100)</f>
        <v>5.4508748317631222</v>
      </c>
      <c r="K47" s="39">
        <f t="shared" si="2"/>
        <v>70.524899057873498</v>
      </c>
      <c r="L47" s="39">
        <f t="shared" si="2"/>
        <v>17.496635262449526</v>
      </c>
      <c r="M47" s="39">
        <f t="shared" si="1"/>
        <v>6.5275908479138627</v>
      </c>
      <c r="N47" s="80"/>
      <c r="O47" s="80"/>
      <c r="P47" s="80"/>
      <c r="Q47" s="80"/>
      <c r="R47" s="80"/>
      <c r="S47" s="80"/>
      <c r="T47" s="80"/>
    </row>
    <row r="48" spans="1:23" s="6" customFormat="1">
      <c r="A48" s="92"/>
      <c r="B48" s="243" t="s">
        <v>233</v>
      </c>
      <c r="C48" s="90"/>
      <c r="D48" s="90"/>
      <c r="E48" s="306">
        <f>IF(ISERROR(VLOOKUP(4&amp;$B48&amp;"All"&amp;$B$46,Dataset3,6,FALSE))=TRUE,0,VLOOKUP(4&amp;$B48&amp;"All"&amp;$B$46,Dataset3,6,FALSE))</f>
        <v>1027</v>
      </c>
      <c r="F48" s="306">
        <f>IF(ISERROR(VLOOKUP(4&amp;$B48&amp;"All"&amp;$B$46,Dataset3,7,FALSE))=TRUE,0,VLOOKUP(4&amp;$B48&amp;"All"&amp;$B$46,Dataset3,7,FALSE))</f>
        <v>98</v>
      </c>
      <c r="G48" s="306">
        <f>IF(ISERROR(VLOOKUP(4&amp;$B48&amp;"All"&amp;$B$46,Dataset3,8,FALSE))=TRUE,0,VLOOKUP(4&amp;$B48&amp;"All"&amp;$B$46,Dataset3,8,FALSE))</f>
        <v>630</v>
      </c>
      <c r="H48" s="306">
        <f>IF(ISERROR(VLOOKUP(4&amp;$B48&amp;"All"&amp;$B$46,Dataset3,9,FALSE))=TRUE,0,VLOOKUP(4&amp;$B48&amp;"All"&amp;$B$46,Dataset3,9,FALSE))</f>
        <v>190</v>
      </c>
      <c r="I48" s="306">
        <f>IF(ISERROR(VLOOKUP(4&amp;$B48&amp;"All"&amp;$B$46,Dataset3,10,FALSE))=TRUE,0,VLOOKUP(4&amp;$B48&amp;"All"&amp;$B$46,Dataset3,10,FALSE))</f>
        <v>109</v>
      </c>
      <c r="J48" s="453">
        <f t="shared" si="2"/>
        <v>9.5423563777994165</v>
      </c>
      <c r="K48" s="39">
        <f t="shared" si="2"/>
        <v>61.343719571567668</v>
      </c>
      <c r="L48" s="39">
        <f t="shared" si="2"/>
        <v>18.500486854917234</v>
      </c>
      <c r="M48" s="39">
        <f t="shared" si="1"/>
        <v>10.613437195715676</v>
      </c>
      <c r="N48" s="80"/>
      <c r="O48" s="80"/>
      <c r="P48" s="80"/>
      <c r="Q48" s="80"/>
      <c r="R48" s="80"/>
      <c r="S48" s="80"/>
      <c r="T48" s="80"/>
    </row>
    <row r="49" spans="1:31" s="6" customFormat="1">
      <c r="A49" s="92"/>
      <c r="B49" s="243" t="s">
        <v>234</v>
      </c>
      <c r="C49" s="90"/>
      <c r="D49" s="90"/>
      <c r="E49" s="306">
        <f>IF(ISERROR(VLOOKUP(4&amp;$B49&amp;"All"&amp;$B$46,Dataset3,6,FALSE))=TRUE,0,VLOOKUP(4&amp;$B49&amp;"All"&amp;$B$46,Dataset3,6,FALSE))</f>
        <v>7</v>
      </c>
      <c r="F49" s="306">
        <f>IF(ISERROR(VLOOKUP(4&amp;$B49&amp;"All"&amp;$B$46,Dataset3,7,FALSE))=TRUE,0,VLOOKUP(4&amp;$B49&amp;"All"&amp;$B$46,Dataset3,7,FALSE))</f>
        <v>0</v>
      </c>
      <c r="G49" s="306">
        <f>IF(ISERROR(VLOOKUP(4&amp;$B49&amp;"All"&amp;$B$46,Dataset3,8,FALSE))=TRUE,0,VLOOKUP(4&amp;$B49&amp;"All"&amp;$B$46,Dataset3,8,FALSE))</f>
        <v>6</v>
      </c>
      <c r="H49" s="306">
        <f>IF(ISERROR(VLOOKUP(4&amp;$B49&amp;"All"&amp;$B$46,Dataset3,9,FALSE))=TRUE,0,VLOOKUP(4&amp;$B49&amp;"All"&amp;$B$46,Dataset3,9,FALSE))</f>
        <v>1</v>
      </c>
      <c r="I49" s="306">
        <f>IF(ISERROR(VLOOKUP(4&amp;$B49&amp;"All"&amp;$B$46,Dataset3,10,FALSE))=TRUE,0,VLOOKUP(4&amp;$B49&amp;"All"&amp;$B$46,Dataset3,10,FALSE))</f>
        <v>0</v>
      </c>
      <c r="J49" s="453">
        <f t="shared" si="2"/>
        <v>0</v>
      </c>
      <c r="K49" s="39">
        <f t="shared" si="2"/>
        <v>85.714285714285708</v>
      </c>
      <c r="L49" s="39">
        <f t="shared" si="2"/>
        <v>14.285714285714285</v>
      </c>
      <c r="M49" s="39">
        <f t="shared" si="1"/>
        <v>0</v>
      </c>
      <c r="N49" s="80"/>
      <c r="O49" s="80"/>
      <c r="P49" s="80"/>
      <c r="Q49" s="80"/>
      <c r="R49" s="80"/>
      <c r="S49" s="80"/>
      <c r="T49" s="80"/>
    </row>
    <row r="50" spans="1:31" s="6" customFormat="1">
      <c r="A50" s="92"/>
      <c r="B50" s="202" t="s">
        <v>166</v>
      </c>
      <c r="C50" s="90"/>
      <c r="D50" s="90"/>
      <c r="E50" s="306">
        <f>IF(ISERROR(VLOOKUP(4&amp;$B50&amp;"All"&amp;$B$46,Dataset3,6,FALSE))=TRUE,0,VLOOKUP(4&amp;$B50&amp;"All"&amp;$B$46,Dataset3,6,FALSE))</f>
        <v>2520</v>
      </c>
      <c r="F50" s="306">
        <f>IF(ISERROR(VLOOKUP(4&amp;$B50&amp;"All"&amp;$B$46,Dataset3,7,FALSE))=TRUE,0,VLOOKUP(4&amp;$B50&amp;"All"&amp;$B$46,Dataset3,7,FALSE))</f>
        <v>179</v>
      </c>
      <c r="G50" s="306">
        <f>IF(ISERROR(VLOOKUP(4&amp;$B50&amp;"All"&amp;$B$46,Dataset3,8,FALSE))=TRUE,0,VLOOKUP(4&amp;$B50&amp;"All"&amp;$B$46,Dataset3,8,FALSE))</f>
        <v>1684</v>
      </c>
      <c r="H50" s="306">
        <f>IF(ISERROR(VLOOKUP(4&amp;$B50&amp;"All"&amp;$B$46,Dataset3,9,FALSE))=TRUE,0,VLOOKUP(4&amp;$B50&amp;"All"&amp;$B$46,Dataset3,9,FALSE))</f>
        <v>451</v>
      </c>
      <c r="I50" s="306">
        <f>IF(ISERROR(VLOOKUP(4&amp;$B50&amp;"All"&amp;$B$46,Dataset3,10,FALSE))=TRUE,0,VLOOKUP(4&amp;$B50&amp;"All"&amp;$B$46,Dataset3,10,FALSE))</f>
        <v>206</v>
      </c>
      <c r="J50" s="453">
        <f t="shared" si="2"/>
        <v>7.1031746031746028</v>
      </c>
      <c r="K50" s="39">
        <f>IF($E50 &lt;1, 0,G50/$E50*100)</f>
        <v>66.825396825396822</v>
      </c>
      <c r="L50" s="39">
        <f>IF($E50 &lt;1, 0,H50/$E50*100)</f>
        <v>17.896825396825395</v>
      </c>
      <c r="M50" s="39">
        <f>IF($E50 &lt;1, 0,I50/$E50*100)</f>
        <v>8.174603174603174</v>
      </c>
      <c r="N50" s="80"/>
      <c r="O50" s="80"/>
      <c r="P50" s="80"/>
      <c r="Q50" s="80"/>
      <c r="R50" s="80"/>
      <c r="S50" s="80"/>
      <c r="T50" s="80"/>
    </row>
    <row r="51" spans="1:31" s="6" customFormat="1">
      <c r="A51" s="92"/>
      <c r="B51" s="65" t="s">
        <v>249</v>
      </c>
      <c r="C51" s="90"/>
      <c r="D51" s="90"/>
      <c r="E51" s="306"/>
      <c r="F51" s="306"/>
      <c r="G51" s="306"/>
      <c r="H51" s="306"/>
      <c r="I51" s="306"/>
      <c r="J51" s="453"/>
      <c r="K51" s="39"/>
      <c r="L51" s="39"/>
      <c r="M51" s="39"/>
      <c r="N51" s="80"/>
      <c r="O51" s="80"/>
      <c r="P51" s="80"/>
      <c r="Q51" s="80"/>
      <c r="R51" s="80"/>
      <c r="S51" s="80"/>
      <c r="T51" s="80"/>
    </row>
    <row r="52" spans="1:31" s="6" customFormat="1">
      <c r="A52" s="92"/>
      <c r="B52" s="202" t="s">
        <v>139</v>
      </c>
      <c r="C52" s="90"/>
      <c r="D52" s="90"/>
      <c r="E52" s="306">
        <f>IF(ISERROR(VLOOKUP(4&amp;$B52&amp;"All"&amp;$B$51,Dataset3,6,FALSE))=TRUE,0,VLOOKUP(4&amp;$B52&amp;"All"&amp;$B$51,Dataset3,6,FALSE))</f>
        <v>1486</v>
      </c>
      <c r="F52" s="306">
        <f>IF(ISERROR(VLOOKUP(4&amp;$B52&amp;"All"&amp;$B$51,Dataset3,7,FALSE))=TRUE,0,VLOOKUP(4&amp;$B52&amp;"All"&amp;$B$51,Dataset3,7,FALSE))</f>
        <v>113</v>
      </c>
      <c r="G52" s="306">
        <f>IF(ISERROR(VLOOKUP(4&amp;$B52&amp;"All"&amp;$B$51,Dataset3,8,FALSE))=TRUE,0,VLOOKUP(4&amp;$B52&amp;"All"&amp;$B$51,Dataset3,8,FALSE))</f>
        <v>1055</v>
      </c>
      <c r="H52" s="306">
        <f>IF(ISERROR(VLOOKUP(4&amp;$B52&amp;"All"&amp;$B$51,Dataset3,9,FALSE))=TRUE,0,VLOOKUP(4&amp;$B52&amp;"All"&amp;$B$51,Dataset3,9,FALSE))</f>
        <v>225</v>
      </c>
      <c r="I52" s="306">
        <f>IF(ISERROR(VLOOKUP(4&amp;$B52&amp;"All"&amp;$B$51,Dataset3,10,FALSE))=TRUE,0,VLOOKUP(4&amp;$B52&amp;"All"&amp;$B$51,Dataset3,10,FALSE))</f>
        <v>93</v>
      </c>
      <c r="J52" s="453">
        <f t="shared" ref="J52:L54" si="3">IF($E52 &lt;1, 0,F52/$E52*100)</f>
        <v>7.6043068640646023</v>
      </c>
      <c r="K52" s="39">
        <f t="shared" si="3"/>
        <v>70.995962314939433</v>
      </c>
      <c r="L52" s="39">
        <f t="shared" si="3"/>
        <v>15.141318977119786</v>
      </c>
      <c r="M52" s="39">
        <f t="shared" si="1"/>
        <v>6.2584118438761767</v>
      </c>
      <c r="N52" s="80"/>
      <c r="O52" s="80"/>
      <c r="P52" s="80"/>
      <c r="Q52" s="80"/>
      <c r="R52" s="80"/>
      <c r="S52" s="80"/>
      <c r="T52" s="80"/>
    </row>
    <row r="53" spans="1:31" s="6" customFormat="1">
      <c r="A53" s="92"/>
      <c r="B53" s="243" t="s">
        <v>233</v>
      </c>
      <c r="C53" s="90"/>
      <c r="D53" s="90"/>
      <c r="E53" s="306">
        <f>IF(ISERROR(VLOOKUP(4&amp;$B53&amp;"All"&amp;$B$51,Dataset3,6,FALSE))=TRUE,0,VLOOKUP(4&amp;$B53&amp;"All"&amp;$B$51,Dataset3,6,FALSE))</f>
        <v>1027</v>
      </c>
      <c r="F53" s="306">
        <f>IF(ISERROR(VLOOKUP(4&amp;$B53&amp;"All"&amp;$B$51,Dataset3,7,FALSE))=TRUE,0,VLOOKUP(4&amp;$B53&amp;"All"&amp;$B$51,Dataset3,7,FALSE))</f>
        <v>119</v>
      </c>
      <c r="G53" s="306">
        <f>IF(ISERROR(VLOOKUP(4&amp;$B53&amp;"All"&amp;$B$51,Dataset3,8,FALSE))=TRUE,0,VLOOKUP(4&amp;$B53&amp;"All"&amp;$B$51,Dataset3,8,FALSE))</f>
        <v>634</v>
      </c>
      <c r="H53" s="306">
        <f>IF(ISERROR(VLOOKUP(4&amp;$B53&amp;"All"&amp;$B$51,Dataset3,9,FALSE))=TRUE,0,VLOOKUP(4&amp;$B53&amp;"All"&amp;$B$51,Dataset3,9,FALSE))</f>
        <v>168</v>
      </c>
      <c r="I53" s="306">
        <f>IF(ISERROR(VLOOKUP(4&amp;$B53&amp;"All"&amp;$B$51,Dataset3,10,FALSE))=TRUE,0,VLOOKUP(4&amp;$B53&amp;"All"&amp;$B$51,Dataset3,10,FALSE))</f>
        <v>106</v>
      </c>
      <c r="J53" s="453">
        <f t="shared" si="3"/>
        <v>11.587147030185005</v>
      </c>
      <c r="K53" s="39">
        <f t="shared" si="3"/>
        <v>61.733203505355405</v>
      </c>
      <c r="L53" s="39">
        <f t="shared" si="3"/>
        <v>16.358325219084712</v>
      </c>
      <c r="M53" s="39">
        <f t="shared" si="1"/>
        <v>10.321324245374878</v>
      </c>
      <c r="N53" s="80"/>
      <c r="O53" s="80"/>
      <c r="P53" s="80"/>
      <c r="Q53" s="80"/>
      <c r="R53" s="80"/>
      <c r="S53" s="80"/>
      <c r="T53" s="80"/>
    </row>
    <row r="54" spans="1:31" s="6" customFormat="1">
      <c r="A54" s="92"/>
      <c r="B54" s="243" t="s">
        <v>234</v>
      </c>
      <c r="C54" s="90"/>
      <c r="D54" s="90"/>
      <c r="E54" s="306">
        <f>IF(ISERROR(VLOOKUP(4&amp;$B54&amp;"All"&amp;$B$51,Dataset3,6,FALSE))=TRUE,0,VLOOKUP(4&amp;$B54&amp;"All"&amp;$B$51,Dataset3,6,FALSE))</f>
        <v>7</v>
      </c>
      <c r="F54" s="306">
        <f>IF(ISERROR(VLOOKUP(4&amp;$B54&amp;"All"&amp;$B$51,Dataset3,7,FALSE))=TRUE,0,VLOOKUP(4&amp;$B54&amp;"All"&amp;$B$51,Dataset3,7,FALSE))</f>
        <v>1</v>
      </c>
      <c r="G54" s="306">
        <f>IF(ISERROR(VLOOKUP(4&amp;$B54&amp;"All"&amp;$B$51,Dataset3,8,FALSE))=TRUE,0,VLOOKUP(4&amp;$B54&amp;"All"&amp;$B$51,Dataset3,8,FALSE))</f>
        <v>5</v>
      </c>
      <c r="H54" s="306">
        <f>IF(ISERROR(VLOOKUP(4&amp;$B54&amp;"All"&amp;$B$51,Dataset3,9,FALSE))=TRUE,0,VLOOKUP(4&amp;$B54&amp;"All"&amp;$B$51,Dataset3,9,FALSE))</f>
        <v>1</v>
      </c>
      <c r="I54" s="306">
        <f>IF(ISERROR(VLOOKUP(4&amp;$B54&amp;"All"&amp;$B$51,Dataset3,10,FALSE))=TRUE,0,VLOOKUP(4&amp;$B54&amp;"All"&amp;$B$51,Dataset3,10,FALSE))</f>
        <v>0</v>
      </c>
      <c r="J54" s="453">
        <f t="shared" si="3"/>
        <v>14.285714285714285</v>
      </c>
      <c r="K54" s="39">
        <f t="shared" si="3"/>
        <v>71.428571428571431</v>
      </c>
      <c r="L54" s="39">
        <f t="shared" si="3"/>
        <v>14.285714285714285</v>
      </c>
      <c r="M54" s="39">
        <f t="shared" si="1"/>
        <v>0</v>
      </c>
      <c r="N54" s="80"/>
      <c r="O54" s="80"/>
      <c r="P54" s="80"/>
      <c r="Q54" s="80"/>
      <c r="R54" s="80"/>
      <c r="S54" s="80"/>
      <c r="T54" s="80"/>
    </row>
    <row r="55" spans="1:31" s="6" customFormat="1">
      <c r="A55" s="92"/>
      <c r="B55" s="202" t="s">
        <v>166</v>
      </c>
      <c r="C55" s="90"/>
      <c r="D55" s="90"/>
      <c r="E55" s="306">
        <f>IF(ISERROR(VLOOKUP(4&amp;$B55&amp;"All"&amp;$B$51,Dataset3,6,FALSE))=TRUE,0,VLOOKUP(4&amp;$B55&amp;"All"&amp;$B$51,Dataset3,6,FALSE))</f>
        <v>2520</v>
      </c>
      <c r="F55" s="306">
        <f>IF(ISERROR(VLOOKUP(4&amp;$B55&amp;"All"&amp;$B$51,Dataset3,7,FALSE))=TRUE,0,VLOOKUP(4&amp;$B55&amp;"All"&amp;$B$51,Dataset3,7,FALSE))</f>
        <v>233</v>
      </c>
      <c r="G55" s="306">
        <f>IF(ISERROR(VLOOKUP(4&amp;$B55&amp;"All"&amp;$B$51,Dataset3,8,FALSE))=TRUE,0,VLOOKUP(4&amp;$B55&amp;"All"&amp;$B$51,Dataset3,8,FALSE))</f>
        <v>1694</v>
      </c>
      <c r="H55" s="306">
        <f>IF(ISERROR(VLOOKUP(4&amp;$B55&amp;"All"&amp;$B$51,Dataset3,9,FALSE))=TRUE,0,VLOOKUP(4&amp;$B55&amp;"All"&amp;$B$51,Dataset3,9,FALSE))</f>
        <v>394</v>
      </c>
      <c r="I55" s="306">
        <f>IF(ISERROR(VLOOKUP(4&amp;$B55&amp;"All"&amp;$B$51,Dataset3,10,FALSE))=TRUE,0,VLOOKUP(4&amp;$B55&amp;"All"&amp;$B$51,Dataset3,10,FALSE))</f>
        <v>199</v>
      </c>
      <c r="J55" s="453">
        <f>IF($E55 &lt;1, 0,F55/$E55*100)</f>
        <v>9.2460317460317469</v>
      </c>
      <c r="K55" s="39">
        <f>IF($E55 &lt;1, 0,G55/$E55*100)</f>
        <v>67.222222222222229</v>
      </c>
      <c r="L55" s="39">
        <f>IF($E55 &lt;1, 0,H55/$E55*100)</f>
        <v>15.634920634920634</v>
      </c>
      <c r="M55" s="39">
        <f>IF($E55 &lt;1, 0,I55/$E55*100)</f>
        <v>7.8968253968253963</v>
      </c>
      <c r="N55" s="80"/>
      <c r="O55" s="80"/>
      <c r="P55" s="80"/>
      <c r="Q55" s="80"/>
      <c r="R55" s="80"/>
      <c r="S55" s="80"/>
      <c r="T55" s="80"/>
    </row>
    <row r="56" spans="1:31" s="6" customFormat="1">
      <c r="B56" s="65" t="s">
        <v>250</v>
      </c>
      <c r="C56" s="90"/>
      <c r="D56" s="90"/>
      <c r="E56" s="306"/>
      <c r="F56" s="306"/>
      <c r="G56" s="306"/>
      <c r="H56" s="306"/>
      <c r="I56" s="306"/>
      <c r="J56" s="453"/>
      <c r="K56" s="39"/>
      <c r="L56" s="39"/>
      <c r="M56" s="39"/>
      <c r="N56" s="80"/>
      <c r="O56" s="80"/>
      <c r="P56" s="80"/>
      <c r="Q56" s="80"/>
      <c r="R56" s="80"/>
      <c r="S56" s="80"/>
      <c r="T56" s="80"/>
    </row>
    <row r="57" spans="1:31" s="6" customFormat="1">
      <c r="B57" s="202" t="s">
        <v>139</v>
      </c>
      <c r="C57" s="90"/>
      <c r="D57" s="90"/>
      <c r="E57" s="306">
        <f>IF(ISERROR(VLOOKUP(4&amp;$B57&amp;"All"&amp;$B$56,Dataset3,6,FALSE))=TRUE,0,VLOOKUP(4&amp;$B57&amp;"All"&amp;$B$56,Dataset3,6,FALSE))</f>
        <v>1486</v>
      </c>
      <c r="F57" s="306">
        <f>IF(ISERROR(VLOOKUP(4&amp;$B57&amp;"All"&amp;$B$56,Dataset3,7,FALSE))=TRUE,0,VLOOKUP(4&amp;$B57&amp;"All"&amp;$B$56,Dataset3,7,FALSE))</f>
        <v>85</v>
      </c>
      <c r="G57" s="306">
        <f>IF(ISERROR(VLOOKUP(4&amp;$B57&amp;"All"&amp;$B$56,Dataset3,8,FALSE))=TRUE,0,VLOOKUP(4&amp;$B57&amp;"All"&amp;$B$56,Dataset3,8,FALSE))</f>
        <v>1082</v>
      </c>
      <c r="H57" s="306">
        <f>IF(ISERROR(VLOOKUP(4&amp;$B57&amp;"All"&amp;$B$56,Dataset3,9,FALSE))=TRUE,0,VLOOKUP(4&amp;$B57&amp;"All"&amp;$B$56,Dataset3,9,FALSE))</f>
        <v>248</v>
      </c>
      <c r="I57" s="306">
        <f>IF(ISERROR(VLOOKUP(4&amp;$B57&amp;"All"&amp;$B$56,Dataset3,10,FALSE))=TRUE,0,VLOOKUP(4&amp;$B57&amp;"All"&amp;$B$56,Dataset3,10,FALSE))</f>
        <v>71</v>
      </c>
      <c r="J57" s="453">
        <f t="shared" ref="J57:L59" si="4">IF($E57 &lt;1, 0,F57/$E57*100)</f>
        <v>5.7200538358008073</v>
      </c>
      <c r="K57" s="39">
        <f t="shared" si="4"/>
        <v>72.812920592193805</v>
      </c>
      <c r="L57" s="39">
        <f t="shared" si="4"/>
        <v>16.689098250336475</v>
      </c>
      <c r="M57" s="39">
        <f t="shared" si="1"/>
        <v>4.7779273216689102</v>
      </c>
      <c r="N57" s="80"/>
      <c r="O57" s="80"/>
      <c r="P57" s="80"/>
      <c r="Q57" s="80"/>
      <c r="R57" s="80"/>
      <c r="S57" s="80"/>
      <c r="T57" s="80"/>
    </row>
    <row r="58" spans="1:31" s="6" customFormat="1">
      <c r="B58" s="243" t="s">
        <v>233</v>
      </c>
      <c r="C58" s="90"/>
      <c r="D58" s="90"/>
      <c r="E58" s="306">
        <f>IF(ISERROR(VLOOKUP(4&amp;$B58&amp;"All"&amp;$B$56,Dataset3,6,FALSE))=TRUE,0,VLOOKUP(4&amp;$B58&amp;"All"&amp;$B$56,Dataset3,6,FALSE))</f>
        <v>1027</v>
      </c>
      <c r="F58" s="306">
        <f>IF(ISERROR(VLOOKUP(4&amp;$B58&amp;"All"&amp;$B$56,Dataset3,7,FALSE))=TRUE,0,VLOOKUP(4&amp;$B58&amp;"All"&amp;$B$56,Dataset3,7,FALSE))</f>
        <v>100</v>
      </c>
      <c r="G58" s="306">
        <f>IF(ISERROR(VLOOKUP(4&amp;$B58&amp;"All"&amp;$B$56,Dataset3,8,FALSE))=TRUE,0,VLOOKUP(4&amp;$B58&amp;"All"&amp;$B$56,Dataset3,8,FALSE))</f>
        <v>672</v>
      </c>
      <c r="H58" s="306">
        <f>IF(ISERROR(VLOOKUP(4&amp;$B58&amp;"All"&amp;$B$56,Dataset3,9,FALSE))=TRUE,0,VLOOKUP(4&amp;$B58&amp;"All"&amp;$B$56,Dataset3,9,FALSE))</f>
        <v>193</v>
      </c>
      <c r="I58" s="306">
        <f>IF(ISERROR(VLOOKUP(4&amp;$B58&amp;"All"&amp;$B$56,Dataset3,10,FALSE))=TRUE,0,VLOOKUP(4&amp;$B58&amp;"All"&amp;$B$56,Dataset3,10,FALSE))</f>
        <v>62</v>
      </c>
      <c r="J58" s="453">
        <f t="shared" si="4"/>
        <v>9.7370983446932815</v>
      </c>
      <c r="K58" s="39">
        <f t="shared" si="4"/>
        <v>65.433300876338848</v>
      </c>
      <c r="L58" s="39">
        <f t="shared" si="4"/>
        <v>18.792599805258035</v>
      </c>
      <c r="M58" s="39">
        <f t="shared" si="1"/>
        <v>6.0370009737098345</v>
      </c>
      <c r="N58" s="80"/>
      <c r="O58" s="80"/>
      <c r="P58" s="80"/>
      <c r="Q58" s="80"/>
      <c r="R58" s="80"/>
      <c r="S58" s="80"/>
      <c r="T58" s="80"/>
    </row>
    <row r="59" spans="1:31" s="6" customFormat="1">
      <c r="B59" s="243" t="s">
        <v>234</v>
      </c>
      <c r="C59" s="90"/>
      <c r="D59" s="90"/>
      <c r="E59" s="306">
        <f>IF(ISERROR(VLOOKUP(4&amp;$B59&amp;"All"&amp;$B$56,Dataset3,6,FALSE))=TRUE,0,VLOOKUP(4&amp;$B59&amp;"All"&amp;$B$56,Dataset3,6,FALSE))</f>
        <v>7</v>
      </c>
      <c r="F59" s="306">
        <f>IF(ISERROR(VLOOKUP(4&amp;$B59&amp;"All"&amp;$B$56,Dataset3,7,FALSE))=TRUE,0,VLOOKUP(4&amp;$B59&amp;"All"&amp;$B$56,Dataset3,7,FALSE))</f>
        <v>0</v>
      </c>
      <c r="G59" s="306">
        <f>IF(ISERROR(VLOOKUP(4&amp;$B59&amp;"All"&amp;$B$56,Dataset3,8,FALSE))=TRUE,0,VLOOKUP(4&amp;$B59&amp;"All"&amp;$B$56,Dataset3,8,FALSE))</f>
        <v>6</v>
      </c>
      <c r="H59" s="306">
        <f>IF(ISERROR(VLOOKUP(4&amp;$B59&amp;"All"&amp;$B$56,Dataset3,9,FALSE))=TRUE,0,VLOOKUP(4&amp;$B59&amp;"All"&amp;$B$56,Dataset3,9,FALSE))</f>
        <v>1</v>
      </c>
      <c r="I59" s="306">
        <f>IF(ISERROR(VLOOKUP(4&amp;$B59&amp;"All"&amp;$B$56,Dataset3,10,FALSE))=TRUE,0,VLOOKUP(4&amp;$B59&amp;"All"&amp;$B$56,Dataset3,10,FALSE))</f>
        <v>0</v>
      </c>
      <c r="J59" s="453">
        <f t="shared" si="4"/>
        <v>0</v>
      </c>
      <c r="K59" s="39">
        <f t="shared" si="4"/>
        <v>85.714285714285708</v>
      </c>
      <c r="L59" s="39">
        <f t="shared" si="4"/>
        <v>14.285714285714285</v>
      </c>
      <c r="M59" s="39">
        <f t="shared" si="1"/>
        <v>0</v>
      </c>
      <c r="N59" s="80"/>
      <c r="O59" s="80"/>
      <c r="P59" s="80"/>
      <c r="Q59" s="80"/>
      <c r="R59" s="80"/>
      <c r="S59" s="80"/>
      <c r="T59" s="80"/>
    </row>
    <row r="60" spans="1:31" s="6" customFormat="1">
      <c r="B60" s="202" t="s">
        <v>166</v>
      </c>
      <c r="C60" s="90"/>
      <c r="D60" s="90"/>
      <c r="E60" s="306">
        <f>IF(ISERROR(VLOOKUP(4&amp;$B60&amp;"All"&amp;$B$56,Dataset3,6,FALSE))=TRUE,0,VLOOKUP(4&amp;$B60&amp;"All"&amp;$B$56,Dataset3,6,FALSE))</f>
        <v>2520</v>
      </c>
      <c r="F60" s="306">
        <f>IF(ISERROR(VLOOKUP(4&amp;$B60&amp;"All"&amp;$B$56,Dataset3,7,FALSE))=TRUE,0,VLOOKUP(4&amp;$B60&amp;"All"&amp;$B$56,Dataset3,7,FALSE))</f>
        <v>185</v>
      </c>
      <c r="G60" s="306">
        <f>IF(ISERROR(VLOOKUP(4&amp;$B60&amp;"All"&amp;$B$56,Dataset3,8,FALSE))=TRUE,0,VLOOKUP(4&amp;$B60&amp;"All"&amp;$B$56,Dataset3,8,FALSE))</f>
        <v>1760</v>
      </c>
      <c r="H60" s="306">
        <f>IF(ISERROR(VLOOKUP(4&amp;$B60&amp;"All"&amp;$B$56,Dataset3,9,FALSE))=TRUE,0,VLOOKUP(4&amp;$B60&amp;"All"&amp;$B$56,Dataset3,9,FALSE))</f>
        <v>442</v>
      </c>
      <c r="I60" s="306">
        <f>IF(ISERROR(VLOOKUP(4&amp;$B60&amp;"All"&amp;$B$56,Dataset3,10,FALSE))=TRUE,0,VLOOKUP(4&amp;$B60&amp;"All"&amp;$B$56,Dataset3,10,FALSE))</f>
        <v>133</v>
      </c>
      <c r="J60" s="453">
        <f>IF($E60 &lt;1, 0,F60/$E60*100)</f>
        <v>7.3412698412698418</v>
      </c>
      <c r="K60" s="39">
        <f>IF($E60 &lt;1, 0,G60/$E60*100)</f>
        <v>69.841269841269835</v>
      </c>
      <c r="L60" s="39">
        <f>IF($E60 &lt;1, 0,H60/$E60*100)</f>
        <v>17.539682539682538</v>
      </c>
      <c r="M60" s="39">
        <f>IF($E60 &lt;1, 0,I60/$E60*100)</f>
        <v>5.2777777777777777</v>
      </c>
      <c r="N60" s="80"/>
      <c r="O60" s="80"/>
      <c r="P60" s="80"/>
      <c r="Q60" s="80"/>
      <c r="R60" s="80"/>
      <c r="S60" s="80"/>
      <c r="T60" s="80"/>
    </row>
    <row r="61" spans="1:31" ht="4.5" customHeight="1">
      <c r="A61" s="5"/>
      <c r="B61" s="83"/>
      <c r="C61" s="83"/>
      <c r="D61" s="83"/>
      <c r="E61" s="308"/>
      <c r="F61" s="185"/>
      <c r="G61" s="185"/>
      <c r="H61" s="185"/>
      <c r="I61" s="185"/>
      <c r="J61" s="461"/>
      <c r="K61" s="185"/>
      <c r="L61" s="185"/>
      <c r="M61" s="185"/>
      <c r="N61" s="80"/>
      <c r="O61" s="80"/>
      <c r="P61" s="80"/>
      <c r="Q61" s="80"/>
      <c r="R61" s="80"/>
      <c r="S61" s="80"/>
      <c r="T61" s="80"/>
      <c r="U61" s="80"/>
      <c r="V61" s="5"/>
      <c r="W61" s="5"/>
      <c r="X61" s="5"/>
      <c r="Y61" s="5"/>
      <c r="Z61" s="5"/>
      <c r="AA61" s="5"/>
      <c r="AB61" s="5"/>
      <c r="AC61" s="5"/>
    </row>
    <row r="62" spans="1:31" ht="12.75" customHeight="1">
      <c r="B62" s="65"/>
      <c r="C62" s="65"/>
      <c r="D62" s="91"/>
      <c r="K62" s="569" t="s">
        <v>54</v>
      </c>
      <c r="L62" s="569"/>
      <c r="M62" s="569"/>
      <c r="N62" s="5"/>
      <c r="P62" s="5"/>
      <c r="Q62" s="77"/>
      <c r="R62" s="5"/>
      <c r="S62" s="77"/>
      <c r="T62" s="5"/>
      <c r="U62" s="77"/>
      <c r="V62" s="5"/>
      <c r="W62" s="77"/>
      <c r="X62" s="5"/>
      <c r="Y62" s="5"/>
      <c r="Z62" s="5"/>
      <c r="AA62" s="5"/>
      <c r="AB62" s="5"/>
      <c r="AC62" s="5"/>
      <c r="AD62" s="5"/>
      <c r="AE62" s="5"/>
    </row>
    <row r="63" spans="1:31" s="100" customFormat="1" ht="12.75" customHeight="1">
      <c r="A63" s="104"/>
      <c r="B63" s="535" t="s">
        <v>318</v>
      </c>
      <c r="C63" s="535"/>
      <c r="D63" s="535"/>
      <c r="E63" s="535"/>
      <c r="F63" s="495"/>
      <c r="G63" s="495"/>
      <c r="H63" s="495"/>
      <c r="I63" s="495"/>
      <c r="J63" s="317"/>
      <c r="K63" s="317"/>
      <c r="L63" s="317"/>
      <c r="M63" s="317"/>
      <c r="O63" s="101"/>
      <c r="Q63" s="101"/>
      <c r="S63" s="101"/>
      <c r="U63" s="101"/>
      <c r="W63" s="101"/>
    </row>
    <row r="64" spans="1:31" s="100" customFormat="1" ht="12.75" customHeight="1">
      <c r="A64" s="104"/>
      <c r="B64" s="366" t="s">
        <v>6785</v>
      </c>
      <c r="C64" s="438"/>
      <c r="D64" s="438"/>
      <c r="E64" s="317"/>
      <c r="F64" s="317"/>
      <c r="G64" s="317"/>
      <c r="H64" s="317"/>
      <c r="I64" s="317"/>
      <c r="J64" s="317"/>
      <c r="K64" s="317"/>
      <c r="L64" s="317"/>
      <c r="M64" s="317"/>
      <c r="O64" s="101"/>
      <c r="Q64" s="101"/>
      <c r="S64" s="101"/>
      <c r="U64" s="101"/>
      <c r="W64" s="101"/>
    </row>
    <row r="65" spans="1:23" s="100" customFormat="1" ht="13.5" customHeight="1">
      <c r="A65" s="104"/>
      <c r="B65" s="568" t="str">
        <f>"3. Data include inspections published as at "&amp;Ranges!$A$25&amp;"."</f>
        <v>3. Data include inspections published as at 31 January 2015.</v>
      </c>
      <c r="C65" s="568"/>
      <c r="D65" s="568"/>
      <c r="E65" s="568"/>
      <c r="F65" s="568"/>
      <c r="G65" s="568"/>
      <c r="H65" s="568"/>
      <c r="I65" s="568"/>
      <c r="J65" s="568"/>
      <c r="K65" s="568"/>
      <c r="L65" s="568"/>
      <c r="M65" s="568"/>
      <c r="O65" s="101"/>
      <c r="Q65" s="101"/>
      <c r="S65" s="101"/>
      <c r="U65" s="101"/>
      <c r="W65" s="101"/>
    </row>
    <row r="66" spans="1:23" s="108" customFormat="1" ht="12.6" hidden="1" customHeight="1">
      <c r="A66" s="211"/>
      <c r="B66" s="568"/>
      <c r="C66" s="568"/>
      <c r="D66" s="568"/>
      <c r="E66" s="568"/>
      <c r="F66" s="568"/>
      <c r="G66" s="568"/>
      <c r="H66" s="568"/>
      <c r="I66" s="568"/>
      <c r="J66" s="568"/>
      <c r="K66" s="568"/>
      <c r="L66" s="568"/>
      <c r="M66" s="568"/>
    </row>
    <row r="67" spans="1:23" s="100" customFormat="1" ht="13.5" customHeight="1">
      <c r="B67" s="566"/>
      <c r="C67" s="567"/>
      <c r="D67" s="567"/>
      <c r="E67" s="567"/>
      <c r="F67" s="567"/>
      <c r="G67" s="567"/>
      <c r="H67" s="567"/>
      <c r="I67" s="567"/>
      <c r="J67" s="567"/>
      <c r="K67" s="567"/>
      <c r="L67" s="183"/>
      <c r="M67" s="183"/>
      <c r="O67" s="101"/>
      <c r="Q67" s="101"/>
      <c r="S67" s="101"/>
      <c r="U67" s="101"/>
      <c r="W67" s="101"/>
    </row>
    <row r="68" spans="1:23" s="100" customFormat="1">
      <c r="E68" s="183"/>
      <c r="F68" s="183"/>
      <c r="G68" s="183"/>
      <c r="H68" s="183"/>
      <c r="I68" s="183"/>
      <c r="J68" s="183"/>
      <c r="K68" s="183"/>
      <c r="L68" s="183"/>
      <c r="M68" s="183"/>
      <c r="O68" s="101"/>
      <c r="Q68" s="101"/>
      <c r="S68" s="101"/>
      <c r="U68" s="101"/>
      <c r="W68" s="101"/>
    </row>
    <row r="69" spans="1:23" s="100" customFormat="1">
      <c r="E69" s="183"/>
      <c r="F69" s="183"/>
      <c r="G69" s="183"/>
      <c r="H69" s="183"/>
      <c r="I69" s="183"/>
      <c r="J69" s="183"/>
      <c r="K69" s="183"/>
      <c r="L69" s="183"/>
      <c r="M69" s="183"/>
      <c r="O69" s="101"/>
      <c r="Q69" s="101"/>
      <c r="S69" s="101"/>
      <c r="U69" s="101"/>
      <c r="W69" s="101"/>
    </row>
    <row r="70" spans="1:23" s="100" customFormat="1">
      <c r="E70" s="183"/>
      <c r="F70" s="183"/>
      <c r="G70" s="183"/>
      <c r="H70" s="183"/>
      <c r="I70" s="183"/>
      <c r="J70" s="183"/>
      <c r="K70" s="183"/>
      <c r="L70" s="183"/>
      <c r="M70" s="183"/>
      <c r="O70" s="101"/>
      <c r="Q70" s="101"/>
      <c r="S70" s="101"/>
      <c r="U70" s="101"/>
      <c r="W70" s="101"/>
    </row>
    <row r="71" spans="1:23" s="100" customFormat="1">
      <c r="E71" s="183"/>
      <c r="F71" s="183"/>
      <c r="G71" s="183"/>
      <c r="H71" s="183"/>
      <c r="I71" s="183"/>
      <c r="J71" s="183"/>
      <c r="K71" s="183"/>
      <c r="L71" s="183"/>
      <c r="M71" s="183"/>
      <c r="O71" s="101"/>
      <c r="Q71" s="101"/>
      <c r="S71" s="101"/>
      <c r="U71" s="101"/>
      <c r="W71" s="101"/>
    </row>
    <row r="72" spans="1:23" s="100" customFormat="1">
      <c r="E72" s="183"/>
      <c r="F72" s="183"/>
      <c r="G72" s="183"/>
      <c r="H72" s="183"/>
      <c r="I72" s="183"/>
      <c r="J72" s="183"/>
      <c r="K72" s="183"/>
      <c r="L72" s="183"/>
      <c r="M72" s="183"/>
      <c r="O72" s="101"/>
      <c r="Q72" s="101"/>
      <c r="S72" s="101"/>
      <c r="U72" s="101"/>
      <c r="W72" s="101"/>
    </row>
    <row r="73" spans="1:23" s="100" customFormat="1">
      <c r="E73" s="183"/>
      <c r="F73" s="183"/>
      <c r="G73" s="183"/>
      <c r="H73" s="183"/>
      <c r="I73" s="183"/>
      <c r="J73" s="183"/>
      <c r="K73" s="183"/>
      <c r="L73" s="183"/>
      <c r="M73" s="183"/>
      <c r="O73" s="101"/>
      <c r="Q73" s="101"/>
      <c r="S73" s="101"/>
      <c r="U73" s="101"/>
      <c r="W73" s="101"/>
    </row>
    <row r="74" spans="1:23" s="100" customFormat="1">
      <c r="E74" s="183"/>
      <c r="F74" s="183"/>
      <c r="G74" s="183"/>
      <c r="H74" s="183"/>
      <c r="I74" s="183"/>
      <c r="J74" s="183"/>
      <c r="K74" s="183"/>
      <c r="L74" s="183"/>
      <c r="M74" s="183"/>
      <c r="O74" s="101"/>
      <c r="Q74" s="101"/>
      <c r="S74" s="101"/>
      <c r="U74" s="101"/>
      <c r="W74" s="101"/>
    </row>
    <row r="75" spans="1:23" s="100" customFormat="1">
      <c r="E75" s="183"/>
      <c r="F75" s="183"/>
      <c r="G75" s="183"/>
      <c r="H75" s="183"/>
      <c r="I75" s="183"/>
      <c r="J75" s="183"/>
      <c r="K75" s="183"/>
      <c r="L75" s="183"/>
      <c r="M75" s="183"/>
      <c r="O75" s="101"/>
      <c r="Q75" s="101"/>
      <c r="S75" s="101"/>
      <c r="U75" s="101"/>
      <c r="W75" s="101"/>
    </row>
    <row r="76" spans="1:23" s="100" customFormat="1">
      <c r="E76" s="183"/>
      <c r="F76" s="183"/>
      <c r="G76" s="183"/>
      <c r="H76" s="183"/>
      <c r="I76" s="183"/>
      <c r="J76" s="183"/>
      <c r="K76" s="183"/>
      <c r="L76" s="183"/>
      <c r="M76" s="183"/>
      <c r="O76" s="101"/>
      <c r="Q76" s="101"/>
      <c r="S76" s="101"/>
      <c r="U76" s="101"/>
      <c r="W76" s="101"/>
    </row>
    <row r="77" spans="1:23" s="100" customFormat="1">
      <c r="E77" s="183"/>
      <c r="F77" s="183"/>
      <c r="G77" s="183"/>
      <c r="H77" s="183"/>
      <c r="I77" s="183"/>
      <c r="J77" s="183"/>
      <c r="K77" s="183"/>
      <c r="L77" s="183"/>
      <c r="M77" s="183"/>
      <c r="O77" s="101"/>
      <c r="Q77" s="101"/>
      <c r="S77" s="101"/>
      <c r="U77" s="101"/>
      <c r="W77" s="101"/>
    </row>
    <row r="78" spans="1:23" s="100" customFormat="1">
      <c r="E78" s="183"/>
      <c r="F78" s="183"/>
      <c r="G78" s="183"/>
      <c r="H78" s="183"/>
      <c r="I78" s="183"/>
      <c r="J78" s="183"/>
      <c r="K78" s="183"/>
      <c r="L78" s="183"/>
      <c r="M78" s="183"/>
      <c r="O78" s="101"/>
      <c r="Q78" s="101"/>
      <c r="S78" s="101"/>
      <c r="U78" s="101"/>
      <c r="W78" s="101"/>
    </row>
    <row r="79" spans="1:23" s="100" customFormat="1">
      <c r="E79" s="183"/>
      <c r="F79" s="183"/>
      <c r="G79" s="183"/>
      <c r="H79" s="183"/>
      <c r="I79" s="183"/>
      <c r="J79" s="183"/>
      <c r="K79" s="183"/>
      <c r="L79" s="183"/>
      <c r="M79" s="183"/>
      <c r="O79" s="101"/>
      <c r="Q79" s="101"/>
      <c r="S79" s="101"/>
      <c r="U79" s="101"/>
      <c r="W79" s="101"/>
    </row>
    <row r="80" spans="1:23" s="100" customFormat="1">
      <c r="E80" s="183"/>
      <c r="F80" s="183"/>
      <c r="G80" s="183"/>
      <c r="H80" s="183"/>
      <c r="I80" s="183"/>
      <c r="J80" s="183"/>
      <c r="K80" s="183"/>
      <c r="L80" s="183"/>
      <c r="M80" s="183"/>
      <c r="O80" s="101"/>
      <c r="Q80" s="101"/>
      <c r="S80" s="101"/>
      <c r="U80" s="101"/>
      <c r="W80" s="101"/>
    </row>
    <row r="81" spans="5:23" s="100" customFormat="1">
      <c r="E81" s="183"/>
      <c r="F81" s="183"/>
      <c r="G81" s="183"/>
      <c r="H81" s="183"/>
      <c r="I81" s="183"/>
      <c r="J81" s="183"/>
      <c r="K81" s="183"/>
      <c r="L81" s="183"/>
      <c r="M81" s="183"/>
      <c r="O81" s="101"/>
      <c r="Q81" s="101"/>
      <c r="S81" s="101"/>
      <c r="U81" s="101"/>
      <c r="W81" s="101"/>
    </row>
    <row r="82" spans="5:23" s="100" customFormat="1">
      <c r="E82" s="183"/>
      <c r="F82" s="183"/>
      <c r="G82" s="183"/>
      <c r="H82" s="183"/>
      <c r="I82" s="183"/>
      <c r="J82" s="183"/>
      <c r="K82" s="183"/>
      <c r="L82" s="183"/>
      <c r="M82" s="183"/>
      <c r="O82" s="101"/>
      <c r="Q82" s="101"/>
      <c r="S82" s="101"/>
      <c r="U82" s="101"/>
      <c r="W82" s="101"/>
    </row>
    <row r="83" spans="5:23" s="100" customFormat="1">
      <c r="E83" s="183"/>
      <c r="F83" s="183"/>
      <c r="G83" s="183"/>
      <c r="H83" s="183"/>
      <c r="I83" s="183"/>
      <c r="J83" s="183"/>
      <c r="K83" s="183"/>
      <c r="L83" s="183"/>
      <c r="M83" s="183"/>
      <c r="O83" s="101"/>
      <c r="Q83" s="101"/>
      <c r="S83" s="101"/>
      <c r="U83" s="101"/>
      <c r="W83" s="101"/>
    </row>
    <row r="84" spans="5:23" s="100" customFormat="1">
      <c r="E84" s="183"/>
      <c r="F84" s="183"/>
      <c r="G84" s="183"/>
      <c r="H84" s="183"/>
      <c r="I84" s="183"/>
      <c r="J84" s="183"/>
      <c r="K84" s="183"/>
      <c r="L84" s="183"/>
      <c r="M84" s="183"/>
      <c r="O84" s="101"/>
      <c r="Q84" s="101"/>
      <c r="S84" s="101"/>
      <c r="U84" s="101"/>
      <c r="W84" s="101"/>
    </row>
    <row r="85" spans="5:23" s="100" customFormat="1">
      <c r="E85" s="183"/>
      <c r="F85" s="183"/>
      <c r="G85" s="183"/>
      <c r="H85" s="183"/>
      <c r="I85" s="183"/>
      <c r="J85" s="183"/>
      <c r="K85" s="183"/>
      <c r="L85" s="183"/>
      <c r="M85" s="183"/>
      <c r="O85" s="101"/>
      <c r="Q85" s="101"/>
      <c r="S85" s="101"/>
      <c r="U85" s="101"/>
      <c r="W85" s="101"/>
    </row>
    <row r="86" spans="5:23" s="100" customFormat="1">
      <c r="E86" s="183"/>
      <c r="F86" s="183"/>
      <c r="G86" s="183"/>
      <c r="H86" s="183"/>
      <c r="I86" s="183"/>
      <c r="J86" s="183"/>
      <c r="K86" s="183"/>
      <c r="L86" s="183"/>
      <c r="M86" s="183"/>
      <c r="O86" s="101"/>
      <c r="Q86" s="101"/>
      <c r="S86" s="101"/>
      <c r="U86" s="101"/>
      <c r="W86" s="101"/>
    </row>
    <row r="87" spans="5:23" s="100" customFormat="1">
      <c r="E87" s="183"/>
      <c r="F87" s="183"/>
      <c r="G87" s="183"/>
      <c r="H87" s="183"/>
      <c r="I87" s="183"/>
      <c r="J87" s="183"/>
      <c r="K87" s="183"/>
      <c r="L87" s="183"/>
      <c r="M87" s="183"/>
      <c r="O87" s="101"/>
      <c r="Q87" s="101"/>
      <c r="S87" s="101"/>
      <c r="U87" s="101"/>
      <c r="W87" s="101"/>
    </row>
    <row r="88" spans="5:23" s="100" customFormat="1">
      <c r="E88" s="183"/>
      <c r="F88" s="183"/>
      <c r="G88" s="183"/>
      <c r="H88" s="183"/>
      <c r="I88" s="183"/>
      <c r="J88" s="183"/>
      <c r="K88" s="183"/>
      <c r="L88" s="183"/>
      <c r="M88" s="183"/>
      <c r="O88" s="101"/>
      <c r="Q88" s="101"/>
      <c r="S88" s="101"/>
      <c r="U88" s="101"/>
      <c r="W88" s="101"/>
    </row>
    <row r="89" spans="5:23" s="100" customFormat="1">
      <c r="E89" s="183"/>
      <c r="F89" s="183"/>
      <c r="G89" s="183"/>
      <c r="H89" s="183"/>
      <c r="I89" s="183"/>
      <c r="J89" s="183"/>
      <c r="K89" s="183"/>
      <c r="L89" s="183"/>
      <c r="M89" s="183"/>
      <c r="O89" s="101"/>
      <c r="Q89" s="101"/>
      <c r="S89" s="101"/>
      <c r="U89" s="101"/>
      <c r="W89" s="101"/>
    </row>
    <row r="90" spans="5:23" s="100" customFormat="1">
      <c r="E90" s="183"/>
      <c r="F90" s="183"/>
      <c r="G90" s="183"/>
      <c r="H90" s="183"/>
      <c r="I90" s="183"/>
      <c r="J90" s="183"/>
      <c r="K90" s="183"/>
      <c r="L90" s="183"/>
      <c r="M90" s="183"/>
      <c r="O90" s="101"/>
      <c r="Q90" s="101"/>
      <c r="S90" s="101"/>
      <c r="U90" s="101"/>
      <c r="W90" s="101"/>
    </row>
    <row r="91" spans="5:23" s="100" customFormat="1">
      <c r="E91" s="183"/>
      <c r="F91" s="183"/>
      <c r="G91" s="183"/>
      <c r="H91" s="183"/>
      <c r="I91" s="183"/>
      <c r="J91" s="183"/>
      <c r="K91" s="183"/>
      <c r="L91" s="183"/>
      <c r="M91" s="183"/>
      <c r="O91" s="101"/>
      <c r="Q91" s="101"/>
      <c r="S91" s="101"/>
      <c r="U91" s="101"/>
      <c r="W91" s="101"/>
    </row>
    <row r="92" spans="5:23" s="100" customFormat="1">
      <c r="E92" s="183"/>
      <c r="F92" s="183"/>
      <c r="G92" s="183"/>
      <c r="H92" s="183"/>
      <c r="I92" s="183"/>
      <c r="J92" s="183"/>
      <c r="K92" s="183"/>
      <c r="L92" s="183"/>
      <c r="M92" s="183"/>
      <c r="O92" s="101"/>
      <c r="Q92" s="101"/>
      <c r="S92" s="101"/>
      <c r="U92" s="101"/>
      <c r="W92" s="101"/>
    </row>
    <row r="93" spans="5:23" s="100" customFormat="1">
      <c r="E93" s="183"/>
      <c r="F93" s="183"/>
      <c r="G93" s="183"/>
      <c r="H93" s="183"/>
      <c r="I93" s="183"/>
      <c r="J93" s="183"/>
      <c r="K93" s="183"/>
      <c r="L93" s="183"/>
      <c r="M93" s="183"/>
      <c r="O93" s="101"/>
      <c r="Q93" s="101"/>
      <c r="S93" s="101"/>
      <c r="U93" s="101"/>
      <c r="W93" s="101"/>
    </row>
    <row r="94" spans="5:23" s="100" customFormat="1">
      <c r="E94" s="183"/>
      <c r="F94" s="183"/>
      <c r="G94" s="183"/>
      <c r="H94" s="183"/>
      <c r="I94" s="183"/>
      <c r="J94" s="183"/>
      <c r="K94" s="183"/>
      <c r="L94" s="183"/>
      <c r="M94" s="183"/>
      <c r="O94" s="101"/>
      <c r="Q94" s="101"/>
      <c r="S94" s="101"/>
      <c r="U94" s="101"/>
      <c r="W94" s="101"/>
    </row>
    <row r="95" spans="5:23" s="100" customFormat="1">
      <c r="E95" s="183"/>
      <c r="F95" s="183"/>
      <c r="G95" s="183"/>
      <c r="H95" s="183"/>
      <c r="I95" s="183"/>
      <c r="J95" s="183"/>
      <c r="K95" s="183"/>
      <c r="L95" s="183"/>
      <c r="M95" s="183"/>
      <c r="O95" s="101"/>
      <c r="Q95" s="101"/>
      <c r="S95" s="101"/>
      <c r="U95" s="101"/>
      <c r="W95" s="101"/>
    </row>
    <row r="96" spans="5:23" s="100" customFormat="1">
      <c r="E96" s="183"/>
      <c r="F96" s="183"/>
      <c r="G96" s="183"/>
      <c r="H96" s="183"/>
      <c r="I96" s="183"/>
      <c r="J96" s="183"/>
      <c r="K96" s="183"/>
      <c r="L96" s="183"/>
      <c r="M96" s="183"/>
      <c r="O96" s="101"/>
      <c r="Q96" s="101"/>
      <c r="S96" s="101"/>
      <c r="U96" s="101"/>
      <c r="W96" s="101"/>
    </row>
    <row r="97" spans="5:23" s="100" customFormat="1">
      <c r="E97" s="183"/>
      <c r="F97" s="183"/>
      <c r="G97" s="183"/>
      <c r="H97" s="183"/>
      <c r="I97" s="183"/>
      <c r="J97" s="183"/>
      <c r="K97" s="183"/>
      <c r="L97" s="183"/>
      <c r="M97" s="183"/>
      <c r="O97" s="101"/>
      <c r="Q97" s="101"/>
      <c r="S97" s="101"/>
      <c r="U97" s="101"/>
      <c r="W97" s="101"/>
    </row>
    <row r="98" spans="5:23" s="100" customFormat="1">
      <c r="E98" s="183"/>
      <c r="F98" s="183"/>
      <c r="G98" s="183"/>
      <c r="H98" s="183"/>
      <c r="I98" s="183"/>
      <c r="J98" s="183"/>
      <c r="K98" s="183"/>
      <c r="L98" s="183"/>
      <c r="M98" s="183"/>
      <c r="O98" s="101"/>
      <c r="Q98" s="101"/>
      <c r="S98" s="101"/>
      <c r="U98" s="101"/>
      <c r="W98" s="101"/>
    </row>
    <row r="99" spans="5:23" s="100" customFormat="1">
      <c r="E99" s="183"/>
      <c r="F99" s="183"/>
      <c r="G99" s="183"/>
      <c r="H99" s="183"/>
      <c r="I99" s="183"/>
      <c r="J99" s="183"/>
      <c r="K99" s="183"/>
      <c r="L99" s="183"/>
      <c r="M99" s="183"/>
      <c r="O99" s="101"/>
      <c r="Q99" s="101"/>
      <c r="S99" s="101"/>
      <c r="U99" s="101"/>
      <c r="W99" s="101"/>
    </row>
    <row r="100" spans="5:23" s="100" customFormat="1">
      <c r="E100" s="183"/>
      <c r="F100" s="183"/>
      <c r="G100" s="183"/>
      <c r="H100" s="183"/>
      <c r="I100" s="183"/>
      <c r="J100" s="183"/>
      <c r="K100" s="183"/>
      <c r="L100" s="183"/>
      <c r="M100" s="183"/>
      <c r="O100" s="101"/>
      <c r="Q100" s="101"/>
      <c r="S100" s="101"/>
      <c r="U100" s="101"/>
      <c r="W100" s="101"/>
    </row>
    <row r="101" spans="5:23" s="100" customFormat="1">
      <c r="E101" s="183"/>
      <c r="F101" s="183"/>
      <c r="G101" s="183"/>
      <c r="H101" s="183"/>
      <c r="I101" s="183"/>
      <c r="J101" s="183"/>
      <c r="K101" s="183"/>
      <c r="L101" s="183"/>
      <c r="M101" s="183"/>
      <c r="O101" s="101"/>
      <c r="Q101" s="101"/>
      <c r="S101" s="101"/>
      <c r="U101" s="101"/>
      <c r="W101" s="101"/>
    </row>
    <row r="102" spans="5:23" s="100" customFormat="1">
      <c r="E102" s="183"/>
      <c r="F102" s="183"/>
      <c r="G102" s="183"/>
      <c r="H102" s="183"/>
      <c r="I102" s="183"/>
      <c r="J102" s="183"/>
      <c r="K102" s="183"/>
      <c r="L102" s="183"/>
      <c r="M102" s="183"/>
      <c r="O102" s="101"/>
      <c r="Q102" s="101"/>
      <c r="S102" s="101"/>
      <c r="U102" s="101"/>
      <c r="W102" s="101"/>
    </row>
    <row r="103" spans="5:23" s="100" customFormat="1">
      <c r="E103" s="183"/>
      <c r="F103" s="183"/>
      <c r="G103" s="183"/>
      <c r="H103" s="183"/>
      <c r="I103" s="183"/>
      <c r="J103" s="183"/>
      <c r="K103" s="183"/>
      <c r="L103" s="183"/>
      <c r="M103" s="183"/>
      <c r="O103" s="101"/>
      <c r="Q103" s="101"/>
      <c r="S103" s="101"/>
      <c r="U103" s="101"/>
      <c r="W103" s="101"/>
    </row>
    <row r="104" spans="5:23" s="100" customFormat="1">
      <c r="E104" s="183"/>
      <c r="F104" s="183"/>
      <c r="G104" s="183"/>
      <c r="H104" s="183"/>
      <c r="I104" s="183"/>
      <c r="J104" s="183"/>
      <c r="K104" s="183"/>
      <c r="L104" s="183"/>
      <c r="M104" s="183"/>
      <c r="O104" s="101"/>
      <c r="Q104" s="101"/>
      <c r="S104" s="101"/>
      <c r="U104" s="101"/>
      <c r="W104" s="101"/>
    </row>
    <row r="105" spans="5:23" s="100" customFormat="1">
      <c r="E105" s="183"/>
      <c r="F105" s="183"/>
      <c r="G105" s="183"/>
      <c r="H105" s="183"/>
      <c r="I105" s="183"/>
      <c r="J105" s="183"/>
      <c r="K105" s="183"/>
      <c r="L105" s="183"/>
      <c r="M105" s="183"/>
      <c r="O105" s="101"/>
      <c r="Q105" s="101"/>
      <c r="S105" s="101"/>
      <c r="U105" s="101"/>
      <c r="W105" s="101"/>
    </row>
    <row r="106" spans="5:23" s="100" customFormat="1">
      <c r="E106" s="183"/>
      <c r="F106" s="183"/>
      <c r="G106" s="183"/>
      <c r="H106" s="183"/>
      <c r="I106" s="183"/>
      <c r="J106" s="183"/>
      <c r="K106" s="183"/>
      <c r="L106" s="183"/>
      <c r="M106" s="183"/>
      <c r="O106" s="101"/>
      <c r="Q106" s="101"/>
      <c r="S106" s="101"/>
      <c r="U106" s="101"/>
      <c r="W106" s="101"/>
    </row>
    <row r="107" spans="5:23" s="100" customFormat="1">
      <c r="E107" s="183"/>
      <c r="F107" s="183"/>
      <c r="G107" s="183"/>
      <c r="H107" s="183"/>
      <c r="I107" s="183"/>
      <c r="J107" s="183"/>
      <c r="K107" s="183"/>
      <c r="L107" s="183"/>
      <c r="M107" s="183"/>
      <c r="O107" s="101"/>
      <c r="Q107" s="101"/>
      <c r="S107" s="101"/>
      <c r="U107" s="101"/>
      <c r="W107" s="101"/>
    </row>
    <row r="108" spans="5:23" s="100" customFormat="1">
      <c r="E108" s="183"/>
      <c r="F108" s="183"/>
      <c r="G108" s="183"/>
      <c r="H108" s="183"/>
      <c r="I108" s="183"/>
      <c r="J108" s="183"/>
      <c r="K108" s="183"/>
      <c r="L108" s="183"/>
      <c r="M108" s="183"/>
      <c r="O108" s="101"/>
      <c r="Q108" s="101"/>
      <c r="S108" s="101"/>
      <c r="U108" s="101"/>
      <c r="W108" s="101"/>
    </row>
    <row r="109" spans="5:23" s="100" customFormat="1">
      <c r="E109" s="183"/>
      <c r="F109" s="183"/>
      <c r="G109" s="183"/>
      <c r="H109" s="183"/>
      <c r="I109" s="183"/>
      <c r="J109" s="183"/>
      <c r="K109" s="183"/>
      <c r="L109" s="183"/>
      <c r="M109" s="183"/>
      <c r="O109" s="101"/>
      <c r="Q109" s="101"/>
      <c r="S109" s="101"/>
      <c r="U109" s="101"/>
      <c r="W109" s="101"/>
    </row>
    <row r="110" spans="5:23" s="100" customFormat="1">
      <c r="E110" s="183"/>
      <c r="F110" s="183"/>
      <c r="G110" s="183"/>
      <c r="H110" s="183"/>
      <c r="I110" s="183"/>
      <c r="J110" s="183"/>
      <c r="K110" s="183"/>
      <c r="L110" s="183"/>
      <c r="M110" s="183"/>
      <c r="O110" s="101"/>
      <c r="Q110" s="101"/>
      <c r="S110" s="101"/>
      <c r="U110" s="101"/>
      <c r="W110" s="101"/>
    </row>
    <row r="111" spans="5:23" s="100" customFormat="1">
      <c r="E111" s="183"/>
      <c r="F111" s="183"/>
      <c r="G111" s="183"/>
      <c r="H111" s="183"/>
      <c r="I111" s="183"/>
      <c r="J111" s="183"/>
      <c r="K111" s="183"/>
      <c r="L111" s="183"/>
      <c r="M111" s="183"/>
      <c r="O111" s="101"/>
      <c r="Q111" s="101"/>
      <c r="S111" s="101"/>
      <c r="U111" s="101"/>
      <c r="W111" s="101"/>
    </row>
    <row r="112" spans="5:23" s="100" customFormat="1">
      <c r="E112" s="183"/>
      <c r="F112" s="183"/>
      <c r="G112" s="183"/>
      <c r="H112" s="183"/>
      <c r="I112" s="183"/>
      <c r="J112" s="183"/>
      <c r="K112" s="183"/>
      <c r="L112" s="183"/>
      <c r="M112" s="183"/>
      <c r="O112" s="101"/>
      <c r="Q112" s="101"/>
      <c r="S112" s="101"/>
      <c r="U112" s="101"/>
      <c r="W112" s="101"/>
    </row>
    <row r="113" spans="5:23" s="100" customFormat="1">
      <c r="E113" s="183"/>
      <c r="F113" s="183"/>
      <c r="G113" s="183"/>
      <c r="H113" s="183"/>
      <c r="I113" s="183"/>
      <c r="J113" s="183"/>
      <c r="K113" s="183"/>
      <c r="L113" s="183"/>
      <c r="M113" s="183"/>
      <c r="O113" s="101"/>
      <c r="Q113" s="101"/>
      <c r="S113" s="101"/>
      <c r="U113" s="101"/>
      <c r="W113" s="101"/>
    </row>
    <row r="114" spans="5:23" s="100" customFormat="1">
      <c r="E114" s="183"/>
      <c r="F114" s="183"/>
      <c r="G114" s="183"/>
      <c r="H114" s="183"/>
      <c r="I114" s="183"/>
      <c r="J114" s="183"/>
      <c r="K114" s="183"/>
      <c r="L114" s="183"/>
      <c r="M114" s="183"/>
      <c r="O114" s="101"/>
      <c r="Q114" s="101"/>
      <c r="S114" s="101"/>
      <c r="U114" s="101"/>
      <c r="W114" s="101"/>
    </row>
    <row r="115" spans="5:23" s="100" customFormat="1">
      <c r="E115" s="183"/>
      <c r="F115" s="183"/>
      <c r="G115" s="183"/>
      <c r="H115" s="183"/>
      <c r="I115" s="183"/>
      <c r="J115" s="183"/>
      <c r="K115" s="183"/>
      <c r="L115" s="183"/>
      <c r="M115" s="183"/>
      <c r="O115" s="101"/>
      <c r="Q115" s="101"/>
      <c r="S115" s="101"/>
      <c r="U115" s="101"/>
      <c r="W115" s="101"/>
    </row>
    <row r="116" spans="5:23" s="100" customFormat="1">
      <c r="E116" s="183"/>
      <c r="F116" s="183"/>
      <c r="G116" s="183"/>
      <c r="H116" s="183"/>
      <c r="I116" s="183"/>
      <c r="J116" s="183"/>
      <c r="K116" s="183"/>
      <c r="L116" s="183"/>
      <c r="M116" s="183"/>
      <c r="O116" s="101"/>
      <c r="Q116" s="101"/>
      <c r="S116" s="101"/>
      <c r="U116" s="101"/>
      <c r="W116" s="101"/>
    </row>
    <row r="117" spans="5:23" s="100" customFormat="1">
      <c r="E117" s="183"/>
      <c r="F117" s="183"/>
      <c r="G117" s="183"/>
      <c r="H117" s="183"/>
      <c r="I117" s="183"/>
      <c r="J117" s="183"/>
      <c r="K117" s="183"/>
      <c r="L117" s="183"/>
      <c r="M117" s="183"/>
      <c r="O117" s="101"/>
      <c r="Q117" s="101"/>
      <c r="S117" s="101"/>
      <c r="U117" s="101"/>
      <c r="W117" s="101"/>
    </row>
    <row r="118" spans="5:23" s="100" customFormat="1">
      <c r="E118" s="183"/>
      <c r="F118" s="183"/>
      <c r="G118" s="183"/>
      <c r="H118" s="183"/>
      <c r="I118" s="183"/>
      <c r="J118" s="183"/>
      <c r="K118" s="183"/>
      <c r="L118" s="183"/>
      <c r="M118" s="183"/>
      <c r="O118" s="101"/>
      <c r="Q118" s="101"/>
      <c r="S118" s="101"/>
      <c r="U118" s="101"/>
      <c r="W118" s="101"/>
    </row>
    <row r="119" spans="5:23" s="100" customFormat="1">
      <c r="E119" s="183"/>
      <c r="F119" s="183"/>
      <c r="G119" s="183"/>
      <c r="H119" s="183"/>
      <c r="I119" s="183"/>
      <c r="J119" s="183"/>
      <c r="K119" s="183"/>
      <c r="L119" s="183"/>
      <c r="M119" s="183"/>
      <c r="O119" s="101"/>
      <c r="Q119" s="101"/>
      <c r="S119" s="101"/>
      <c r="U119" s="101"/>
      <c r="W119" s="101"/>
    </row>
    <row r="120" spans="5:23" s="100" customFormat="1">
      <c r="E120" s="183"/>
      <c r="F120" s="183"/>
      <c r="G120" s="183"/>
      <c r="H120" s="183"/>
      <c r="I120" s="183"/>
      <c r="J120" s="183"/>
      <c r="K120" s="183"/>
      <c r="L120" s="183"/>
      <c r="M120" s="183"/>
      <c r="O120" s="101"/>
      <c r="Q120" s="101"/>
      <c r="S120" s="101"/>
      <c r="U120" s="101"/>
      <c r="W120" s="101"/>
    </row>
    <row r="121" spans="5:23" s="100" customFormat="1">
      <c r="E121" s="183"/>
      <c r="F121" s="183"/>
      <c r="G121" s="183"/>
      <c r="H121" s="183"/>
      <c r="I121" s="183"/>
      <c r="J121" s="183"/>
      <c r="K121" s="183"/>
      <c r="L121" s="183"/>
      <c r="M121" s="183"/>
      <c r="O121" s="101"/>
      <c r="Q121" s="101"/>
      <c r="S121" s="101"/>
      <c r="U121" s="101"/>
      <c r="W121" s="101"/>
    </row>
    <row r="122" spans="5:23" s="100" customFormat="1">
      <c r="E122" s="183"/>
      <c r="F122" s="183"/>
      <c r="G122" s="183"/>
      <c r="H122" s="183"/>
      <c r="I122" s="183"/>
      <c r="J122" s="183"/>
      <c r="K122" s="183"/>
      <c r="L122" s="183"/>
      <c r="M122" s="183"/>
      <c r="O122" s="101"/>
      <c r="Q122" s="101"/>
      <c r="S122" s="101"/>
      <c r="U122" s="101"/>
      <c r="W122" s="101"/>
    </row>
    <row r="123" spans="5:23" s="100" customFormat="1">
      <c r="E123" s="183"/>
      <c r="F123" s="183"/>
      <c r="G123" s="183"/>
      <c r="H123" s="183"/>
      <c r="I123" s="183"/>
      <c r="J123" s="183"/>
      <c r="K123" s="183"/>
      <c r="L123" s="183"/>
      <c r="M123" s="183"/>
      <c r="O123" s="101"/>
      <c r="Q123" s="101"/>
      <c r="S123" s="101"/>
      <c r="U123" s="101"/>
      <c r="W123" s="101"/>
    </row>
    <row r="124" spans="5:23" s="100" customFormat="1">
      <c r="E124" s="183"/>
      <c r="F124" s="183"/>
      <c r="G124" s="183"/>
      <c r="H124" s="183"/>
      <c r="I124" s="183"/>
      <c r="J124" s="183"/>
      <c r="K124" s="183"/>
      <c r="L124" s="183"/>
      <c r="M124" s="183"/>
      <c r="O124" s="101"/>
      <c r="Q124" s="101"/>
      <c r="S124" s="101"/>
      <c r="U124" s="101"/>
      <c r="W124" s="101"/>
    </row>
    <row r="125" spans="5:23" s="100" customFormat="1">
      <c r="E125" s="183"/>
      <c r="F125" s="183"/>
      <c r="G125" s="183"/>
      <c r="H125" s="183"/>
      <c r="I125" s="183"/>
      <c r="J125" s="183"/>
      <c r="K125" s="183"/>
      <c r="L125" s="183"/>
      <c r="M125" s="183"/>
      <c r="O125" s="101"/>
      <c r="Q125" s="101"/>
      <c r="S125" s="101"/>
      <c r="U125" s="101"/>
      <c r="W125" s="101"/>
    </row>
    <row r="126" spans="5:23" s="100" customFormat="1">
      <c r="E126" s="183"/>
      <c r="F126" s="183"/>
      <c r="G126" s="183"/>
      <c r="H126" s="183"/>
      <c r="I126" s="183"/>
      <c r="J126" s="183"/>
      <c r="K126" s="183"/>
      <c r="L126" s="183"/>
      <c r="M126" s="183"/>
      <c r="O126" s="101"/>
      <c r="Q126" s="101"/>
      <c r="S126" s="101"/>
      <c r="U126" s="101"/>
      <c r="W126" s="101"/>
    </row>
    <row r="127" spans="5:23" s="100" customFormat="1">
      <c r="E127" s="183"/>
      <c r="F127" s="183"/>
      <c r="G127" s="183"/>
      <c r="H127" s="183"/>
      <c r="I127" s="183"/>
      <c r="J127" s="183"/>
      <c r="K127" s="183"/>
      <c r="L127" s="183"/>
      <c r="M127" s="183"/>
      <c r="O127" s="101"/>
      <c r="Q127" s="101"/>
      <c r="S127" s="101"/>
      <c r="U127" s="101"/>
      <c r="W127" s="101"/>
    </row>
    <row r="128" spans="5:23" s="100" customFormat="1">
      <c r="E128" s="183"/>
      <c r="F128" s="183"/>
      <c r="G128" s="183"/>
      <c r="H128" s="183"/>
      <c r="I128" s="183"/>
      <c r="J128" s="183"/>
      <c r="K128" s="183"/>
      <c r="L128" s="183"/>
      <c r="M128" s="183"/>
      <c r="O128" s="101"/>
      <c r="Q128" s="101"/>
      <c r="S128" s="101"/>
      <c r="U128" s="101"/>
      <c r="W128" s="101"/>
    </row>
    <row r="129" spans="5:23" s="100" customFormat="1">
      <c r="E129" s="183"/>
      <c r="F129" s="183"/>
      <c r="G129" s="183"/>
      <c r="H129" s="183"/>
      <c r="I129" s="183"/>
      <c r="J129" s="183"/>
      <c r="K129" s="183"/>
      <c r="L129" s="183"/>
      <c r="M129" s="183"/>
      <c r="O129" s="101"/>
      <c r="Q129" s="101"/>
      <c r="S129" s="101"/>
      <c r="U129" s="101"/>
      <c r="W129" s="101"/>
    </row>
    <row r="130" spans="5:23" s="100" customFormat="1">
      <c r="E130" s="183"/>
      <c r="F130" s="183"/>
      <c r="G130" s="183"/>
      <c r="H130" s="183"/>
      <c r="I130" s="183"/>
      <c r="J130" s="183"/>
      <c r="K130" s="183"/>
      <c r="L130" s="183"/>
      <c r="M130" s="183"/>
      <c r="O130" s="101"/>
      <c r="Q130" s="101"/>
      <c r="S130" s="101"/>
      <c r="U130" s="101"/>
      <c r="W130" s="101"/>
    </row>
    <row r="131" spans="5:23" s="100" customFormat="1">
      <c r="E131" s="183"/>
      <c r="F131" s="183"/>
      <c r="G131" s="183"/>
      <c r="H131" s="183"/>
      <c r="I131" s="183"/>
      <c r="J131" s="183"/>
      <c r="K131" s="183"/>
      <c r="L131" s="183"/>
      <c r="M131" s="183"/>
      <c r="O131" s="101"/>
      <c r="Q131" s="101"/>
      <c r="S131" s="101"/>
      <c r="U131" s="101"/>
      <c r="W131" s="101"/>
    </row>
    <row r="132" spans="5:23" s="100" customFormat="1">
      <c r="E132" s="183"/>
      <c r="F132" s="183"/>
      <c r="G132" s="183"/>
      <c r="H132" s="183"/>
      <c r="I132" s="183"/>
      <c r="J132" s="183"/>
      <c r="K132" s="183"/>
      <c r="L132" s="183"/>
      <c r="M132" s="183"/>
      <c r="O132" s="101"/>
      <c r="Q132" s="101"/>
      <c r="S132" s="101"/>
      <c r="U132" s="101"/>
      <c r="W132" s="101"/>
    </row>
    <row r="133" spans="5:23" s="100" customFormat="1">
      <c r="E133" s="183"/>
      <c r="F133" s="183"/>
      <c r="G133" s="183"/>
      <c r="H133" s="183"/>
      <c r="I133" s="183"/>
      <c r="J133" s="183"/>
      <c r="K133" s="183"/>
      <c r="L133" s="183"/>
      <c r="M133" s="183"/>
      <c r="O133" s="101"/>
      <c r="Q133" s="101"/>
      <c r="S133" s="101"/>
      <c r="U133" s="101"/>
      <c r="W133" s="101"/>
    </row>
    <row r="134" spans="5:23" s="100" customFormat="1">
      <c r="E134" s="183"/>
      <c r="F134" s="183"/>
      <c r="G134" s="183"/>
      <c r="H134" s="183"/>
      <c r="I134" s="183"/>
      <c r="J134" s="183"/>
      <c r="K134" s="183"/>
      <c r="L134" s="183"/>
      <c r="M134" s="183"/>
      <c r="O134" s="101"/>
      <c r="Q134" s="101"/>
      <c r="S134" s="101"/>
      <c r="U134" s="101"/>
      <c r="W134" s="101"/>
    </row>
    <row r="135" spans="5:23" s="100" customFormat="1">
      <c r="E135" s="183"/>
      <c r="F135" s="183"/>
      <c r="G135" s="183"/>
      <c r="H135" s="183"/>
      <c r="I135" s="183"/>
      <c r="J135" s="183"/>
      <c r="K135" s="183"/>
      <c r="L135" s="183"/>
      <c r="M135" s="183"/>
      <c r="O135" s="101"/>
      <c r="Q135" s="101"/>
      <c r="S135" s="101"/>
      <c r="U135" s="101"/>
      <c r="W135" s="101"/>
    </row>
    <row r="136" spans="5:23" s="100" customFormat="1">
      <c r="E136" s="183"/>
      <c r="F136" s="183"/>
      <c r="G136" s="183"/>
      <c r="H136" s="183"/>
      <c r="I136" s="183"/>
      <c r="J136" s="183"/>
      <c r="K136" s="183"/>
      <c r="L136" s="183"/>
      <c r="M136" s="183"/>
      <c r="O136" s="101"/>
      <c r="Q136" s="101"/>
      <c r="S136" s="101"/>
      <c r="U136" s="101"/>
      <c r="W136" s="101"/>
    </row>
    <row r="137" spans="5:23" s="100" customFormat="1">
      <c r="E137" s="183"/>
      <c r="F137" s="183"/>
      <c r="G137" s="183"/>
      <c r="H137" s="183"/>
      <c r="I137" s="183"/>
      <c r="J137" s="183"/>
      <c r="K137" s="183"/>
      <c r="L137" s="183"/>
      <c r="M137" s="183"/>
      <c r="O137" s="101"/>
      <c r="Q137" s="101"/>
      <c r="S137" s="101"/>
      <c r="U137" s="101"/>
      <c r="W137" s="101"/>
    </row>
    <row r="138" spans="5:23" s="100" customFormat="1">
      <c r="E138" s="183"/>
      <c r="F138" s="183"/>
      <c r="G138" s="183"/>
      <c r="H138" s="183"/>
      <c r="I138" s="183"/>
      <c r="J138" s="183"/>
      <c r="K138" s="183"/>
      <c r="L138" s="183"/>
      <c r="M138" s="183"/>
      <c r="O138" s="101"/>
      <c r="Q138" s="101"/>
      <c r="S138" s="101"/>
      <c r="U138" s="101"/>
      <c r="W138" s="101"/>
    </row>
    <row r="139" spans="5:23" s="100" customFormat="1">
      <c r="E139" s="183"/>
      <c r="F139" s="183"/>
      <c r="G139" s="183"/>
      <c r="H139" s="183"/>
      <c r="I139" s="183"/>
      <c r="J139" s="183"/>
      <c r="K139" s="183"/>
      <c r="L139" s="183"/>
      <c r="M139" s="183"/>
      <c r="O139" s="101"/>
      <c r="Q139" s="101"/>
      <c r="S139" s="101"/>
      <c r="U139" s="101"/>
      <c r="W139" s="101"/>
    </row>
    <row r="140" spans="5:23" s="100" customFormat="1">
      <c r="E140" s="183"/>
      <c r="F140" s="183"/>
      <c r="G140" s="183"/>
      <c r="H140" s="183"/>
      <c r="I140" s="183"/>
      <c r="J140" s="183"/>
      <c r="K140" s="183"/>
      <c r="L140" s="183"/>
      <c r="M140" s="183"/>
      <c r="O140" s="101"/>
      <c r="Q140" s="101"/>
      <c r="S140" s="101"/>
      <c r="U140" s="101"/>
      <c r="W140" s="101"/>
    </row>
    <row r="141" spans="5:23" s="100" customFormat="1">
      <c r="E141" s="183"/>
      <c r="F141" s="183"/>
      <c r="G141" s="183"/>
      <c r="H141" s="183"/>
      <c r="I141" s="183"/>
      <c r="J141" s="183"/>
      <c r="K141" s="183"/>
      <c r="L141" s="183"/>
      <c r="M141" s="183"/>
      <c r="O141" s="101"/>
      <c r="Q141" s="101"/>
      <c r="S141" s="101"/>
      <c r="U141" s="101"/>
      <c r="W141" s="101"/>
    </row>
    <row r="142" spans="5:23" s="100" customFormat="1">
      <c r="E142" s="183"/>
      <c r="F142" s="183"/>
      <c r="G142" s="183"/>
      <c r="H142" s="183"/>
      <c r="I142" s="183"/>
      <c r="J142" s="183"/>
      <c r="K142" s="183"/>
      <c r="L142" s="183"/>
      <c r="M142" s="183"/>
      <c r="O142" s="101"/>
      <c r="Q142" s="101"/>
      <c r="S142" s="101"/>
      <c r="U142" s="101"/>
      <c r="W142" s="101"/>
    </row>
    <row r="143" spans="5:23" s="100" customFormat="1">
      <c r="E143" s="183"/>
      <c r="F143" s="183"/>
      <c r="G143" s="183"/>
      <c r="H143" s="183"/>
      <c r="I143" s="183"/>
      <c r="J143" s="183"/>
      <c r="K143" s="183"/>
      <c r="L143" s="183"/>
      <c r="M143" s="183"/>
      <c r="O143" s="101"/>
      <c r="Q143" s="101"/>
      <c r="S143" s="101"/>
      <c r="U143" s="101"/>
      <c r="W143" s="101"/>
    </row>
    <row r="144" spans="5:23" s="100" customFormat="1">
      <c r="E144" s="183"/>
      <c r="F144" s="183"/>
      <c r="G144" s="183"/>
      <c r="H144" s="183"/>
      <c r="I144" s="183"/>
      <c r="J144" s="183"/>
      <c r="K144" s="183"/>
      <c r="L144" s="183"/>
      <c r="M144" s="183"/>
      <c r="O144" s="101"/>
      <c r="Q144" s="101"/>
      <c r="S144" s="101"/>
      <c r="U144" s="101"/>
      <c r="W144" s="101"/>
    </row>
    <row r="145" spans="5:23" s="100" customFormat="1">
      <c r="E145" s="183"/>
      <c r="F145" s="183"/>
      <c r="G145" s="183"/>
      <c r="H145" s="183"/>
      <c r="I145" s="183"/>
      <c r="J145" s="183"/>
      <c r="K145" s="183"/>
      <c r="L145" s="183"/>
      <c r="M145" s="183"/>
      <c r="O145" s="101"/>
      <c r="Q145" s="101"/>
      <c r="S145" s="101"/>
      <c r="U145" s="101"/>
      <c r="W145" s="101"/>
    </row>
    <row r="146" spans="5:23" s="100" customFormat="1">
      <c r="E146" s="183"/>
      <c r="F146" s="183"/>
      <c r="G146" s="183"/>
      <c r="H146" s="183"/>
      <c r="I146" s="183"/>
      <c r="J146" s="183"/>
      <c r="K146" s="183"/>
      <c r="L146" s="183"/>
      <c r="M146" s="183"/>
      <c r="O146" s="101"/>
      <c r="Q146" s="101"/>
      <c r="S146" s="101"/>
      <c r="U146" s="101"/>
      <c r="W146" s="101"/>
    </row>
    <row r="147" spans="5:23" s="100" customFormat="1">
      <c r="E147" s="183"/>
      <c r="F147" s="183"/>
      <c r="G147" s="183"/>
      <c r="H147" s="183"/>
      <c r="I147" s="183"/>
      <c r="J147" s="183"/>
      <c r="K147" s="183"/>
      <c r="L147" s="183"/>
      <c r="M147" s="183"/>
      <c r="O147" s="101"/>
      <c r="Q147" s="101"/>
      <c r="S147" s="101"/>
      <c r="U147" s="101"/>
      <c r="W147" s="101"/>
    </row>
    <row r="148" spans="5:23" s="100" customFormat="1">
      <c r="E148" s="183"/>
      <c r="F148" s="183"/>
      <c r="G148" s="183"/>
      <c r="H148" s="183"/>
      <c r="I148" s="183"/>
      <c r="J148" s="183"/>
      <c r="K148" s="183"/>
      <c r="L148" s="183"/>
      <c r="M148" s="183"/>
      <c r="O148" s="101"/>
      <c r="Q148" s="101"/>
      <c r="S148" s="101"/>
      <c r="U148" s="101"/>
      <c r="W148" s="101"/>
    </row>
    <row r="149" spans="5:23" s="100" customFormat="1">
      <c r="E149" s="183"/>
      <c r="F149" s="183"/>
      <c r="G149" s="183"/>
      <c r="H149" s="183"/>
      <c r="I149" s="183"/>
      <c r="J149" s="183"/>
      <c r="K149" s="183"/>
      <c r="L149" s="183"/>
      <c r="M149" s="183"/>
      <c r="O149" s="101"/>
      <c r="Q149" s="101"/>
      <c r="S149" s="101"/>
      <c r="U149" s="101"/>
      <c r="W149" s="101"/>
    </row>
    <row r="150" spans="5:23" s="100" customFormat="1">
      <c r="E150" s="183"/>
      <c r="F150" s="183"/>
      <c r="G150" s="183"/>
      <c r="H150" s="183"/>
      <c r="I150" s="183"/>
      <c r="J150" s="183"/>
      <c r="K150" s="183"/>
      <c r="L150" s="183"/>
      <c r="M150" s="183"/>
      <c r="O150" s="101"/>
      <c r="Q150" s="101"/>
      <c r="S150" s="101"/>
      <c r="U150" s="101"/>
      <c r="W150" s="101"/>
    </row>
    <row r="151" spans="5:23" s="100" customFormat="1">
      <c r="E151" s="183"/>
      <c r="F151" s="183"/>
      <c r="G151" s="183"/>
      <c r="H151" s="183"/>
      <c r="I151" s="183"/>
      <c r="J151" s="183"/>
      <c r="K151" s="183"/>
      <c r="L151" s="183"/>
      <c r="M151" s="183"/>
      <c r="O151" s="101"/>
      <c r="Q151" s="101"/>
      <c r="S151" s="101"/>
      <c r="U151" s="101"/>
      <c r="W151" s="101"/>
    </row>
    <row r="152" spans="5:23" s="100" customFormat="1">
      <c r="E152" s="183"/>
      <c r="F152" s="183"/>
      <c r="G152" s="183"/>
      <c r="H152" s="183"/>
      <c r="I152" s="183"/>
      <c r="J152" s="183"/>
      <c r="K152" s="183"/>
      <c r="L152" s="183"/>
      <c r="M152" s="183"/>
      <c r="O152" s="101"/>
      <c r="Q152" s="101"/>
      <c r="S152" s="101"/>
      <c r="U152" s="101"/>
      <c r="W152" s="101"/>
    </row>
    <row r="153" spans="5:23" s="100" customFormat="1">
      <c r="E153" s="183"/>
      <c r="F153" s="183"/>
      <c r="G153" s="183"/>
      <c r="H153" s="183"/>
      <c r="I153" s="183"/>
      <c r="J153" s="183"/>
      <c r="K153" s="183"/>
      <c r="L153" s="183"/>
      <c r="M153" s="183"/>
      <c r="O153" s="101"/>
      <c r="Q153" s="101"/>
      <c r="S153" s="101"/>
      <c r="U153" s="101"/>
      <c r="W153" s="101"/>
    </row>
    <row r="154" spans="5:23" s="100" customFormat="1">
      <c r="E154" s="183"/>
      <c r="F154" s="183"/>
      <c r="G154" s="183"/>
      <c r="H154" s="183"/>
      <c r="I154" s="183"/>
      <c r="J154" s="183"/>
      <c r="K154" s="183"/>
      <c r="L154" s="183"/>
      <c r="M154" s="183"/>
      <c r="O154" s="101"/>
      <c r="Q154" s="101"/>
      <c r="S154" s="101"/>
      <c r="U154" s="101"/>
      <c r="W154" s="101"/>
    </row>
    <row r="155" spans="5:23" s="100" customFormat="1">
      <c r="E155" s="183"/>
      <c r="F155" s="183"/>
      <c r="G155" s="183"/>
      <c r="H155" s="183"/>
      <c r="I155" s="183"/>
      <c r="J155" s="183"/>
      <c r="K155" s="183"/>
      <c r="L155" s="183"/>
      <c r="M155" s="183"/>
      <c r="O155" s="101"/>
      <c r="Q155" s="101"/>
      <c r="S155" s="101"/>
      <c r="U155" s="101"/>
      <c r="W155" s="101"/>
    </row>
    <row r="156" spans="5:23" s="100" customFormat="1">
      <c r="E156" s="183"/>
      <c r="F156" s="183"/>
      <c r="G156" s="183"/>
      <c r="H156" s="183"/>
      <c r="I156" s="183"/>
      <c r="J156" s="183"/>
      <c r="K156" s="183"/>
      <c r="L156" s="183"/>
      <c r="M156" s="183"/>
      <c r="O156" s="101"/>
      <c r="Q156" s="101"/>
      <c r="S156" s="101"/>
      <c r="U156" s="101"/>
      <c r="W156" s="101"/>
    </row>
    <row r="157" spans="5:23" s="100" customFormat="1">
      <c r="E157" s="183"/>
      <c r="F157" s="183"/>
      <c r="G157" s="183"/>
      <c r="H157" s="183"/>
      <c r="I157" s="183"/>
      <c r="J157" s="183"/>
      <c r="K157" s="183"/>
      <c r="L157" s="183"/>
      <c r="M157" s="183"/>
      <c r="O157" s="101"/>
      <c r="Q157" s="101"/>
      <c r="S157" s="101"/>
      <c r="U157" s="101"/>
      <c r="W157" s="101"/>
    </row>
    <row r="158" spans="5:23" s="100" customFormat="1">
      <c r="E158" s="183"/>
      <c r="F158" s="183"/>
      <c r="G158" s="183"/>
      <c r="H158" s="183"/>
      <c r="I158" s="183"/>
      <c r="J158" s="183"/>
      <c r="K158" s="183"/>
      <c r="L158" s="183"/>
      <c r="M158" s="183"/>
      <c r="O158" s="101"/>
      <c r="Q158" s="101"/>
      <c r="S158" s="101"/>
      <c r="U158" s="101"/>
      <c r="W158" s="101"/>
    </row>
    <row r="159" spans="5:23" s="100" customFormat="1">
      <c r="E159" s="183"/>
      <c r="F159" s="183"/>
      <c r="G159" s="183"/>
      <c r="H159" s="183"/>
      <c r="I159" s="183"/>
      <c r="J159" s="183"/>
      <c r="K159" s="183"/>
      <c r="L159" s="183"/>
      <c r="M159" s="183"/>
      <c r="O159" s="101"/>
      <c r="Q159" s="101"/>
      <c r="S159" s="101"/>
      <c r="U159" s="101"/>
      <c r="W159" s="101"/>
    </row>
    <row r="160" spans="5:23" s="100" customFormat="1">
      <c r="E160" s="183"/>
      <c r="F160" s="183"/>
      <c r="G160" s="183"/>
      <c r="H160" s="183"/>
      <c r="I160" s="183"/>
      <c r="J160" s="183"/>
      <c r="K160" s="183"/>
      <c r="L160" s="183"/>
      <c r="M160" s="183"/>
      <c r="O160" s="101"/>
      <c r="Q160" s="101"/>
      <c r="S160" s="101"/>
      <c r="U160" s="101"/>
      <c r="W160" s="101"/>
    </row>
    <row r="161" spans="5:23" s="100" customFormat="1">
      <c r="E161" s="183"/>
      <c r="F161" s="183"/>
      <c r="G161" s="183"/>
      <c r="H161" s="183"/>
      <c r="I161" s="183"/>
      <c r="J161" s="183"/>
      <c r="K161" s="183"/>
      <c r="L161" s="183"/>
      <c r="M161" s="183"/>
      <c r="O161" s="101"/>
      <c r="Q161" s="101"/>
      <c r="S161" s="101"/>
      <c r="U161" s="101"/>
      <c r="W161" s="101"/>
    </row>
    <row r="162" spans="5:23" s="100" customFormat="1">
      <c r="E162" s="183"/>
      <c r="F162" s="183"/>
      <c r="G162" s="183"/>
      <c r="H162" s="183"/>
      <c r="I162" s="183"/>
      <c r="J162" s="183"/>
      <c r="K162" s="183"/>
      <c r="L162" s="183"/>
      <c r="M162" s="183"/>
      <c r="O162" s="101"/>
      <c r="Q162" s="101"/>
      <c r="S162" s="101"/>
      <c r="U162" s="101"/>
      <c r="W162" s="101"/>
    </row>
    <row r="163" spans="5:23" s="100" customFormat="1">
      <c r="E163" s="183"/>
      <c r="F163" s="183"/>
      <c r="G163" s="183"/>
      <c r="H163" s="183"/>
      <c r="I163" s="183"/>
      <c r="J163" s="183"/>
      <c r="K163" s="183"/>
      <c r="L163" s="183"/>
      <c r="M163" s="183"/>
      <c r="O163" s="101"/>
      <c r="Q163" s="101"/>
      <c r="S163" s="101"/>
      <c r="U163" s="101"/>
      <c r="W163" s="101"/>
    </row>
    <row r="164" spans="5:23" s="100" customFormat="1">
      <c r="E164" s="183"/>
      <c r="F164" s="183"/>
      <c r="G164" s="183"/>
      <c r="H164" s="183"/>
      <c r="I164" s="183"/>
      <c r="J164" s="183"/>
      <c r="K164" s="183"/>
      <c r="L164" s="183"/>
      <c r="M164" s="183"/>
      <c r="O164" s="101"/>
      <c r="Q164" s="101"/>
      <c r="S164" s="101"/>
      <c r="U164" s="101"/>
      <c r="W164" s="101"/>
    </row>
    <row r="165" spans="5:23" s="100" customFormat="1">
      <c r="E165" s="183"/>
      <c r="F165" s="183"/>
      <c r="G165" s="183"/>
      <c r="H165" s="183"/>
      <c r="I165" s="183"/>
      <c r="J165" s="183"/>
      <c r="K165" s="183"/>
      <c r="L165" s="183"/>
      <c r="M165" s="183"/>
      <c r="O165" s="101"/>
      <c r="Q165" s="101"/>
      <c r="S165" s="101"/>
      <c r="U165" s="101"/>
      <c r="W165" s="101"/>
    </row>
    <row r="166" spans="5:23" s="100" customFormat="1">
      <c r="E166" s="183"/>
      <c r="F166" s="183"/>
      <c r="G166" s="183"/>
      <c r="H166" s="183"/>
      <c r="I166" s="183"/>
      <c r="J166" s="183"/>
      <c r="K166" s="183"/>
      <c r="L166" s="183"/>
      <c r="M166" s="183"/>
      <c r="O166" s="101"/>
      <c r="Q166" s="101"/>
      <c r="S166" s="101"/>
      <c r="U166" s="101"/>
      <c r="W166" s="101"/>
    </row>
    <row r="167" spans="5:23" s="100" customFormat="1">
      <c r="E167" s="183"/>
      <c r="F167" s="183"/>
      <c r="G167" s="183"/>
      <c r="H167" s="183"/>
      <c r="I167" s="183"/>
      <c r="J167" s="183"/>
      <c r="K167" s="183"/>
      <c r="L167" s="183"/>
      <c r="M167" s="183"/>
      <c r="O167" s="101"/>
      <c r="Q167" s="101"/>
      <c r="S167" s="101"/>
      <c r="U167" s="101"/>
      <c r="W167" s="101"/>
    </row>
    <row r="168" spans="5:23" s="100" customFormat="1">
      <c r="E168" s="183"/>
      <c r="F168" s="183"/>
      <c r="G168" s="183"/>
      <c r="H168" s="183"/>
      <c r="I168" s="183"/>
      <c r="J168" s="183"/>
      <c r="K168" s="183"/>
      <c r="L168" s="183"/>
      <c r="M168" s="183"/>
      <c r="O168" s="101"/>
      <c r="Q168" s="101"/>
      <c r="S168" s="101"/>
      <c r="U168" s="101"/>
      <c r="W168" s="101"/>
    </row>
    <row r="169" spans="5:23" s="100" customFormat="1">
      <c r="E169" s="183"/>
      <c r="F169" s="183"/>
      <c r="G169" s="183"/>
      <c r="H169" s="183"/>
      <c r="I169" s="183"/>
      <c r="J169" s="183"/>
      <c r="K169" s="183"/>
      <c r="L169" s="183"/>
      <c r="M169" s="183"/>
      <c r="O169" s="101"/>
      <c r="Q169" s="101"/>
      <c r="S169" s="101"/>
      <c r="U169" s="101"/>
      <c r="W169" s="101"/>
    </row>
    <row r="170" spans="5:23" s="100" customFormat="1">
      <c r="E170" s="183"/>
      <c r="F170" s="183"/>
      <c r="G170" s="183"/>
      <c r="H170" s="183"/>
      <c r="I170" s="183"/>
      <c r="J170" s="183"/>
      <c r="K170" s="183"/>
      <c r="L170" s="183"/>
      <c r="M170" s="183"/>
      <c r="O170" s="101"/>
      <c r="Q170" s="101"/>
      <c r="S170" s="101"/>
      <c r="U170" s="101"/>
      <c r="W170" s="101"/>
    </row>
    <row r="171" spans="5:23" s="100" customFormat="1">
      <c r="E171" s="183"/>
      <c r="F171" s="183"/>
      <c r="G171" s="183"/>
      <c r="H171" s="183"/>
      <c r="I171" s="183"/>
      <c r="J171" s="183"/>
      <c r="K171" s="183"/>
      <c r="L171" s="183"/>
      <c r="M171" s="183"/>
      <c r="O171" s="101"/>
      <c r="Q171" s="101"/>
      <c r="S171" s="101"/>
      <c r="U171" s="101"/>
      <c r="W171" s="101"/>
    </row>
    <row r="172" spans="5:23" s="100" customFormat="1">
      <c r="E172" s="183"/>
      <c r="F172" s="183"/>
      <c r="G172" s="183"/>
      <c r="H172" s="183"/>
      <c r="I172" s="183"/>
      <c r="J172" s="183"/>
      <c r="K172" s="183"/>
      <c r="L172" s="183"/>
      <c r="M172" s="183"/>
      <c r="O172" s="101"/>
      <c r="Q172" s="101"/>
      <c r="S172" s="101"/>
      <c r="U172" s="101"/>
      <c r="W172" s="101"/>
    </row>
    <row r="173" spans="5:23" s="100" customFormat="1">
      <c r="E173" s="183"/>
      <c r="F173" s="183"/>
      <c r="G173" s="183"/>
      <c r="H173" s="183"/>
      <c r="I173" s="183"/>
      <c r="J173" s="183"/>
      <c r="K173" s="183"/>
      <c r="L173" s="183"/>
      <c r="M173" s="183"/>
      <c r="O173" s="101"/>
      <c r="Q173" s="101"/>
      <c r="S173" s="101"/>
      <c r="U173" s="101"/>
      <c r="W173" s="101"/>
    </row>
    <row r="174" spans="5:23" s="100" customFormat="1">
      <c r="E174" s="183"/>
      <c r="F174" s="183"/>
      <c r="G174" s="183"/>
      <c r="H174" s="183"/>
      <c r="I174" s="183"/>
      <c r="J174" s="183"/>
      <c r="K174" s="183"/>
      <c r="L174" s="183"/>
      <c r="M174" s="183"/>
      <c r="O174" s="101"/>
      <c r="Q174" s="101"/>
      <c r="S174" s="101"/>
      <c r="U174" s="101"/>
      <c r="W174" s="101"/>
    </row>
    <row r="175" spans="5:23" s="100" customFormat="1">
      <c r="E175" s="183"/>
      <c r="F175" s="183"/>
      <c r="G175" s="183"/>
      <c r="H175" s="183"/>
      <c r="I175" s="183"/>
      <c r="J175" s="183"/>
      <c r="K175" s="183"/>
      <c r="L175" s="183"/>
      <c r="M175" s="183"/>
      <c r="O175" s="101"/>
      <c r="Q175" s="101"/>
      <c r="S175" s="101"/>
      <c r="U175" s="101"/>
      <c r="W175" s="101"/>
    </row>
    <row r="176" spans="5:23" s="100" customFormat="1">
      <c r="E176" s="183"/>
      <c r="F176" s="183"/>
      <c r="G176" s="183"/>
      <c r="H176" s="183"/>
      <c r="I176" s="183"/>
      <c r="J176" s="183"/>
      <c r="K176" s="183"/>
      <c r="L176" s="183"/>
      <c r="M176" s="183"/>
      <c r="O176" s="101"/>
      <c r="Q176" s="101"/>
      <c r="S176" s="101"/>
      <c r="U176" s="101"/>
      <c r="W176" s="101"/>
    </row>
    <row r="177" spans="2:23" s="100" customFormat="1">
      <c r="E177" s="183"/>
      <c r="F177" s="183"/>
      <c r="G177" s="183"/>
      <c r="H177" s="183"/>
      <c r="I177" s="183"/>
      <c r="J177" s="183"/>
      <c r="K177" s="183"/>
      <c r="L177" s="183"/>
      <c r="M177" s="183"/>
      <c r="O177" s="101"/>
      <c r="Q177" s="101"/>
      <c r="S177" s="101"/>
      <c r="U177" s="101"/>
      <c r="W177" s="101"/>
    </row>
    <row r="178" spans="2:23" s="100" customFormat="1">
      <c r="E178" s="183"/>
      <c r="F178" s="183"/>
      <c r="G178" s="183"/>
      <c r="H178" s="183"/>
      <c r="I178" s="183"/>
      <c r="J178" s="183"/>
      <c r="K178" s="183"/>
      <c r="L178" s="183"/>
      <c r="M178" s="183"/>
      <c r="O178" s="101"/>
      <c r="Q178" s="101"/>
      <c r="S178" s="101"/>
      <c r="U178" s="101"/>
      <c r="W178" s="101"/>
    </row>
    <row r="179" spans="2:23" s="100" customFormat="1">
      <c r="E179" s="183"/>
      <c r="F179" s="183"/>
      <c r="G179" s="183"/>
      <c r="H179" s="183"/>
      <c r="I179" s="183"/>
      <c r="J179" s="183"/>
      <c r="K179" s="183"/>
      <c r="L179" s="183"/>
      <c r="M179" s="183"/>
      <c r="O179" s="101"/>
      <c r="Q179" s="101"/>
      <c r="S179" s="101"/>
      <c r="U179" s="101"/>
      <c r="W179" s="101"/>
    </row>
    <row r="180" spans="2:23" s="100" customFormat="1">
      <c r="E180" s="183"/>
      <c r="F180" s="183"/>
      <c r="G180" s="183"/>
      <c r="H180" s="183"/>
      <c r="I180" s="183"/>
      <c r="J180" s="183"/>
      <c r="K180" s="183"/>
      <c r="L180" s="183"/>
      <c r="M180" s="183"/>
      <c r="O180" s="101"/>
      <c r="Q180" s="101"/>
      <c r="S180" s="101"/>
      <c r="U180" s="101"/>
      <c r="W180" s="101"/>
    </row>
    <row r="181" spans="2:23" s="100" customFormat="1">
      <c r="E181" s="183"/>
      <c r="F181" s="183"/>
      <c r="G181" s="183"/>
      <c r="H181" s="183"/>
      <c r="I181" s="183"/>
      <c r="J181" s="183"/>
      <c r="K181" s="183"/>
      <c r="L181" s="183"/>
      <c r="M181" s="183"/>
      <c r="O181" s="101"/>
      <c r="Q181" s="101"/>
      <c r="S181" s="101"/>
      <c r="U181" s="101"/>
      <c r="W181" s="101"/>
    </row>
    <row r="182" spans="2:23" s="100" customFormat="1">
      <c r="B182" s="5"/>
      <c r="C182" s="5"/>
      <c r="D182" s="5"/>
      <c r="E182" s="183"/>
      <c r="F182" s="183"/>
      <c r="G182" s="183"/>
      <c r="H182" s="183"/>
      <c r="I182" s="183"/>
      <c r="J182" s="183"/>
      <c r="K182" s="183"/>
      <c r="L182" s="183"/>
      <c r="M182" s="183"/>
      <c r="O182" s="101"/>
      <c r="Q182" s="101"/>
      <c r="S182" s="101"/>
      <c r="U182" s="101"/>
      <c r="W182" s="101"/>
    </row>
    <row r="183" spans="2:23" s="100" customFormat="1">
      <c r="B183" s="5"/>
      <c r="C183" s="5"/>
      <c r="D183" s="5"/>
      <c r="E183" s="183"/>
      <c r="F183" s="183"/>
      <c r="G183" s="183"/>
      <c r="H183" s="183"/>
      <c r="I183" s="183"/>
      <c r="J183" s="183"/>
      <c r="K183" s="183"/>
      <c r="L183" s="183"/>
      <c r="M183" s="183"/>
      <c r="O183" s="101"/>
      <c r="Q183" s="101"/>
      <c r="S183" s="101"/>
      <c r="U183" s="101"/>
      <c r="W183" s="101"/>
    </row>
    <row r="184" spans="2:23" s="100" customFormat="1">
      <c r="B184" s="5"/>
      <c r="C184" s="5"/>
      <c r="D184" s="5"/>
      <c r="E184" s="183"/>
      <c r="F184" s="183"/>
      <c r="G184" s="183"/>
      <c r="H184" s="183"/>
      <c r="I184" s="183"/>
      <c r="J184" s="183"/>
      <c r="K184" s="183"/>
      <c r="L184" s="183"/>
      <c r="M184" s="183"/>
      <c r="O184" s="101"/>
      <c r="Q184" s="101"/>
      <c r="S184" s="101"/>
      <c r="U184" s="101"/>
      <c r="W184" s="101"/>
    </row>
    <row r="185" spans="2:23" s="100" customFormat="1">
      <c r="B185" s="5"/>
      <c r="C185" s="5"/>
      <c r="D185" s="5"/>
      <c r="E185" s="177"/>
      <c r="F185" s="177"/>
      <c r="G185" s="177"/>
      <c r="H185" s="177"/>
      <c r="I185" s="177"/>
      <c r="J185" s="177"/>
      <c r="K185" s="177"/>
      <c r="L185" s="178"/>
      <c r="M185" s="178"/>
      <c r="O185" s="101"/>
      <c r="Q185" s="101"/>
      <c r="S185" s="101"/>
      <c r="U185" s="101"/>
      <c r="W185" s="101"/>
    </row>
  </sheetData>
  <sheetProtection sheet="1" objects="1" scenarios="1"/>
  <mergeCells count="17">
    <mergeCell ref="Q37:R37"/>
    <mergeCell ref="S37:T37"/>
    <mergeCell ref="K62:M62"/>
    <mergeCell ref="A2:M3"/>
    <mergeCell ref="B67:K67"/>
    <mergeCell ref="E37:E38"/>
    <mergeCell ref="O37:P37"/>
    <mergeCell ref="B30:D30"/>
    <mergeCell ref="B33:D33"/>
    <mergeCell ref="B34:D34"/>
    <mergeCell ref="B35:D35"/>
    <mergeCell ref="B36:D36"/>
    <mergeCell ref="F37:I37"/>
    <mergeCell ref="J37:M37"/>
    <mergeCell ref="B65:M66"/>
    <mergeCell ref="B63:I63"/>
    <mergeCell ref="B31:D31"/>
  </mergeCells>
  <phoneticPr fontId="3" type="noConversion"/>
  <pageMargins left="0.75" right="0.75" top="1" bottom="1" header="0.5" footer="0.5"/>
  <pageSetup paperSize="9" scale="53"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indexed="9"/>
  </sheetPr>
  <dimension ref="A2:O29"/>
  <sheetViews>
    <sheetView showRowColHeaders="0" workbookViewId="0">
      <selection activeCell="E11" sqref="E11"/>
    </sheetView>
  </sheetViews>
  <sheetFormatPr defaultRowHeight="12.75"/>
  <cols>
    <col min="1" max="1" width="33.7109375" customWidth="1"/>
    <col min="2" max="2" width="43.28515625" style="203" customWidth="1"/>
    <col min="3" max="3" width="10.85546875" customWidth="1"/>
    <col min="4" max="4" width="5.140625" bestFit="1" customWidth="1"/>
    <col min="5" max="5" width="10.85546875" bestFit="1" customWidth="1"/>
    <col min="6" max="6" width="10.42578125" bestFit="1" customWidth="1"/>
    <col min="7" max="7" width="4" bestFit="1" customWidth="1"/>
    <col min="8" max="16" width="6.28515625" customWidth="1"/>
  </cols>
  <sheetData>
    <row r="2" spans="1:15">
      <c r="B2" s="204" t="s">
        <v>230</v>
      </c>
      <c r="C2" s="205"/>
      <c r="D2" s="205"/>
      <c r="E2" s="205"/>
      <c r="F2" s="205"/>
      <c r="G2" s="205"/>
      <c r="H2" s="205"/>
      <c r="I2" s="205"/>
      <c r="J2" s="205"/>
      <c r="K2" s="205"/>
    </row>
    <row r="3" spans="1:15">
      <c r="B3" s="204"/>
      <c r="C3" s="205"/>
      <c r="D3" s="205"/>
      <c r="E3" s="205"/>
      <c r="F3" s="205"/>
      <c r="G3" s="205"/>
      <c r="H3" s="205"/>
      <c r="I3" s="205"/>
      <c r="J3" s="205"/>
      <c r="K3" s="205"/>
    </row>
    <row r="4" spans="1:15">
      <c r="B4" s="204"/>
      <c r="C4" s="39" t="s">
        <v>70</v>
      </c>
      <c r="D4" s="39" t="s">
        <v>71</v>
      </c>
      <c r="E4" s="360" t="s">
        <v>6783</v>
      </c>
      <c r="F4" s="39" t="s">
        <v>72</v>
      </c>
      <c r="G4" s="205"/>
      <c r="H4" s="192"/>
      <c r="I4" s="192"/>
      <c r="J4" s="192"/>
      <c r="K4" s="205"/>
    </row>
    <row r="5" spans="1:15">
      <c r="B5" s="280" t="str">
        <f>"Childminder  ("&amp;TEXT('Chart 1'!C24,"##,##")&amp;")"</f>
        <v>Childminder  (1,486)</v>
      </c>
      <c r="C5" s="206">
        <f>'Chart 1'!H24</f>
        <v>5.4508748317631222</v>
      </c>
      <c r="D5" s="206">
        <f>'Chart 1'!I24</f>
        <v>70.524899057873483</v>
      </c>
      <c r="E5" s="206">
        <f>'Chart 1'!J24</f>
        <v>17.49663526244953</v>
      </c>
      <c r="F5" s="206">
        <f>'Chart 1'!K24</f>
        <v>6.5275908479138627</v>
      </c>
      <c r="G5" s="206">
        <f>SUM(C5:F5)</f>
        <v>99.999999999999986</v>
      </c>
      <c r="H5" s="205"/>
      <c r="I5" s="205"/>
      <c r="J5" s="205"/>
      <c r="K5" s="205"/>
    </row>
    <row r="6" spans="1:15">
      <c r="B6" s="267" t="str">
        <f>"Childcare on non-domestic premises ("&amp;TEXT('Chart 1'!C25,"##,##")&amp;")"</f>
        <v>Childcare on non-domestic premises (1,027)</v>
      </c>
      <c r="C6" s="206">
        <f>'Chart 1'!H25</f>
        <v>9.3476144109055497</v>
      </c>
      <c r="D6" s="206">
        <f>'Chart 1'!I25</f>
        <v>61.53846153846154</v>
      </c>
      <c r="E6" s="206">
        <f>'Chart 1'!J25</f>
        <v>18.500486854917234</v>
      </c>
      <c r="F6" s="206">
        <f>'Chart 1'!K25</f>
        <v>10.613437195715676</v>
      </c>
      <c r="G6" s="206">
        <f>SUM(C6:F6)</f>
        <v>100</v>
      </c>
      <c r="H6" s="205"/>
      <c r="I6" s="205"/>
      <c r="J6" s="205"/>
      <c r="K6" s="205"/>
    </row>
    <row r="7" spans="1:15">
      <c r="B7" s="267" t="str">
        <f>"All provision ("&amp;TEXT('Chart 1'!C27,"##,##")&amp;")"</f>
        <v>All provision (2,520)</v>
      </c>
      <c r="C7" s="206">
        <f>'Chart 1'!H27</f>
        <v>7.0238095238095237</v>
      </c>
      <c r="D7" s="206">
        <f>'Chart 1'!I27</f>
        <v>66.904761904761898</v>
      </c>
      <c r="E7" s="206">
        <f>'Chart 1'!J27</f>
        <v>17.896825396825395</v>
      </c>
      <c r="F7" s="206">
        <f>'Chart 1'!K27</f>
        <v>8.174603174603174</v>
      </c>
      <c r="G7" s="206">
        <f>SUM(C7:F7)</f>
        <v>99.999999999999986</v>
      </c>
      <c r="H7" s="205"/>
      <c r="I7" s="205"/>
      <c r="J7" s="205"/>
      <c r="K7" s="205"/>
    </row>
    <row r="8" spans="1:15">
      <c r="C8" s="205"/>
      <c r="D8" s="205"/>
      <c r="E8" s="205"/>
      <c r="F8" s="205"/>
      <c r="G8" s="205"/>
      <c r="H8" s="205"/>
      <c r="I8" s="205"/>
      <c r="J8" s="205"/>
      <c r="K8" s="205"/>
    </row>
    <row r="9" spans="1:15">
      <c r="C9" s="205"/>
      <c r="D9" s="205"/>
      <c r="E9" s="205"/>
      <c r="F9" s="205"/>
      <c r="G9" s="205"/>
      <c r="H9" s="205"/>
      <c r="I9" s="205"/>
      <c r="J9" s="205"/>
      <c r="K9" s="205"/>
    </row>
    <row r="10" spans="1:15">
      <c r="A10" s="204" t="s">
        <v>231</v>
      </c>
      <c r="C10" s="205"/>
      <c r="D10" s="205"/>
      <c r="E10" s="205"/>
      <c r="F10" s="205"/>
      <c r="G10" s="205"/>
      <c r="H10" s="205"/>
      <c r="I10" s="205"/>
      <c r="J10" s="205"/>
      <c r="K10" s="205"/>
    </row>
    <row r="11" spans="1:15">
      <c r="C11" s="135" t="s">
        <v>70</v>
      </c>
      <c r="D11" s="135" t="s">
        <v>71</v>
      </c>
      <c r="E11" s="360" t="s">
        <v>6783</v>
      </c>
      <c r="F11" s="135" t="s">
        <v>72</v>
      </c>
      <c r="G11" s="207"/>
      <c r="H11" s="204"/>
      <c r="I11" s="204"/>
      <c r="J11" s="204"/>
      <c r="K11" s="204"/>
      <c r="L11" s="203"/>
      <c r="M11" s="203"/>
      <c r="N11" s="203"/>
      <c r="O11" s="203"/>
    </row>
    <row r="12" spans="1:15" ht="25.5">
      <c r="A12" s="204" t="str">
        <f>'Chart 2'!B41</f>
        <v>Overall effectiveness: The quality and standards of the provision</v>
      </c>
      <c r="B12" s="203" t="str">
        <f>"Childminder ("&amp;TEXT('Chart 2'!E42,"##,##")&amp;")"</f>
        <v>Childminder (1,486)</v>
      </c>
      <c r="C12" s="219">
        <f>'Chart 2'!J42</f>
        <v>5.4508748317631222</v>
      </c>
      <c r="D12" s="219">
        <f>'Chart 2'!K42</f>
        <v>70.524899057873498</v>
      </c>
      <c r="E12" s="219">
        <f>'Chart 2'!L42</f>
        <v>17.496635262449526</v>
      </c>
      <c r="F12" s="219">
        <f>'Chart 2'!M42</f>
        <v>6.5275908479138627</v>
      </c>
      <c r="G12" s="207">
        <f>SUM(C12:F12)</f>
        <v>100</v>
      </c>
      <c r="H12" s="204"/>
      <c r="I12" s="205"/>
      <c r="J12" s="205"/>
      <c r="K12" s="205"/>
    </row>
    <row r="13" spans="1:15">
      <c r="B13" s="267" t="str">
        <f>"Childcare on non-domestic premises ("&amp;TEXT('Chart 2'!E43,"##,##")&amp;")"</f>
        <v>Childcare on non-domestic premises (1,027)</v>
      </c>
      <c r="C13" s="219">
        <f>'Chart 2'!J43</f>
        <v>9.3476144109055497</v>
      </c>
      <c r="D13" s="219">
        <f>'Chart 2'!K43</f>
        <v>61.53846153846154</v>
      </c>
      <c r="E13" s="219">
        <f>'Chart 2'!L43</f>
        <v>18.500486854917234</v>
      </c>
      <c r="F13" s="219">
        <f>'Chart 2'!M43</f>
        <v>10.613437195715676</v>
      </c>
      <c r="G13" s="207">
        <f t="shared" ref="G13:G23" si="0">SUM(C13:F13)</f>
        <v>100</v>
      </c>
      <c r="H13" s="204"/>
      <c r="I13" s="205"/>
      <c r="J13" s="205"/>
      <c r="K13" s="205"/>
    </row>
    <row r="14" spans="1:15">
      <c r="B14" s="267" t="str">
        <f>"All provision ("&amp;TEXT('Chart 2'!E45,"##,##")&amp;")"</f>
        <v>All provision (2,520)</v>
      </c>
      <c r="C14" s="219">
        <f>'Chart 2'!J45</f>
        <v>7.0238095238095237</v>
      </c>
      <c r="D14" s="219">
        <f>'Chart 2'!K45</f>
        <v>66.904761904761898</v>
      </c>
      <c r="E14" s="219">
        <f>'Chart 2'!L45</f>
        <v>17.896825396825395</v>
      </c>
      <c r="F14" s="219">
        <f>'Chart 2'!M45</f>
        <v>8.174603174603174</v>
      </c>
      <c r="G14" s="207">
        <f t="shared" si="0"/>
        <v>99.999999999999986</v>
      </c>
      <c r="H14" s="204"/>
      <c r="I14" s="205"/>
      <c r="J14" s="205"/>
      <c r="K14" s="205"/>
    </row>
    <row r="15" spans="1:15" ht="25.5">
      <c r="A15" s="204" t="str">
        <f>'Chart 2'!B46</f>
        <v>The quality of leadership and management</v>
      </c>
      <c r="B15" s="267" t="str">
        <f>"Childminder ("&amp;TEXT('Chart 2'!E47,"##,##")&amp;")"</f>
        <v>Childminder (1,486)</v>
      </c>
      <c r="C15" s="219">
        <f>'Chart 2'!J47</f>
        <v>5.4508748317631222</v>
      </c>
      <c r="D15" s="219">
        <f>'Chart 2'!K47</f>
        <v>70.524899057873498</v>
      </c>
      <c r="E15" s="219">
        <f>'Chart 2'!L47</f>
        <v>17.496635262449526</v>
      </c>
      <c r="F15" s="219">
        <f>'Chart 2'!M47</f>
        <v>6.5275908479138627</v>
      </c>
      <c r="G15" s="207">
        <f t="shared" si="0"/>
        <v>100</v>
      </c>
      <c r="H15" s="204"/>
      <c r="I15" s="205"/>
      <c r="J15" s="205"/>
      <c r="K15" s="205"/>
    </row>
    <row r="16" spans="1:15">
      <c r="B16" s="267" t="str">
        <f>"Childcare on non-domestic premises ("&amp;TEXT('Chart 2'!E48,"##,##")&amp;")"</f>
        <v>Childcare on non-domestic premises (1,027)</v>
      </c>
      <c r="C16" s="219">
        <f>'Chart 2'!J48</f>
        <v>9.5423563777994165</v>
      </c>
      <c r="D16" s="219">
        <f>'Chart 2'!K48</f>
        <v>61.343719571567668</v>
      </c>
      <c r="E16" s="219">
        <f>'Chart 2'!L48</f>
        <v>18.500486854917234</v>
      </c>
      <c r="F16" s="219">
        <f>'Chart 2'!M48</f>
        <v>10.613437195715676</v>
      </c>
      <c r="G16" s="207">
        <f t="shared" si="0"/>
        <v>100</v>
      </c>
      <c r="H16" s="204"/>
      <c r="I16" s="205"/>
      <c r="J16" s="205"/>
      <c r="K16" s="205"/>
    </row>
    <row r="17" spans="1:13">
      <c r="B17" s="267" t="str">
        <f>"All provision ("&amp;TEXT('Chart 2'!E50,"##,##")&amp;")"</f>
        <v>All provision (2,520)</v>
      </c>
      <c r="C17" s="219">
        <f>'Chart 2'!J50</f>
        <v>7.1031746031746028</v>
      </c>
      <c r="D17" s="219">
        <f>'Chart 2'!K50</f>
        <v>66.825396825396822</v>
      </c>
      <c r="E17" s="219">
        <f>'Chart 2'!L50</f>
        <v>17.896825396825395</v>
      </c>
      <c r="F17" s="219">
        <f>'Chart 2'!M50</f>
        <v>8.174603174603174</v>
      </c>
      <c r="G17" s="207">
        <f t="shared" si="0"/>
        <v>100</v>
      </c>
      <c r="H17" s="204"/>
      <c r="I17" s="205"/>
      <c r="J17" s="205"/>
      <c r="K17" s="205"/>
    </row>
    <row r="18" spans="1:13" ht="25.5">
      <c r="A18" s="204" t="str">
        <f>'Chart 2'!B51</f>
        <v>The contribution of the provision to the wellbeing of children</v>
      </c>
      <c r="B18" s="267" t="str">
        <f>"Childminder ("&amp;TEXT('Chart 2'!E52,"##,##")&amp;")"</f>
        <v>Childminder (1,486)</v>
      </c>
      <c r="C18" s="219">
        <f>'Chart 2'!J52</f>
        <v>7.6043068640646023</v>
      </c>
      <c r="D18" s="219">
        <f>'Chart 2'!K52</f>
        <v>70.995962314939433</v>
      </c>
      <c r="E18" s="219">
        <f>'Chart 2'!L52</f>
        <v>15.141318977119786</v>
      </c>
      <c r="F18" s="219">
        <f>'Chart 2'!M52</f>
        <v>6.2584118438761767</v>
      </c>
      <c r="G18" s="207">
        <f t="shared" si="0"/>
        <v>99.999999999999986</v>
      </c>
      <c r="H18" s="205"/>
      <c r="I18" s="205"/>
      <c r="J18" s="205"/>
      <c r="K18" s="205"/>
    </row>
    <row r="19" spans="1:13">
      <c r="B19" s="267" t="str">
        <f>"Childcare on non-domestic premises ("&amp;TEXT('Chart 2'!E53,"##,##")&amp;")"</f>
        <v>Childcare on non-domestic premises (1,027)</v>
      </c>
      <c r="C19" s="219">
        <f>'Chart 2'!J53</f>
        <v>11.587147030185005</v>
      </c>
      <c r="D19" s="219">
        <f>'Chart 2'!K53</f>
        <v>61.733203505355405</v>
      </c>
      <c r="E19" s="219">
        <f>'Chart 2'!L53</f>
        <v>16.358325219084712</v>
      </c>
      <c r="F19" s="219">
        <f>'Chart 2'!M53</f>
        <v>10.321324245374878</v>
      </c>
      <c r="G19" s="207">
        <f t="shared" si="0"/>
        <v>100</v>
      </c>
      <c r="H19" s="205"/>
      <c r="I19" s="205"/>
      <c r="J19" s="205"/>
      <c r="K19" s="205"/>
    </row>
    <row r="20" spans="1:13">
      <c r="B20" s="267" t="str">
        <f>"All provision ("&amp;TEXT('Chart 2'!E55,"##,##")&amp;")"</f>
        <v>All provision (2,520)</v>
      </c>
      <c r="C20" s="219">
        <f>'Chart 2'!J55</f>
        <v>9.2460317460317469</v>
      </c>
      <c r="D20" s="219">
        <f>'Chart 2'!K55</f>
        <v>67.222222222222229</v>
      </c>
      <c r="E20" s="219">
        <f>'Chart 2'!L55</f>
        <v>15.634920634920634</v>
      </c>
      <c r="F20" s="219">
        <f>'Chart 2'!M55</f>
        <v>7.8968253968253963</v>
      </c>
      <c r="G20" s="207">
        <f t="shared" si="0"/>
        <v>100</v>
      </c>
      <c r="H20" s="205"/>
      <c r="I20" s="205"/>
      <c r="J20" s="205"/>
      <c r="K20" s="205"/>
    </row>
    <row r="21" spans="1:13" ht="25.5">
      <c r="A21" s="204" t="str">
        <f>'Chart 2'!B56</f>
        <v>How well the provision meets the needs of the children who attend</v>
      </c>
      <c r="B21" s="267" t="str">
        <f>"Childminder ("&amp;TEXT('Chart 2'!E57,"##,##")&amp;")"</f>
        <v>Childminder (1,486)</v>
      </c>
      <c r="C21" s="219">
        <f>'Chart 2'!J57</f>
        <v>5.7200538358008073</v>
      </c>
      <c r="D21" s="219">
        <f>'Chart 2'!K57</f>
        <v>72.812920592193805</v>
      </c>
      <c r="E21" s="219">
        <f>'Chart 2'!L57</f>
        <v>16.689098250336475</v>
      </c>
      <c r="F21" s="219">
        <f>'Chart 2'!M57</f>
        <v>4.7779273216689102</v>
      </c>
      <c r="G21" s="207">
        <f t="shared" si="0"/>
        <v>100</v>
      </c>
      <c r="H21" s="205"/>
      <c r="I21" s="205"/>
      <c r="J21" s="205"/>
      <c r="K21" s="205"/>
    </row>
    <row r="22" spans="1:13">
      <c r="B22" s="267" t="str">
        <f>"Childcare on non-domestic premises ("&amp;TEXT('Chart 2'!E58,"##,##")&amp;")"</f>
        <v>Childcare on non-domestic premises (1,027)</v>
      </c>
      <c r="C22" s="219">
        <f>'Chart 2'!J58</f>
        <v>9.7370983446932815</v>
      </c>
      <c r="D22" s="219">
        <f>'Chart 2'!K58</f>
        <v>65.433300876338848</v>
      </c>
      <c r="E22" s="219">
        <f>'Chart 2'!L58</f>
        <v>18.792599805258035</v>
      </c>
      <c r="F22" s="219">
        <f>'Chart 2'!M58</f>
        <v>6.0370009737098345</v>
      </c>
      <c r="G22" s="207">
        <f t="shared" si="0"/>
        <v>100</v>
      </c>
      <c r="H22" s="205"/>
      <c r="I22" s="205"/>
      <c r="J22" s="205"/>
      <c r="K22" s="205"/>
    </row>
    <row r="23" spans="1:13">
      <c r="B23" s="267" t="str">
        <f>"All provision ("&amp;TEXT('Chart 2'!E60,"##,##")&amp;")"</f>
        <v>All provision (2,520)</v>
      </c>
      <c r="C23" s="219">
        <f>'Chart 2'!J60</f>
        <v>7.3412698412698418</v>
      </c>
      <c r="D23" s="219">
        <f>'Chart 2'!K60</f>
        <v>69.841269841269835</v>
      </c>
      <c r="E23" s="219">
        <f>'Chart 2'!L60</f>
        <v>17.539682539682538</v>
      </c>
      <c r="F23" s="219">
        <f>'Chart 2'!M60</f>
        <v>5.2777777777777777</v>
      </c>
      <c r="G23" s="207">
        <f t="shared" si="0"/>
        <v>99.999999999999972</v>
      </c>
      <c r="H23" s="205"/>
      <c r="I23" s="205"/>
      <c r="J23" s="205"/>
      <c r="K23" s="205"/>
    </row>
    <row r="24" spans="1:13">
      <c r="B24" s="267"/>
      <c r="C24" s="204"/>
      <c r="D24" s="204"/>
      <c r="E24" s="204"/>
      <c r="F24" s="204"/>
      <c r="G24" s="204"/>
      <c r="H24" s="204"/>
      <c r="I24" s="204"/>
      <c r="J24" s="204"/>
      <c r="K24" s="204"/>
    </row>
    <row r="25" spans="1:13">
      <c r="B25" s="267"/>
      <c r="C25" s="204"/>
      <c r="D25" s="204"/>
      <c r="E25" s="204"/>
      <c r="F25" s="204"/>
      <c r="G25" s="204"/>
      <c r="H25" s="204"/>
      <c r="I25" s="204"/>
      <c r="J25" s="204"/>
      <c r="K25" s="204"/>
      <c r="L25" s="203"/>
      <c r="M25" s="203"/>
    </row>
    <row r="26" spans="1:13">
      <c r="B26" s="267"/>
      <c r="C26" s="204"/>
      <c r="D26" s="204"/>
      <c r="E26" s="204"/>
      <c r="F26" s="204"/>
      <c r="G26" s="204"/>
      <c r="H26" s="204"/>
      <c r="I26" s="204"/>
      <c r="J26" s="204"/>
      <c r="K26" s="204"/>
      <c r="L26" s="203"/>
      <c r="M26" s="203"/>
    </row>
    <row r="27" spans="1:13">
      <c r="A27" s="271"/>
      <c r="B27" s="299"/>
      <c r="C27" s="270"/>
      <c r="D27" s="270"/>
      <c r="E27" s="270"/>
      <c r="F27" s="270"/>
      <c r="G27" s="270"/>
      <c r="H27" s="270"/>
      <c r="I27" s="270"/>
      <c r="J27" s="204"/>
      <c r="K27" s="204"/>
      <c r="L27" s="203"/>
      <c r="M27" s="203"/>
    </row>
    <row r="28" spans="1:13">
      <c r="B28" s="267"/>
      <c r="C28" s="203"/>
      <c r="D28" s="203"/>
      <c r="E28" s="203"/>
      <c r="F28" s="203"/>
      <c r="G28" s="203"/>
      <c r="H28" s="203"/>
      <c r="I28" s="203"/>
      <c r="J28" s="203"/>
      <c r="K28" s="203"/>
      <c r="L28" s="203"/>
      <c r="M28" s="203"/>
    </row>
    <row r="29" spans="1:13">
      <c r="C29" s="203"/>
      <c r="D29" s="203"/>
      <c r="E29" s="203"/>
      <c r="F29" s="203"/>
      <c r="G29" s="203"/>
      <c r="H29" s="203"/>
      <c r="I29" s="203"/>
      <c r="J29" s="203"/>
      <c r="K29" s="203"/>
      <c r="L29" s="203"/>
      <c r="M29" s="203"/>
    </row>
  </sheetData>
  <sheetProtection selectLockedCells="1" selectUnlockedCells="1"/>
  <phoneticPr fontId="3" type="noConversion"/>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28"/>
  </sheetPr>
  <dimension ref="A1:J183"/>
  <sheetViews>
    <sheetView topLeftCell="B19" zoomScale="85" workbookViewId="0">
      <selection activeCell="F37" sqref="F37"/>
    </sheetView>
  </sheetViews>
  <sheetFormatPr defaultColWidth="9.140625" defaultRowHeight="12.75"/>
  <cols>
    <col min="1" max="1" width="36.42578125" style="168" customWidth="1"/>
    <col min="2" max="2" width="12.85546875" style="168" customWidth="1"/>
    <col min="3" max="3" width="34" style="168" bestFit="1" customWidth="1"/>
    <col min="4" max="4" width="25.5703125" style="168" customWidth="1"/>
    <col min="5" max="5" width="9.140625" style="168"/>
    <col min="6" max="6" width="47.5703125" style="168" customWidth="1"/>
    <col min="7" max="7" width="8.140625" style="168" customWidth="1"/>
    <col min="8" max="8" width="11.42578125" style="168" customWidth="1"/>
    <col min="9" max="16384" width="9.140625" style="168"/>
  </cols>
  <sheetData>
    <row r="1" spans="1:10" s="160" customFormat="1">
      <c r="A1" s="160" t="s">
        <v>321</v>
      </c>
      <c r="B1" s="160">
        <v>4</v>
      </c>
      <c r="G1" s="162"/>
      <c r="H1" s="1" t="s">
        <v>113</v>
      </c>
      <c r="I1" s="163"/>
      <c r="J1" s="163"/>
    </row>
    <row r="2" spans="1:10" s="160" customFormat="1">
      <c r="A2" s="276"/>
      <c r="C2" s="154"/>
      <c r="D2" s="154"/>
      <c r="F2" s="266"/>
      <c r="G2" s="162"/>
      <c r="H2" s="164"/>
      <c r="I2" s="163"/>
      <c r="J2" s="163"/>
    </row>
    <row r="3" spans="1:10" s="160" customFormat="1">
      <c r="A3" s="276"/>
      <c r="C3" s="154"/>
      <c r="D3" s="154"/>
      <c r="F3" s="266"/>
      <c r="G3" s="162"/>
      <c r="H3" s="164"/>
      <c r="I3" s="163"/>
      <c r="J3" s="163"/>
    </row>
    <row r="4" spans="1:10" s="160" customFormat="1">
      <c r="A4" s="276"/>
      <c r="C4" s="154"/>
      <c r="D4" s="154"/>
      <c r="F4" s="266"/>
      <c r="G4" s="162"/>
      <c r="H4" s="164"/>
      <c r="I4" s="163"/>
      <c r="J4" s="163"/>
    </row>
    <row r="5" spans="1:10" s="160" customFormat="1">
      <c r="F5" s="161"/>
      <c r="G5" s="162"/>
      <c r="H5" s="164"/>
      <c r="I5" s="163"/>
      <c r="J5" s="163"/>
    </row>
    <row r="6" spans="1:10" s="160" customFormat="1">
      <c r="A6" s="160" t="s">
        <v>63</v>
      </c>
      <c r="F6" s="174"/>
      <c r="G6" s="162"/>
      <c r="I6" s="163"/>
      <c r="J6" s="163"/>
    </row>
    <row r="7" spans="1:10" s="160" customFormat="1">
      <c r="A7" s="154"/>
      <c r="F7" s="174"/>
      <c r="G7" s="162"/>
      <c r="I7" s="163"/>
      <c r="J7" s="163"/>
    </row>
    <row r="8" spans="1:10" s="160" customFormat="1">
      <c r="A8" s="154"/>
      <c r="F8" s="174"/>
      <c r="G8" s="162"/>
      <c r="I8" s="163"/>
      <c r="J8" s="163"/>
    </row>
    <row r="9" spans="1:10" s="160" customFormat="1">
      <c r="A9" s="154"/>
      <c r="F9" s="161"/>
      <c r="G9" s="162"/>
      <c r="I9" s="163"/>
      <c r="J9" s="163"/>
    </row>
    <row r="10" spans="1:10" s="160" customFormat="1">
      <c r="F10" s="174"/>
      <c r="G10" s="162"/>
      <c r="I10" s="163"/>
      <c r="J10" s="163"/>
    </row>
    <row r="11" spans="1:10" s="160" customFormat="1">
      <c r="A11" s="154" t="s">
        <v>167</v>
      </c>
      <c r="F11" s="174"/>
      <c r="G11" s="162"/>
    </row>
    <row r="12" spans="1:10" s="160" customFormat="1">
      <c r="A12" s="154" t="s">
        <v>166</v>
      </c>
      <c r="B12" s="154"/>
      <c r="C12" s="165" t="s">
        <v>137</v>
      </c>
      <c r="F12" s="174"/>
      <c r="G12" s="162"/>
    </row>
    <row r="13" spans="1:10" s="160" customFormat="1">
      <c r="A13" s="6" t="s">
        <v>139</v>
      </c>
      <c r="B13" s="6"/>
      <c r="C13" s="6" t="s">
        <v>139</v>
      </c>
      <c r="F13" s="161"/>
      <c r="G13" s="162"/>
    </row>
    <row r="14" spans="1:10" s="156" customFormat="1" ht="14.25" customHeight="1">
      <c r="A14" s="159" t="s">
        <v>169</v>
      </c>
      <c r="B14" s="155"/>
      <c r="C14" s="159" t="s">
        <v>169</v>
      </c>
      <c r="F14" s="174"/>
      <c r="G14" s="166"/>
    </row>
    <row r="15" spans="1:10" s="156" customFormat="1">
      <c r="A15" s="167" t="s">
        <v>168</v>
      </c>
      <c r="B15" s="155"/>
      <c r="C15" s="167" t="s">
        <v>168</v>
      </c>
      <c r="F15" s="174"/>
      <c r="G15" s="166"/>
    </row>
    <row r="16" spans="1:10" s="156" customFormat="1">
      <c r="A16" s="156" t="s">
        <v>138</v>
      </c>
      <c r="C16" s="157" t="s">
        <v>138</v>
      </c>
      <c r="F16" s="174"/>
      <c r="G16" s="166"/>
    </row>
    <row r="17" spans="1:6" s="156" customFormat="1">
      <c r="A17" s="157"/>
    </row>
    <row r="18" spans="1:6">
      <c r="A18" s="2"/>
      <c r="C18" s="2"/>
    </row>
    <row r="19" spans="1:6">
      <c r="A19" s="2"/>
      <c r="C19" s="2"/>
    </row>
    <row r="20" spans="1:6">
      <c r="A20" s="2"/>
      <c r="C20" s="2"/>
    </row>
    <row r="21" spans="1:6">
      <c r="A21" s="2" t="s">
        <v>170</v>
      </c>
      <c r="C21" s="2"/>
      <c r="F21"/>
    </row>
    <row r="22" spans="1:6">
      <c r="A22" s="427" t="s">
        <v>320</v>
      </c>
      <c r="C22" s="2"/>
    </row>
    <row r="23" spans="1:6">
      <c r="A23" s="105"/>
    </row>
    <row r="24" spans="1:6">
      <c r="A24" s="420" t="s">
        <v>315</v>
      </c>
      <c r="C24" s="2"/>
    </row>
    <row r="25" spans="1:6">
      <c r="A25" s="421" t="s">
        <v>6862</v>
      </c>
      <c r="C25" s="2" t="s">
        <v>11</v>
      </c>
      <c r="D25" s="2" t="s">
        <v>11</v>
      </c>
    </row>
    <row r="26" spans="1:6">
      <c r="A26" s="421" t="s">
        <v>320</v>
      </c>
      <c r="C26" s="2" t="s">
        <v>12</v>
      </c>
      <c r="D26" s="168" t="s">
        <v>15</v>
      </c>
    </row>
    <row r="27" spans="1:6">
      <c r="A27" s="169"/>
      <c r="C27" s="168" t="s">
        <v>13</v>
      </c>
      <c r="D27" s="168" t="s">
        <v>16</v>
      </c>
    </row>
    <row r="28" spans="1:6">
      <c r="C28" s="2" t="s">
        <v>14</v>
      </c>
      <c r="D28" s="168" t="s">
        <v>17</v>
      </c>
    </row>
    <row r="29" spans="1:6">
      <c r="A29" s="170" t="s">
        <v>63</v>
      </c>
    </row>
    <row r="30" spans="1:6">
      <c r="A30" s="171" t="s">
        <v>93</v>
      </c>
    </row>
    <row r="31" spans="1:6">
      <c r="A31" s="172" t="s">
        <v>94</v>
      </c>
    </row>
    <row r="32" spans="1:6">
      <c r="A32" s="172" t="s">
        <v>224</v>
      </c>
    </row>
    <row r="33" spans="1:1">
      <c r="A33" s="172" t="s">
        <v>194</v>
      </c>
    </row>
    <row r="34" spans="1:1">
      <c r="A34" s="172" t="s">
        <v>82</v>
      </c>
    </row>
    <row r="35" spans="1:1">
      <c r="A35" s="172" t="s">
        <v>95</v>
      </c>
    </row>
    <row r="36" spans="1:1">
      <c r="A36" s="172" t="s">
        <v>210</v>
      </c>
    </row>
    <row r="37" spans="1:1">
      <c r="A37" s="172" t="s">
        <v>20</v>
      </c>
    </row>
    <row r="38" spans="1:1">
      <c r="A38" s="172" t="s">
        <v>21</v>
      </c>
    </row>
    <row r="39" spans="1:1">
      <c r="A39" s="172" t="s">
        <v>22</v>
      </c>
    </row>
    <row r="40" spans="1:1">
      <c r="A40" s="172" t="s">
        <v>195</v>
      </c>
    </row>
    <row r="41" spans="1:1">
      <c r="A41" s="172" t="s">
        <v>175</v>
      </c>
    </row>
    <row r="42" spans="1:1">
      <c r="A42" s="172" t="s">
        <v>225</v>
      </c>
    </row>
    <row r="43" spans="1:1">
      <c r="A43" s="172" t="s">
        <v>96</v>
      </c>
    </row>
    <row r="44" spans="1:1">
      <c r="A44" s="172" t="s">
        <v>176</v>
      </c>
    </row>
    <row r="45" spans="1:1">
      <c r="A45" s="172" t="s">
        <v>196</v>
      </c>
    </row>
    <row r="46" spans="1:1">
      <c r="A46" s="172" t="s">
        <v>97</v>
      </c>
    </row>
    <row r="47" spans="1:1">
      <c r="A47" s="172" t="s">
        <v>177</v>
      </c>
    </row>
    <row r="48" spans="1:1">
      <c r="A48" s="172" t="s">
        <v>23</v>
      </c>
    </row>
    <row r="49" spans="1:1">
      <c r="A49" s="172" t="s">
        <v>226</v>
      </c>
    </row>
    <row r="50" spans="1:1">
      <c r="A50" s="172" t="s">
        <v>83</v>
      </c>
    </row>
    <row r="51" spans="1:1">
      <c r="A51" s="172" t="s">
        <v>98</v>
      </c>
    </row>
    <row r="52" spans="1:1">
      <c r="A52" s="172" t="s">
        <v>84</v>
      </c>
    </row>
    <row r="53" spans="1:1">
      <c r="A53" s="172" t="s">
        <v>24</v>
      </c>
    </row>
    <row r="54" spans="1:1">
      <c r="A54" s="172" t="s">
        <v>25</v>
      </c>
    </row>
    <row r="55" spans="1:1">
      <c r="A55" s="172" t="s">
        <v>99</v>
      </c>
    </row>
    <row r="56" spans="1:1">
      <c r="A56" s="172" t="s">
        <v>197</v>
      </c>
    </row>
    <row r="57" spans="1:1">
      <c r="A57" s="172" t="s">
        <v>211</v>
      </c>
    </row>
    <row r="58" spans="1:1">
      <c r="A58" s="172" t="s">
        <v>100</v>
      </c>
    </row>
    <row r="59" spans="1:1">
      <c r="A59" s="172" t="s">
        <v>26</v>
      </c>
    </row>
    <row r="60" spans="1:1">
      <c r="A60" s="172" t="s">
        <v>154</v>
      </c>
    </row>
    <row r="61" spans="1:1">
      <c r="A61" s="172" t="s">
        <v>73</v>
      </c>
    </row>
    <row r="62" spans="1:1">
      <c r="A62" s="172" t="s">
        <v>74</v>
      </c>
    </row>
    <row r="63" spans="1:1">
      <c r="A63" s="172" t="s">
        <v>198</v>
      </c>
    </row>
    <row r="64" spans="1:1">
      <c r="A64" s="172" t="s">
        <v>227</v>
      </c>
    </row>
    <row r="65" spans="1:1">
      <c r="A65" s="172" t="s">
        <v>199</v>
      </c>
    </row>
    <row r="66" spans="1:1">
      <c r="A66" s="172" t="s">
        <v>212</v>
      </c>
    </row>
    <row r="67" spans="1:1">
      <c r="A67" s="172" t="s">
        <v>155</v>
      </c>
    </row>
    <row r="68" spans="1:1">
      <c r="A68" s="172" t="s">
        <v>101</v>
      </c>
    </row>
    <row r="69" spans="1:1">
      <c r="A69" s="172" t="s">
        <v>228</v>
      </c>
    </row>
    <row r="70" spans="1:1">
      <c r="A70" s="172" t="s">
        <v>178</v>
      </c>
    </row>
    <row r="71" spans="1:1">
      <c r="A71" s="172" t="s">
        <v>102</v>
      </c>
    </row>
    <row r="72" spans="1:1">
      <c r="A72" s="172" t="s">
        <v>85</v>
      </c>
    </row>
    <row r="73" spans="1:1">
      <c r="A73" s="172" t="s">
        <v>156</v>
      </c>
    </row>
    <row r="74" spans="1:1">
      <c r="A74" s="172" t="s">
        <v>200</v>
      </c>
    </row>
    <row r="75" spans="1:1">
      <c r="A75" s="172" t="s">
        <v>103</v>
      </c>
    </row>
    <row r="76" spans="1:1">
      <c r="A76" s="172" t="s">
        <v>104</v>
      </c>
    </row>
    <row r="77" spans="1:1">
      <c r="A77" s="172" t="s">
        <v>27</v>
      </c>
    </row>
    <row r="78" spans="1:1">
      <c r="A78" s="172" t="s">
        <v>105</v>
      </c>
    </row>
    <row r="79" spans="1:1">
      <c r="A79" s="172" t="s">
        <v>179</v>
      </c>
    </row>
    <row r="80" spans="1:1">
      <c r="A80" s="172" t="s">
        <v>106</v>
      </c>
    </row>
    <row r="81" spans="1:1">
      <c r="A81" s="172" t="s">
        <v>107</v>
      </c>
    </row>
    <row r="82" spans="1:1">
      <c r="A82" s="172" t="s">
        <v>157</v>
      </c>
    </row>
    <row r="83" spans="1:1">
      <c r="A83" s="172" t="s">
        <v>108</v>
      </c>
    </row>
    <row r="84" spans="1:1">
      <c r="A84" s="172" t="s">
        <v>213</v>
      </c>
    </row>
    <row r="85" spans="1:1">
      <c r="A85" s="172" t="s">
        <v>86</v>
      </c>
    </row>
    <row r="86" spans="1:1">
      <c r="A86" s="172" t="s">
        <v>109</v>
      </c>
    </row>
    <row r="87" spans="1:1">
      <c r="A87" s="172" t="s">
        <v>110</v>
      </c>
    </row>
    <row r="88" spans="1:1">
      <c r="A88" s="172" t="s">
        <v>180</v>
      </c>
    </row>
    <row r="89" spans="1:1">
      <c r="A89" s="172" t="s">
        <v>201</v>
      </c>
    </row>
    <row r="90" spans="1:1">
      <c r="A90" s="172" t="s">
        <v>111</v>
      </c>
    </row>
    <row r="91" spans="1:1">
      <c r="A91" s="172" t="s">
        <v>140</v>
      </c>
    </row>
    <row r="92" spans="1:1">
      <c r="A92" s="172" t="s">
        <v>181</v>
      </c>
    </row>
    <row r="93" spans="1:1">
      <c r="A93" s="172" t="s">
        <v>229</v>
      </c>
    </row>
    <row r="94" spans="1:1">
      <c r="A94" s="172" t="s">
        <v>141</v>
      </c>
    </row>
    <row r="95" spans="1:1">
      <c r="A95" s="172" t="s">
        <v>114</v>
      </c>
    </row>
    <row r="96" spans="1:1">
      <c r="A96" s="172" t="s">
        <v>28</v>
      </c>
    </row>
    <row r="97" spans="1:1">
      <c r="A97" s="172" t="s">
        <v>142</v>
      </c>
    </row>
    <row r="98" spans="1:1">
      <c r="A98" s="172" t="s">
        <v>29</v>
      </c>
    </row>
    <row r="99" spans="1:1">
      <c r="A99" s="172" t="s">
        <v>115</v>
      </c>
    </row>
    <row r="100" spans="1:1">
      <c r="A100" s="172" t="s">
        <v>75</v>
      </c>
    </row>
    <row r="101" spans="1:1">
      <c r="A101" s="172" t="s">
        <v>76</v>
      </c>
    </row>
    <row r="102" spans="1:1">
      <c r="A102" s="172" t="s">
        <v>143</v>
      </c>
    </row>
    <row r="103" spans="1:1">
      <c r="A103" s="172" t="s">
        <v>77</v>
      </c>
    </row>
    <row r="104" spans="1:1">
      <c r="A104" s="172" t="s">
        <v>30</v>
      </c>
    </row>
    <row r="105" spans="1:1">
      <c r="A105" s="172" t="s">
        <v>87</v>
      </c>
    </row>
    <row r="106" spans="1:1">
      <c r="A106" s="172" t="s">
        <v>31</v>
      </c>
    </row>
    <row r="107" spans="1:1">
      <c r="A107" s="172" t="s">
        <v>182</v>
      </c>
    </row>
    <row r="108" spans="1:1">
      <c r="A108" s="172" t="s">
        <v>144</v>
      </c>
    </row>
    <row r="109" spans="1:1">
      <c r="A109" s="172" t="s">
        <v>158</v>
      </c>
    </row>
    <row r="110" spans="1:1">
      <c r="A110" s="172" t="s">
        <v>183</v>
      </c>
    </row>
    <row r="111" spans="1:1">
      <c r="A111" s="172" t="s">
        <v>159</v>
      </c>
    </row>
    <row r="112" spans="1:1">
      <c r="A112" s="172" t="s">
        <v>145</v>
      </c>
    </row>
    <row r="113" spans="1:1">
      <c r="A113" s="172" t="s">
        <v>88</v>
      </c>
    </row>
    <row r="114" spans="1:1">
      <c r="A114" s="172" t="s">
        <v>56</v>
      </c>
    </row>
    <row r="115" spans="1:1">
      <c r="A115" s="172" t="s">
        <v>57</v>
      </c>
    </row>
    <row r="116" spans="1:1">
      <c r="A116" s="172" t="s">
        <v>202</v>
      </c>
    </row>
    <row r="117" spans="1:1">
      <c r="A117" s="172" t="s">
        <v>160</v>
      </c>
    </row>
    <row r="118" spans="1:1">
      <c r="A118" s="172" t="s">
        <v>58</v>
      </c>
    </row>
    <row r="119" spans="1:1">
      <c r="A119" s="172" t="s">
        <v>78</v>
      </c>
    </row>
    <row r="120" spans="1:1">
      <c r="A120" s="172" t="s">
        <v>161</v>
      </c>
    </row>
    <row r="121" spans="1:1">
      <c r="A121" s="172" t="s">
        <v>79</v>
      </c>
    </row>
    <row r="122" spans="1:1">
      <c r="A122" s="172" t="s">
        <v>80</v>
      </c>
    </row>
    <row r="123" spans="1:1">
      <c r="A123" s="172" t="s">
        <v>32</v>
      </c>
    </row>
    <row r="124" spans="1:1">
      <c r="A124" s="172" t="s">
        <v>184</v>
      </c>
    </row>
    <row r="125" spans="1:1">
      <c r="A125" s="172" t="s">
        <v>89</v>
      </c>
    </row>
    <row r="126" spans="1:1">
      <c r="A126" s="172" t="s">
        <v>203</v>
      </c>
    </row>
    <row r="127" spans="1:1">
      <c r="A127" s="172" t="s">
        <v>204</v>
      </c>
    </row>
    <row r="128" spans="1:1">
      <c r="A128" s="172" t="s">
        <v>185</v>
      </c>
    </row>
    <row r="129" spans="1:1">
      <c r="A129" s="172" t="s">
        <v>186</v>
      </c>
    </row>
    <row r="130" spans="1:1">
      <c r="A130" s="172" t="s">
        <v>146</v>
      </c>
    </row>
    <row r="131" spans="1:1">
      <c r="A131" s="172" t="s">
        <v>162</v>
      </c>
    </row>
    <row r="132" spans="1:1">
      <c r="A132" s="172" t="s">
        <v>147</v>
      </c>
    </row>
    <row r="133" spans="1:1">
      <c r="A133" s="172" t="s">
        <v>33</v>
      </c>
    </row>
    <row r="134" spans="1:1">
      <c r="A134" s="172" t="s">
        <v>59</v>
      </c>
    </row>
    <row r="135" spans="1:1">
      <c r="A135" s="172" t="s">
        <v>81</v>
      </c>
    </row>
    <row r="136" spans="1:1">
      <c r="A136" s="172" t="s">
        <v>34</v>
      </c>
    </row>
    <row r="137" spans="1:1">
      <c r="A137" s="172" t="s">
        <v>214</v>
      </c>
    </row>
    <row r="138" spans="1:1">
      <c r="A138" s="172" t="s">
        <v>35</v>
      </c>
    </row>
    <row r="139" spans="1:1">
      <c r="A139" s="172" t="s">
        <v>60</v>
      </c>
    </row>
    <row r="140" spans="1:1">
      <c r="A140" s="172" t="s">
        <v>215</v>
      </c>
    </row>
    <row r="141" spans="1:1">
      <c r="A141" s="172" t="s">
        <v>187</v>
      </c>
    </row>
    <row r="142" spans="1:1">
      <c r="A142" s="172" t="s">
        <v>216</v>
      </c>
    </row>
    <row r="143" spans="1:1">
      <c r="A143" s="172" t="s">
        <v>205</v>
      </c>
    </row>
    <row r="144" spans="1:1">
      <c r="A144" s="172" t="s">
        <v>206</v>
      </c>
    </row>
    <row r="145" spans="1:1">
      <c r="A145" s="172" t="s">
        <v>163</v>
      </c>
    </row>
    <row r="146" spans="1:1">
      <c r="A146" s="172" t="s">
        <v>188</v>
      </c>
    </row>
    <row r="147" spans="1:1">
      <c r="A147" s="172" t="s">
        <v>90</v>
      </c>
    </row>
    <row r="148" spans="1:1">
      <c r="A148" s="172" t="s">
        <v>148</v>
      </c>
    </row>
    <row r="149" spans="1:1">
      <c r="A149" s="172" t="s">
        <v>36</v>
      </c>
    </row>
    <row r="150" spans="1:1">
      <c r="A150" s="172" t="s">
        <v>217</v>
      </c>
    </row>
    <row r="151" spans="1:1">
      <c r="A151" s="172" t="s">
        <v>37</v>
      </c>
    </row>
    <row r="152" spans="1:1">
      <c r="A152" s="172" t="s">
        <v>18</v>
      </c>
    </row>
    <row r="153" spans="1:1">
      <c r="A153" s="172" t="s">
        <v>218</v>
      </c>
    </row>
    <row r="154" spans="1:1">
      <c r="A154" s="172" t="s">
        <v>91</v>
      </c>
    </row>
    <row r="155" spans="1:1">
      <c r="A155" s="172" t="s">
        <v>19</v>
      </c>
    </row>
    <row r="156" spans="1:1">
      <c r="A156" s="172" t="s">
        <v>189</v>
      </c>
    </row>
    <row r="157" spans="1:1">
      <c r="A157" s="172" t="s">
        <v>149</v>
      </c>
    </row>
    <row r="158" spans="1:1">
      <c r="A158" s="172" t="s">
        <v>207</v>
      </c>
    </row>
    <row r="159" spans="1:1">
      <c r="A159" s="172" t="s">
        <v>38</v>
      </c>
    </row>
    <row r="160" spans="1:1">
      <c r="A160" s="172" t="s">
        <v>219</v>
      </c>
    </row>
    <row r="161" spans="1:1">
      <c r="A161" s="172" t="s">
        <v>92</v>
      </c>
    </row>
    <row r="162" spans="1:1">
      <c r="A162" s="172" t="s">
        <v>208</v>
      </c>
    </row>
    <row r="163" spans="1:1">
      <c r="A163" s="172" t="s">
        <v>150</v>
      </c>
    </row>
    <row r="164" spans="1:1">
      <c r="A164" s="172" t="s">
        <v>39</v>
      </c>
    </row>
    <row r="165" spans="1:1">
      <c r="A165" s="172" t="s">
        <v>61</v>
      </c>
    </row>
    <row r="166" spans="1:1">
      <c r="A166" s="172" t="s">
        <v>220</v>
      </c>
    </row>
    <row r="167" spans="1:1">
      <c r="A167" s="172" t="s">
        <v>151</v>
      </c>
    </row>
    <row r="168" spans="1:1">
      <c r="A168" s="172" t="s">
        <v>152</v>
      </c>
    </row>
    <row r="169" spans="1:1">
      <c r="A169" s="172" t="s">
        <v>40</v>
      </c>
    </row>
    <row r="170" spans="1:1">
      <c r="A170" s="172" t="s">
        <v>221</v>
      </c>
    </row>
    <row r="171" spans="1:1">
      <c r="A171" s="172" t="s">
        <v>190</v>
      </c>
    </row>
    <row r="172" spans="1:1">
      <c r="A172" s="172" t="s">
        <v>191</v>
      </c>
    </row>
    <row r="173" spans="1:1">
      <c r="A173" s="172" t="s">
        <v>153</v>
      </c>
    </row>
    <row r="174" spans="1:1">
      <c r="A174" s="172" t="s">
        <v>41</v>
      </c>
    </row>
    <row r="175" spans="1:1">
      <c r="A175" s="172" t="s">
        <v>209</v>
      </c>
    </row>
    <row r="176" spans="1:1">
      <c r="A176" s="172" t="s">
        <v>192</v>
      </c>
    </row>
    <row r="177" spans="1:1">
      <c r="A177" s="172" t="s">
        <v>174</v>
      </c>
    </row>
    <row r="178" spans="1:1">
      <c r="A178" s="172" t="s">
        <v>193</v>
      </c>
    </row>
    <row r="179" spans="1:1">
      <c r="A179" s="172" t="s">
        <v>222</v>
      </c>
    </row>
    <row r="180" spans="1:1">
      <c r="A180" s="172" t="s">
        <v>223</v>
      </c>
    </row>
    <row r="181" spans="1:1">
      <c r="A181" s="172" t="s">
        <v>62</v>
      </c>
    </row>
    <row r="182" spans="1:1">
      <c r="A182" s="172" t="s">
        <v>173</v>
      </c>
    </row>
    <row r="183" spans="1:1">
      <c r="A183" s="173"/>
    </row>
  </sheetData>
  <sheetProtection selectLockedCells="1" selectUnlockedCells="1"/>
  <phoneticPr fontId="3"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theme="6" tint="0.39997558519241921"/>
  </sheetPr>
  <dimension ref="A1:J512"/>
  <sheetViews>
    <sheetView zoomScaleNormal="100" workbookViewId="0">
      <selection activeCell="A2" sqref="A2"/>
    </sheetView>
  </sheetViews>
  <sheetFormatPr defaultRowHeight="12.75"/>
  <cols>
    <col min="1" max="1" width="67.7109375" customWidth="1"/>
    <col min="2" max="2" width="20.7109375" customWidth="1"/>
    <col min="3" max="3" width="29.28515625" customWidth="1"/>
    <col min="4" max="4" width="28.42578125" customWidth="1"/>
    <col min="5" max="5" width="15.7109375" customWidth="1"/>
    <col min="6" max="6" width="16.42578125" customWidth="1"/>
    <col min="7" max="7" width="15.7109375" customWidth="1"/>
    <col min="8" max="9" width="14.5703125" customWidth="1"/>
    <col min="10" max="10" width="13.42578125" customWidth="1"/>
  </cols>
  <sheetData>
    <row r="1" spans="1:10" ht="17.25" customHeight="1">
      <c r="A1" s="368" t="s">
        <v>242</v>
      </c>
      <c r="B1" s="368" t="s">
        <v>244</v>
      </c>
      <c r="C1" s="368" t="s">
        <v>325</v>
      </c>
      <c r="D1" s="368" t="s">
        <v>270</v>
      </c>
      <c r="E1" s="368" t="s">
        <v>326</v>
      </c>
      <c r="F1" s="368" t="s">
        <v>70</v>
      </c>
      <c r="G1" s="368" t="s">
        <v>71</v>
      </c>
      <c r="H1" s="368" t="s">
        <v>327</v>
      </c>
      <c r="I1" s="368" t="s">
        <v>72</v>
      </c>
    </row>
    <row r="2" spans="1:10">
      <c r="A2" s="368" t="s">
        <v>328</v>
      </c>
      <c r="B2" s="368">
        <v>4</v>
      </c>
      <c r="C2" s="368" t="s">
        <v>166</v>
      </c>
      <c r="D2" s="368" t="s">
        <v>93</v>
      </c>
      <c r="E2" s="368">
        <v>10</v>
      </c>
      <c r="F2" s="368">
        <v>0</v>
      </c>
      <c r="G2" s="368">
        <v>7</v>
      </c>
      <c r="H2" s="368">
        <v>2</v>
      </c>
      <c r="I2" s="368">
        <v>1</v>
      </c>
      <c r="J2" s="423"/>
    </row>
    <row r="3" spans="1:10">
      <c r="A3" s="368" t="s">
        <v>329</v>
      </c>
      <c r="B3" s="368">
        <v>4</v>
      </c>
      <c r="C3" s="368" t="s">
        <v>166</v>
      </c>
      <c r="D3" s="368" t="s">
        <v>94</v>
      </c>
      <c r="E3" s="368">
        <v>6</v>
      </c>
      <c r="F3" s="368">
        <v>0</v>
      </c>
      <c r="G3" s="368">
        <v>4</v>
      </c>
      <c r="H3" s="368">
        <v>2</v>
      </c>
      <c r="I3" s="368">
        <v>0</v>
      </c>
      <c r="J3" s="423"/>
    </row>
    <row r="4" spans="1:10">
      <c r="A4" s="368" t="s">
        <v>330</v>
      </c>
      <c r="B4" s="368">
        <v>4</v>
      </c>
      <c r="C4" s="368" t="s">
        <v>166</v>
      </c>
      <c r="D4" s="368" t="s">
        <v>224</v>
      </c>
      <c r="E4" s="368">
        <v>13</v>
      </c>
      <c r="F4" s="368">
        <v>4</v>
      </c>
      <c r="G4" s="368">
        <v>7</v>
      </c>
      <c r="H4" s="368">
        <v>0</v>
      </c>
      <c r="I4" s="368">
        <v>2</v>
      </c>
      <c r="J4" s="423"/>
    </row>
    <row r="5" spans="1:10">
      <c r="A5" s="368" t="s">
        <v>331</v>
      </c>
      <c r="B5" s="368">
        <v>4</v>
      </c>
      <c r="C5" s="368" t="s">
        <v>166</v>
      </c>
      <c r="D5" s="368" t="s">
        <v>194</v>
      </c>
      <c r="E5" s="368">
        <v>15</v>
      </c>
      <c r="F5" s="368">
        <v>0</v>
      </c>
      <c r="G5" s="368">
        <v>12</v>
      </c>
      <c r="H5" s="368">
        <v>2</v>
      </c>
      <c r="I5" s="368">
        <v>1</v>
      </c>
      <c r="J5" s="423"/>
    </row>
    <row r="6" spans="1:10">
      <c r="A6" s="368" t="s">
        <v>332</v>
      </c>
      <c r="B6" s="368">
        <v>4</v>
      </c>
      <c r="C6" s="368" t="s">
        <v>166</v>
      </c>
      <c r="D6" s="368" t="s">
        <v>82</v>
      </c>
      <c r="E6" s="368">
        <v>4</v>
      </c>
      <c r="F6" s="368">
        <v>1</v>
      </c>
      <c r="G6" s="368">
        <v>3</v>
      </c>
      <c r="H6" s="368">
        <v>0</v>
      </c>
      <c r="I6" s="368">
        <v>0</v>
      </c>
      <c r="J6" s="423"/>
    </row>
    <row r="7" spans="1:10">
      <c r="A7" s="368" t="s">
        <v>333</v>
      </c>
      <c r="B7" s="368">
        <v>4</v>
      </c>
      <c r="C7" s="368" t="s">
        <v>166</v>
      </c>
      <c r="D7" s="368" t="s">
        <v>95</v>
      </c>
      <c r="E7" s="368">
        <v>8</v>
      </c>
      <c r="F7" s="368">
        <v>0</v>
      </c>
      <c r="G7" s="368">
        <v>5</v>
      </c>
      <c r="H7" s="368">
        <v>2</v>
      </c>
      <c r="I7" s="368">
        <v>1</v>
      </c>
      <c r="J7" s="423"/>
    </row>
    <row r="8" spans="1:10">
      <c r="A8" s="368" t="s">
        <v>334</v>
      </c>
      <c r="B8" s="368">
        <v>4</v>
      </c>
      <c r="C8" s="368" t="s">
        <v>166</v>
      </c>
      <c r="D8" s="368" t="s">
        <v>210</v>
      </c>
      <c r="E8" s="368">
        <v>33</v>
      </c>
      <c r="F8" s="368">
        <v>0</v>
      </c>
      <c r="G8" s="368">
        <v>18</v>
      </c>
      <c r="H8" s="368">
        <v>8</v>
      </c>
      <c r="I8" s="368">
        <v>7</v>
      </c>
      <c r="J8" s="423"/>
    </row>
    <row r="9" spans="1:10">
      <c r="A9" s="368" t="s">
        <v>335</v>
      </c>
      <c r="B9" s="368">
        <v>4</v>
      </c>
      <c r="C9" s="368" t="s">
        <v>166</v>
      </c>
      <c r="D9" s="368" t="s">
        <v>20</v>
      </c>
      <c r="E9" s="368">
        <v>9</v>
      </c>
      <c r="F9" s="368">
        <v>0</v>
      </c>
      <c r="G9" s="368">
        <v>6</v>
      </c>
      <c r="H9" s="368">
        <v>2</v>
      </c>
      <c r="I9" s="368">
        <v>1</v>
      </c>
      <c r="J9" s="423"/>
    </row>
    <row r="10" spans="1:10">
      <c r="A10" s="368" t="s">
        <v>336</v>
      </c>
      <c r="B10" s="368">
        <v>4</v>
      </c>
      <c r="C10" s="368" t="s">
        <v>166</v>
      </c>
      <c r="D10" s="368" t="s">
        <v>21</v>
      </c>
      <c r="E10" s="368">
        <v>8</v>
      </c>
      <c r="F10" s="368">
        <v>1</v>
      </c>
      <c r="G10" s="368">
        <v>5</v>
      </c>
      <c r="H10" s="368">
        <v>2</v>
      </c>
      <c r="I10" s="368">
        <v>0</v>
      </c>
      <c r="J10" s="423"/>
    </row>
    <row r="11" spans="1:10">
      <c r="A11" s="368" t="s">
        <v>337</v>
      </c>
      <c r="B11" s="368">
        <v>4</v>
      </c>
      <c r="C11" s="368" t="s">
        <v>166</v>
      </c>
      <c r="D11" s="368" t="s">
        <v>22</v>
      </c>
      <c r="E11" s="368">
        <v>15</v>
      </c>
      <c r="F11" s="368">
        <v>3</v>
      </c>
      <c r="G11" s="368">
        <v>7</v>
      </c>
      <c r="H11" s="368">
        <v>3</v>
      </c>
      <c r="I11" s="368">
        <v>2</v>
      </c>
      <c r="J11" s="423"/>
    </row>
    <row r="12" spans="1:10">
      <c r="A12" s="368" t="s">
        <v>338</v>
      </c>
      <c r="B12" s="368">
        <v>4</v>
      </c>
      <c r="C12" s="368" t="s">
        <v>166</v>
      </c>
      <c r="D12" s="368" t="s">
        <v>195</v>
      </c>
      <c r="E12" s="368">
        <v>17</v>
      </c>
      <c r="F12" s="368">
        <v>1</v>
      </c>
      <c r="G12" s="368">
        <v>12</v>
      </c>
      <c r="H12" s="368">
        <v>2</v>
      </c>
      <c r="I12" s="368">
        <v>2</v>
      </c>
      <c r="J12" s="423"/>
    </row>
    <row r="13" spans="1:10">
      <c r="A13" s="368" t="s">
        <v>339</v>
      </c>
      <c r="B13" s="368">
        <v>4</v>
      </c>
      <c r="C13" s="368" t="s">
        <v>166</v>
      </c>
      <c r="D13" s="368" t="s">
        <v>175</v>
      </c>
      <c r="E13" s="368">
        <v>6</v>
      </c>
      <c r="F13" s="368">
        <v>0</v>
      </c>
      <c r="G13" s="368">
        <v>5</v>
      </c>
      <c r="H13" s="368">
        <v>1</v>
      </c>
      <c r="I13" s="368">
        <v>0</v>
      </c>
      <c r="J13" s="423"/>
    </row>
    <row r="14" spans="1:10">
      <c r="A14" s="368" t="s">
        <v>340</v>
      </c>
      <c r="B14" s="368">
        <v>4</v>
      </c>
      <c r="C14" s="368" t="s">
        <v>166</v>
      </c>
      <c r="D14" s="368" t="s">
        <v>225</v>
      </c>
      <c r="E14" s="368">
        <v>28</v>
      </c>
      <c r="F14" s="368">
        <v>2</v>
      </c>
      <c r="G14" s="368">
        <v>19</v>
      </c>
      <c r="H14" s="368">
        <v>1</v>
      </c>
      <c r="I14" s="368">
        <v>6</v>
      </c>
      <c r="J14" s="423"/>
    </row>
    <row r="15" spans="1:10">
      <c r="A15" s="368" t="s">
        <v>341</v>
      </c>
      <c r="B15" s="368">
        <v>4</v>
      </c>
      <c r="C15" s="368" t="s">
        <v>166</v>
      </c>
      <c r="D15" s="368" t="s">
        <v>96</v>
      </c>
      <c r="E15" s="368">
        <v>12</v>
      </c>
      <c r="F15" s="368">
        <v>0</v>
      </c>
      <c r="G15" s="368">
        <v>9</v>
      </c>
      <c r="H15" s="368">
        <v>2</v>
      </c>
      <c r="I15" s="368">
        <v>1</v>
      </c>
      <c r="J15" s="423"/>
    </row>
    <row r="16" spans="1:10">
      <c r="A16" s="368" t="s">
        <v>342</v>
      </c>
      <c r="B16" s="368">
        <v>4</v>
      </c>
      <c r="C16" s="368" t="s">
        <v>166</v>
      </c>
      <c r="D16" s="368" t="s">
        <v>176</v>
      </c>
      <c r="E16" s="368">
        <v>4</v>
      </c>
      <c r="F16" s="368">
        <v>1</v>
      </c>
      <c r="G16" s="368">
        <v>2</v>
      </c>
      <c r="H16" s="368">
        <v>1</v>
      </c>
      <c r="I16" s="368">
        <v>0</v>
      </c>
      <c r="J16" s="423"/>
    </row>
    <row r="17" spans="1:10">
      <c r="A17" s="368" t="s">
        <v>343</v>
      </c>
      <c r="B17" s="368">
        <v>4</v>
      </c>
      <c r="C17" s="368" t="s">
        <v>166</v>
      </c>
      <c r="D17" s="368" t="s">
        <v>196</v>
      </c>
      <c r="E17" s="368">
        <v>23</v>
      </c>
      <c r="F17" s="368">
        <v>0</v>
      </c>
      <c r="G17" s="368">
        <v>19</v>
      </c>
      <c r="H17" s="368">
        <v>4</v>
      </c>
      <c r="I17" s="368">
        <v>0</v>
      </c>
      <c r="J17" s="423"/>
    </row>
    <row r="18" spans="1:10">
      <c r="A18" s="368" t="s">
        <v>344</v>
      </c>
      <c r="B18" s="368">
        <v>4</v>
      </c>
      <c r="C18" s="368" t="s">
        <v>166</v>
      </c>
      <c r="D18" s="368" t="s">
        <v>97</v>
      </c>
      <c r="E18" s="368">
        <v>18</v>
      </c>
      <c r="F18" s="368">
        <v>0</v>
      </c>
      <c r="G18" s="368">
        <v>13</v>
      </c>
      <c r="H18" s="368">
        <v>4</v>
      </c>
      <c r="I18" s="368">
        <v>1</v>
      </c>
      <c r="J18" s="423"/>
    </row>
    <row r="19" spans="1:10">
      <c r="A19" s="368" t="s">
        <v>345</v>
      </c>
      <c r="B19" s="368">
        <v>4</v>
      </c>
      <c r="C19" s="368" t="s">
        <v>166</v>
      </c>
      <c r="D19" s="368" t="s">
        <v>177</v>
      </c>
      <c r="E19" s="368">
        <v>39</v>
      </c>
      <c r="F19" s="368">
        <v>1</v>
      </c>
      <c r="G19" s="368">
        <v>31</v>
      </c>
      <c r="H19" s="368">
        <v>4</v>
      </c>
      <c r="I19" s="368">
        <v>3</v>
      </c>
      <c r="J19" s="423"/>
    </row>
    <row r="20" spans="1:10">
      <c r="A20" s="368" t="s">
        <v>346</v>
      </c>
      <c r="B20" s="368">
        <v>4</v>
      </c>
      <c r="C20" s="368" t="s">
        <v>166</v>
      </c>
      <c r="D20" s="368" t="s">
        <v>23</v>
      </c>
      <c r="E20" s="368">
        <v>10</v>
      </c>
      <c r="F20" s="368">
        <v>1</v>
      </c>
      <c r="G20" s="368">
        <v>5</v>
      </c>
      <c r="H20" s="368">
        <v>1</v>
      </c>
      <c r="I20" s="368">
        <v>3</v>
      </c>
      <c r="J20" s="423"/>
    </row>
    <row r="21" spans="1:10">
      <c r="A21" s="368" t="s">
        <v>347</v>
      </c>
      <c r="B21" s="368">
        <v>4</v>
      </c>
      <c r="C21" s="368" t="s">
        <v>166</v>
      </c>
      <c r="D21" s="368" t="s">
        <v>226</v>
      </c>
      <c r="E21" s="368">
        <v>14</v>
      </c>
      <c r="F21" s="368">
        <v>2</v>
      </c>
      <c r="G21" s="368">
        <v>7</v>
      </c>
      <c r="H21" s="368">
        <v>2</v>
      </c>
      <c r="I21" s="368">
        <v>3</v>
      </c>
      <c r="J21" s="423"/>
    </row>
    <row r="22" spans="1:10">
      <c r="A22" s="368" t="s">
        <v>348</v>
      </c>
      <c r="B22" s="368">
        <v>4</v>
      </c>
      <c r="C22" s="368" t="s">
        <v>166</v>
      </c>
      <c r="D22" s="368" t="s">
        <v>83</v>
      </c>
      <c r="E22" s="368">
        <v>58</v>
      </c>
      <c r="F22" s="368">
        <v>5</v>
      </c>
      <c r="G22" s="368">
        <v>43</v>
      </c>
      <c r="H22" s="368">
        <v>7</v>
      </c>
      <c r="I22" s="368">
        <v>3</v>
      </c>
      <c r="J22" s="423"/>
    </row>
    <row r="23" spans="1:10">
      <c r="A23" s="368" t="s">
        <v>349</v>
      </c>
      <c r="B23" s="368">
        <v>4</v>
      </c>
      <c r="C23" s="368" t="s">
        <v>166</v>
      </c>
      <c r="D23" s="368" t="s">
        <v>98</v>
      </c>
      <c r="E23" s="368">
        <v>7</v>
      </c>
      <c r="F23" s="368">
        <v>0</v>
      </c>
      <c r="G23" s="368">
        <v>5</v>
      </c>
      <c r="H23" s="368">
        <v>2</v>
      </c>
      <c r="I23" s="368">
        <v>0</v>
      </c>
      <c r="J23" s="423"/>
    </row>
    <row r="24" spans="1:10">
      <c r="A24" s="368" t="s">
        <v>350</v>
      </c>
      <c r="B24" s="368">
        <v>4</v>
      </c>
      <c r="C24" s="368" t="s">
        <v>166</v>
      </c>
      <c r="D24" s="368" t="s">
        <v>84</v>
      </c>
      <c r="E24" s="368">
        <v>19</v>
      </c>
      <c r="F24" s="368">
        <v>2</v>
      </c>
      <c r="G24" s="368">
        <v>15</v>
      </c>
      <c r="H24" s="368">
        <v>2</v>
      </c>
      <c r="I24" s="368">
        <v>0</v>
      </c>
      <c r="J24" s="423"/>
    </row>
    <row r="25" spans="1:10">
      <c r="A25" s="368" t="s">
        <v>351</v>
      </c>
      <c r="B25" s="368">
        <v>4</v>
      </c>
      <c r="C25" s="368" t="s">
        <v>166</v>
      </c>
      <c r="D25" s="368" t="s">
        <v>24</v>
      </c>
      <c r="E25" s="368">
        <v>26</v>
      </c>
      <c r="F25" s="368">
        <v>4</v>
      </c>
      <c r="G25" s="368">
        <v>18</v>
      </c>
      <c r="H25" s="368">
        <v>3</v>
      </c>
      <c r="I25" s="368">
        <v>1</v>
      </c>
      <c r="J25" s="423"/>
    </row>
    <row r="26" spans="1:10">
      <c r="A26" s="368" t="s">
        <v>352</v>
      </c>
      <c r="B26" s="368">
        <v>4</v>
      </c>
      <c r="C26" s="368" t="s">
        <v>166</v>
      </c>
      <c r="D26" s="368" t="s">
        <v>25</v>
      </c>
      <c r="E26" s="368">
        <v>22</v>
      </c>
      <c r="F26" s="368">
        <v>1</v>
      </c>
      <c r="G26" s="368">
        <v>12</v>
      </c>
      <c r="H26" s="368">
        <v>7</v>
      </c>
      <c r="I26" s="368">
        <v>2</v>
      </c>
      <c r="J26" s="423"/>
    </row>
    <row r="27" spans="1:10">
      <c r="A27" s="368" t="s">
        <v>353</v>
      </c>
      <c r="B27" s="368">
        <v>4</v>
      </c>
      <c r="C27" s="368" t="s">
        <v>166</v>
      </c>
      <c r="D27" s="368" t="s">
        <v>197</v>
      </c>
      <c r="E27" s="368">
        <v>12</v>
      </c>
      <c r="F27" s="368">
        <v>0</v>
      </c>
      <c r="G27" s="368">
        <v>4</v>
      </c>
      <c r="H27" s="368">
        <v>6</v>
      </c>
      <c r="I27" s="368">
        <v>2</v>
      </c>
      <c r="J27" s="423"/>
    </row>
    <row r="28" spans="1:10">
      <c r="A28" s="368" t="s">
        <v>354</v>
      </c>
      <c r="B28" s="368">
        <v>4</v>
      </c>
      <c r="C28" s="368" t="s">
        <v>166</v>
      </c>
      <c r="D28" s="368" t="s">
        <v>211</v>
      </c>
      <c r="E28" s="368">
        <v>31</v>
      </c>
      <c r="F28" s="368">
        <v>2</v>
      </c>
      <c r="G28" s="368">
        <v>23</v>
      </c>
      <c r="H28" s="368">
        <v>5</v>
      </c>
      <c r="I28" s="368">
        <v>1</v>
      </c>
      <c r="J28" s="423"/>
    </row>
    <row r="29" spans="1:10">
      <c r="A29" s="368" t="s">
        <v>355</v>
      </c>
      <c r="B29" s="368">
        <v>4</v>
      </c>
      <c r="C29" s="368" t="s">
        <v>166</v>
      </c>
      <c r="D29" s="368" t="s">
        <v>100</v>
      </c>
      <c r="E29" s="368">
        <v>13</v>
      </c>
      <c r="F29" s="368">
        <v>0</v>
      </c>
      <c r="G29" s="368">
        <v>8</v>
      </c>
      <c r="H29" s="368">
        <v>4</v>
      </c>
      <c r="I29" s="368">
        <v>1</v>
      </c>
      <c r="J29" s="423"/>
    </row>
    <row r="30" spans="1:10">
      <c r="A30" s="368" t="s">
        <v>356</v>
      </c>
      <c r="B30" s="368">
        <v>4</v>
      </c>
      <c r="C30" s="368" t="s">
        <v>166</v>
      </c>
      <c r="D30" s="368" t="s">
        <v>26</v>
      </c>
      <c r="E30" s="368">
        <v>17</v>
      </c>
      <c r="F30" s="368">
        <v>1</v>
      </c>
      <c r="G30" s="368">
        <v>12</v>
      </c>
      <c r="H30" s="368">
        <v>2</v>
      </c>
      <c r="I30" s="368">
        <v>2</v>
      </c>
      <c r="J30" s="423"/>
    </row>
    <row r="31" spans="1:10">
      <c r="A31" s="368" t="s">
        <v>357</v>
      </c>
      <c r="B31" s="368">
        <v>4</v>
      </c>
      <c r="C31" s="368" t="s">
        <v>166</v>
      </c>
      <c r="D31" s="368" t="s">
        <v>154</v>
      </c>
      <c r="E31" s="368">
        <v>4</v>
      </c>
      <c r="F31" s="368">
        <v>0</v>
      </c>
      <c r="G31" s="368">
        <v>3</v>
      </c>
      <c r="H31" s="368">
        <v>0</v>
      </c>
      <c r="I31" s="368">
        <v>1</v>
      </c>
      <c r="J31" s="423"/>
    </row>
    <row r="32" spans="1:10">
      <c r="A32" s="368" t="s">
        <v>358</v>
      </c>
      <c r="B32" s="368">
        <v>4</v>
      </c>
      <c r="C32" s="368" t="s">
        <v>166</v>
      </c>
      <c r="D32" s="368" t="s">
        <v>73</v>
      </c>
      <c r="E32" s="368">
        <v>14</v>
      </c>
      <c r="F32" s="368">
        <v>0</v>
      </c>
      <c r="G32" s="368">
        <v>7</v>
      </c>
      <c r="H32" s="368">
        <v>6</v>
      </c>
      <c r="I32" s="368">
        <v>1</v>
      </c>
      <c r="J32" s="423"/>
    </row>
    <row r="33" spans="1:10">
      <c r="A33" s="368" t="s">
        <v>359</v>
      </c>
      <c r="B33" s="368">
        <v>4</v>
      </c>
      <c r="C33" s="368" t="s">
        <v>166</v>
      </c>
      <c r="D33" s="368" t="s">
        <v>74</v>
      </c>
      <c r="E33" s="368">
        <v>42</v>
      </c>
      <c r="F33" s="368">
        <v>4</v>
      </c>
      <c r="G33" s="368">
        <v>28</v>
      </c>
      <c r="H33" s="368">
        <v>6</v>
      </c>
      <c r="I33" s="368">
        <v>4</v>
      </c>
      <c r="J33" s="423"/>
    </row>
    <row r="34" spans="1:10">
      <c r="A34" s="368" t="s">
        <v>360</v>
      </c>
      <c r="B34" s="368">
        <v>4</v>
      </c>
      <c r="C34" s="368" t="s">
        <v>166</v>
      </c>
      <c r="D34" s="368" t="s">
        <v>198</v>
      </c>
      <c r="E34" s="368">
        <v>50</v>
      </c>
      <c r="F34" s="368">
        <v>4</v>
      </c>
      <c r="G34" s="368">
        <v>32</v>
      </c>
      <c r="H34" s="368">
        <v>9</v>
      </c>
      <c r="I34" s="368">
        <v>5</v>
      </c>
      <c r="J34" s="423"/>
    </row>
    <row r="35" spans="1:10">
      <c r="A35" s="368" t="s">
        <v>361</v>
      </c>
      <c r="B35" s="368">
        <v>4</v>
      </c>
      <c r="C35" s="368" t="s">
        <v>166</v>
      </c>
      <c r="D35" s="368" t="s">
        <v>227</v>
      </c>
      <c r="E35" s="368">
        <v>16</v>
      </c>
      <c r="F35" s="368">
        <v>2</v>
      </c>
      <c r="G35" s="368">
        <v>10</v>
      </c>
      <c r="H35" s="368">
        <v>3</v>
      </c>
      <c r="I35" s="368">
        <v>1</v>
      </c>
      <c r="J35" s="423"/>
    </row>
    <row r="36" spans="1:10">
      <c r="A36" s="368" t="s">
        <v>362</v>
      </c>
      <c r="B36" s="368">
        <v>4</v>
      </c>
      <c r="C36" s="368" t="s">
        <v>166</v>
      </c>
      <c r="D36" s="368" t="s">
        <v>199</v>
      </c>
      <c r="E36" s="368">
        <v>10</v>
      </c>
      <c r="F36" s="368">
        <v>0</v>
      </c>
      <c r="G36" s="368">
        <v>5</v>
      </c>
      <c r="H36" s="368">
        <v>5</v>
      </c>
      <c r="I36" s="368">
        <v>0</v>
      </c>
      <c r="J36" s="423"/>
    </row>
    <row r="37" spans="1:10">
      <c r="A37" s="368" t="s">
        <v>363</v>
      </c>
      <c r="B37" s="368">
        <v>4</v>
      </c>
      <c r="C37" s="368" t="s">
        <v>166</v>
      </c>
      <c r="D37" s="368" t="s">
        <v>212</v>
      </c>
      <c r="E37" s="368">
        <v>8</v>
      </c>
      <c r="F37" s="368">
        <v>1</v>
      </c>
      <c r="G37" s="368">
        <v>3</v>
      </c>
      <c r="H37" s="368">
        <v>4</v>
      </c>
      <c r="I37" s="368">
        <v>0</v>
      </c>
      <c r="J37" s="423"/>
    </row>
    <row r="38" spans="1:10">
      <c r="A38" s="368" t="s">
        <v>364</v>
      </c>
      <c r="B38" s="368">
        <v>4</v>
      </c>
      <c r="C38" s="368" t="s">
        <v>166</v>
      </c>
      <c r="D38" s="368" t="s">
        <v>155</v>
      </c>
      <c r="E38" s="368">
        <v>14</v>
      </c>
      <c r="F38" s="368">
        <v>2</v>
      </c>
      <c r="G38" s="368">
        <v>5</v>
      </c>
      <c r="H38" s="368">
        <v>6</v>
      </c>
      <c r="I38" s="368">
        <v>1</v>
      </c>
      <c r="J38" s="423"/>
    </row>
    <row r="39" spans="1:10">
      <c r="A39" s="368" t="s">
        <v>365</v>
      </c>
      <c r="B39" s="368">
        <v>4</v>
      </c>
      <c r="C39" s="368" t="s">
        <v>166</v>
      </c>
      <c r="D39" s="368" t="s">
        <v>101</v>
      </c>
      <c r="E39" s="368">
        <v>6</v>
      </c>
      <c r="F39" s="368">
        <v>1</v>
      </c>
      <c r="G39" s="368">
        <v>4</v>
      </c>
      <c r="H39" s="368">
        <v>1</v>
      </c>
      <c r="I39" s="368">
        <v>0</v>
      </c>
      <c r="J39" s="423"/>
    </row>
    <row r="40" spans="1:10">
      <c r="A40" s="368" t="s">
        <v>366</v>
      </c>
      <c r="B40" s="368">
        <v>4</v>
      </c>
      <c r="C40" s="368" t="s">
        <v>166</v>
      </c>
      <c r="D40" s="368" t="s">
        <v>228</v>
      </c>
      <c r="E40" s="368">
        <v>12</v>
      </c>
      <c r="F40" s="368">
        <v>2</v>
      </c>
      <c r="G40" s="368">
        <v>9</v>
      </c>
      <c r="H40" s="368">
        <v>0</v>
      </c>
      <c r="I40" s="368">
        <v>1</v>
      </c>
      <c r="J40" s="423"/>
    </row>
    <row r="41" spans="1:10">
      <c r="A41" s="368" t="s">
        <v>367</v>
      </c>
      <c r="B41" s="368">
        <v>4</v>
      </c>
      <c r="C41" s="368" t="s">
        <v>166</v>
      </c>
      <c r="D41" s="368" t="s">
        <v>178</v>
      </c>
      <c r="E41" s="368">
        <v>12</v>
      </c>
      <c r="F41" s="368">
        <v>0</v>
      </c>
      <c r="G41" s="368">
        <v>9</v>
      </c>
      <c r="H41" s="368">
        <v>2</v>
      </c>
      <c r="I41" s="368">
        <v>1</v>
      </c>
      <c r="J41" s="423"/>
    </row>
    <row r="42" spans="1:10">
      <c r="A42" s="368" t="s">
        <v>368</v>
      </c>
      <c r="B42" s="368">
        <v>4</v>
      </c>
      <c r="C42" s="368" t="s">
        <v>166</v>
      </c>
      <c r="D42" s="368" t="s">
        <v>102</v>
      </c>
      <c r="E42" s="368">
        <v>7</v>
      </c>
      <c r="F42" s="368">
        <v>0</v>
      </c>
      <c r="G42" s="368">
        <v>6</v>
      </c>
      <c r="H42" s="368">
        <v>1</v>
      </c>
      <c r="I42" s="368">
        <v>0</v>
      </c>
      <c r="J42" s="423"/>
    </row>
    <row r="43" spans="1:10">
      <c r="A43" s="368" t="s">
        <v>369</v>
      </c>
      <c r="B43" s="368">
        <v>4</v>
      </c>
      <c r="C43" s="368" t="s">
        <v>166</v>
      </c>
      <c r="D43" s="368" t="s">
        <v>64</v>
      </c>
      <c r="E43" s="368">
        <v>2520</v>
      </c>
      <c r="F43" s="368">
        <v>177</v>
      </c>
      <c r="G43" s="368">
        <v>1686</v>
      </c>
      <c r="H43" s="368">
        <v>451</v>
      </c>
      <c r="I43" s="368">
        <v>206</v>
      </c>
      <c r="J43" s="423"/>
    </row>
    <row r="44" spans="1:10">
      <c r="A44" s="368" t="s">
        <v>370</v>
      </c>
      <c r="B44" s="368">
        <v>4</v>
      </c>
      <c r="C44" s="368" t="s">
        <v>166</v>
      </c>
      <c r="D44" s="368" t="s">
        <v>85</v>
      </c>
      <c r="E44" s="368">
        <v>62</v>
      </c>
      <c r="F44" s="368">
        <v>14</v>
      </c>
      <c r="G44" s="368">
        <v>32</v>
      </c>
      <c r="H44" s="368">
        <v>9</v>
      </c>
      <c r="I44" s="368">
        <v>7</v>
      </c>
      <c r="J44" s="423"/>
    </row>
    <row r="45" spans="1:10">
      <c r="A45" s="368" t="s">
        <v>371</v>
      </c>
      <c r="B45" s="368">
        <v>4</v>
      </c>
      <c r="C45" s="368" t="s">
        <v>166</v>
      </c>
      <c r="D45" s="368" t="s">
        <v>156</v>
      </c>
      <c r="E45" s="368">
        <v>9</v>
      </c>
      <c r="F45" s="368">
        <v>0</v>
      </c>
      <c r="G45" s="368">
        <v>8</v>
      </c>
      <c r="H45" s="368">
        <v>1</v>
      </c>
      <c r="I45" s="368">
        <v>0</v>
      </c>
      <c r="J45" s="423"/>
    </row>
    <row r="46" spans="1:10">
      <c r="A46" s="368" t="s">
        <v>372</v>
      </c>
      <c r="B46" s="368">
        <v>4</v>
      </c>
      <c r="C46" s="368" t="s">
        <v>166</v>
      </c>
      <c r="D46" s="368" t="s">
        <v>200</v>
      </c>
      <c r="E46" s="368">
        <v>39</v>
      </c>
      <c r="F46" s="368">
        <v>1</v>
      </c>
      <c r="G46" s="368">
        <v>27</v>
      </c>
      <c r="H46" s="368">
        <v>8</v>
      </c>
      <c r="I46" s="368">
        <v>3</v>
      </c>
      <c r="J46" s="423"/>
    </row>
    <row r="47" spans="1:10">
      <c r="A47" s="368" t="s">
        <v>373</v>
      </c>
      <c r="B47" s="368">
        <v>4</v>
      </c>
      <c r="C47" s="368" t="s">
        <v>166</v>
      </c>
      <c r="D47" s="368" t="s">
        <v>103</v>
      </c>
      <c r="E47" s="368">
        <v>8</v>
      </c>
      <c r="F47" s="368">
        <v>0</v>
      </c>
      <c r="G47" s="368">
        <v>4</v>
      </c>
      <c r="H47" s="368">
        <v>4</v>
      </c>
      <c r="I47" s="368">
        <v>0</v>
      </c>
      <c r="J47" s="423"/>
    </row>
    <row r="48" spans="1:10">
      <c r="A48" s="368" t="s">
        <v>374</v>
      </c>
      <c r="B48" s="368">
        <v>4</v>
      </c>
      <c r="C48" s="368" t="s">
        <v>166</v>
      </c>
      <c r="D48" s="368" t="s">
        <v>104</v>
      </c>
      <c r="E48" s="368">
        <v>10</v>
      </c>
      <c r="F48" s="368">
        <v>0</v>
      </c>
      <c r="G48" s="368">
        <v>6</v>
      </c>
      <c r="H48" s="368">
        <v>3</v>
      </c>
      <c r="I48" s="368">
        <v>1</v>
      </c>
      <c r="J48" s="423"/>
    </row>
    <row r="49" spans="1:10">
      <c r="A49" s="368" t="s">
        <v>375</v>
      </c>
      <c r="B49" s="368">
        <v>4</v>
      </c>
      <c r="C49" s="368" t="s">
        <v>166</v>
      </c>
      <c r="D49" s="368" t="s">
        <v>27</v>
      </c>
      <c r="E49" s="368">
        <v>10</v>
      </c>
      <c r="F49" s="368">
        <v>0</v>
      </c>
      <c r="G49" s="368">
        <v>8</v>
      </c>
      <c r="H49" s="368">
        <v>1</v>
      </c>
      <c r="I49" s="368">
        <v>1</v>
      </c>
      <c r="J49" s="423"/>
    </row>
    <row r="50" spans="1:10">
      <c r="A50" s="368" t="s">
        <v>376</v>
      </c>
      <c r="B50" s="368">
        <v>4</v>
      </c>
      <c r="C50" s="368" t="s">
        <v>166</v>
      </c>
      <c r="D50" s="368" t="s">
        <v>105</v>
      </c>
      <c r="E50" s="368">
        <v>1</v>
      </c>
      <c r="F50" s="368">
        <v>0</v>
      </c>
      <c r="G50" s="368">
        <v>1</v>
      </c>
      <c r="H50" s="368">
        <v>0</v>
      </c>
      <c r="I50" s="368">
        <v>0</v>
      </c>
      <c r="J50" s="423"/>
    </row>
    <row r="51" spans="1:10">
      <c r="A51" s="368" t="s">
        <v>377</v>
      </c>
      <c r="B51" s="368">
        <v>4</v>
      </c>
      <c r="C51" s="368" t="s">
        <v>166</v>
      </c>
      <c r="D51" s="368" t="s">
        <v>179</v>
      </c>
      <c r="E51" s="368">
        <v>73</v>
      </c>
      <c r="F51" s="368">
        <v>4</v>
      </c>
      <c r="G51" s="368">
        <v>46</v>
      </c>
      <c r="H51" s="368">
        <v>18</v>
      </c>
      <c r="I51" s="368">
        <v>5</v>
      </c>
      <c r="J51" s="423"/>
    </row>
    <row r="52" spans="1:10">
      <c r="A52" s="368" t="s">
        <v>378</v>
      </c>
      <c r="B52" s="368">
        <v>4</v>
      </c>
      <c r="C52" s="368" t="s">
        <v>166</v>
      </c>
      <c r="D52" s="368" t="s">
        <v>106</v>
      </c>
      <c r="E52" s="368">
        <v>5</v>
      </c>
      <c r="F52" s="368">
        <v>0</v>
      </c>
      <c r="G52" s="368">
        <v>3</v>
      </c>
      <c r="H52" s="368">
        <v>1</v>
      </c>
      <c r="I52" s="368">
        <v>1</v>
      </c>
      <c r="J52" s="423"/>
    </row>
    <row r="53" spans="1:10">
      <c r="A53" s="368" t="s">
        <v>379</v>
      </c>
      <c r="B53" s="368">
        <v>4</v>
      </c>
      <c r="C53" s="368" t="s">
        <v>166</v>
      </c>
      <c r="D53" s="368" t="s">
        <v>107</v>
      </c>
      <c r="E53" s="368">
        <v>11</v>
      </c>
      <c r="F53" s="368">
        <v>0</v>
      </c>
      <c r="G53" s="368">
        <v>9</v>
      </c>
      <c r="H53" s="368">
        <v>2</v>
      </c>
      <c r="I53" s="368">
        <v>0</v>
      </c>
      <c r="J53" s="423"/>
    </row>
    <row r="54" spans="1:10">
      <c r="A54" s="368" t="s">
        <v>380</v>
      </c>
      <c r="B54" s="368">
        <v>4</v>
      </c>
      <c r="C54" s="368" t="s">
        <v>166</v>
      </c>
      <c r="D54" s="368" t="s">
        <v>157</v>
      </c>
      <c r="E54" s="368">
        <v>4</v>
      </c>
      <c r="F54" s="368">
        <v>3</v>
      </c>
      <c r="G54" s="368">
        <v>0</v>
      </c>
      <c r="H54" s="368">
        <v>1</v>
      </c>
      <c r="I54" s="368">
        <v>0</v>
      </c>
      <c r="J54" s="423"/>
    </row>
    <row r="55" spans="1:10">
      <c r="A55" s="368" t="s">
        <v>381</v>
      </c>
      <c r="B55" s="368">
        <v>4</v>
      </c>
      <c r="C55" s="368" t="s">
        <v>166</v>
      </c>
      <c r="D55" s="368" t="s">
        <v>108</v>
      </c>
      <c r="E55" s="368">
        <v>3</v>
      </c>
      <c r="F55" s="368">
        <v>0</v>
      </c>
      <c r="G55" s="368">
        <v>2</v>
      </c>
      <c r="H55" s="368">
        <v>1</v>
      </c>
      <c r="I55" s="368">
        <v>0</v>
      </c>
      <c r="J55" s="423"/>
    </row>
    <row r="56" spans="1:10">
      <c r="A56" s="368" t="s">
        <v>382</v>
      </c>
      <c r="B56" s="368">
        <v>4</v>
      </c>
      <c r="C56" s="368" t="s">
        <v>166</v>
      </c>
      <c r="D56" s="368" t="s">
        <v>213</v>
      </c>
      <c r="E56" s="368">
        <v>13</v>
      </c>
      <c r="F56" s="368">
        <v>1</v>
      </c>
      <c r="G56" s="368">
        <v>7</v>
      </c>
      <c r="H56" s="368">
        <v>1</v>
      </c>
      <c r="I56" s="368">
        <v>4</v>
      </c>
      <c r="J56" s="423"/>
    </row>
    <row r="57" spans="1:10">
      <c r="A57" s="368" t="s">
        <v>383</v>
      </c>
      <c r="B57" s="368">
        <v>4</v>
      </c>
      <c r="C57" s="368" t="s">
        <v>166</v>
      </c>
      <c r="D57" s="368" t="s">
        <v>86</v>
      </c>
      <c r="E57" s="368">
        <v>46</v>
      </c>
      <c r="F57" s="368">
        <v>7</v>
      </c>
      <c r="G57" s="368">
        <v>30</v>
      </c>
      <c r="H57" s="368">
        <v>4</v>
      </c>
      <c r="I57" s="368">
        <v>5</v>
      </c>
      <c r="J57" s="423"/>
    </row>
    <row r="58" spans="1:10">
      <c r="A58" s="368" t="s">
        <v>384</v>
      </c>
      <c r="B58" s="368">
        <v>4</v>
      </c>
      <c r="C58" s="368" t="s">
        <v>166</v>
      </c>
      <c r="D58" s="368" t="s">
        <v>109</v>
      </c>
      <c r="E58" s="368">
        <v>9</v>
      </c>
      <c r="F58" s="368">
        <v>0</v>
      </c>
      <c r="G58" s="368">
        <v>6</v>
      </c>
      <c r="H58" s="368">
        <v>2</v>
      </c>
      <c r="I58" s="368">
        <v>1</v>
      </c>
      <c r="J58" s="423"/>
    </row>
    <row r="59" spans="1:10">
      <c r="A59" s="368" t="s">
        <v>385</v>
      </c>
      <c r="B59" s="368">
        <v>4</v>
      </c>
      <c r="C59" s="368" t="s">
        <v>166</v>
      </c>
      <c r="D59" s="368" t="s">
        <v>110</v>
      </c>
      <c r="E59" s="368">
        <v>5</v>
      </c>
      <c r="F59" s="368">
        <v>1</v>
      </c>
      <c r="G59" s="368">
        <v>2</v>
      </c>
      <c r="H59" s="368">
        <v>2</v>
      </c>
      <c r="I59" s="368">
        <v>0</v>
      </c>
      <c r="J59" s="423"/>
    </row>
    <row r="60" spans="1:10">
      <c r="A60" s="368" t="s">
        <v>386</v>
      </c>
      <c r="B60" s="368">
        <v>4</v>
      </c>
      <c r="C60" s="368" t="s">
        <v>166</v>
      </c>
      <c r="D60" s="368" t="s">
        <v>180</v>
      </c>
      <c r="E60" s="368">
        <v>2</v>
      </c>
      <c r="F60" s="368">
        <v>0</v>
      </c>
      <c r="G60" s="368">
        <v>1</v>
      </c>
      <c r="H60" s="368">
        <v>1</v>
      </c>
      <c r="I60" s="368">
        <v>0</v>
      </c>
      <c r="J60" s="423"/>
    </row>
    <row r="61" spans="1:10">
      <c r="A61" s="368" t="s">
        <v>387</v>
      </c>
      <c r="B61" s="368">
        <v>4</v>
      </c>
      <c r="C61" s="368" t="s">
        <v>166</v>
      </c>
      <c r="D61" s="368" t="s">
        <v>111</v>
      </c>
      <c r="E61" s="368">
        <v>5</v>
      </c>
      <c r="F61" s="368">
        <v>0</v>
      </c>
      <c r="G61" s="368">
        <v>1</v>
      </c>
      <c r="H61" s="368">
        <v>3</v>
      </c>
      <c r="I61" s="368">
        <v>1</v>
      </c>
      <c r="J61" s="423"/>
    </row>
    <row r="62" spans="1:10">
      <c r="A62" s="368" t="s">
        <v>388</v>
      </c>
      <c r="B62" s="368">
        <v>4</v>
      </c>
      <c r="C62" s="368" t="s">
        <v>166</v>
      </c>
      <c r="D62" s="368" t="s">
        <v>140</v>
      </c>
      <c r="E62" s="368">
        <v>2</v>
      </c>
      <c r="F62" s="368">
        <v>0</v>
      </c>
      <c r="G62" s="368">
        <v>1</v>
      </c>
      <c r="H62" s="368">
        <v>0</v>
      </c>
      <c r="I62" s="368">
        <v>1</v>
      </c>
      <c r="J62" s="423"/>
    </row>
    <row r="63" spans="1:10">
      <c r="A63" s="368" t="s">
        <v>389</v>
      </c>
      <c r="B63" s="368">
        <v>4</v>
      </c>
      <c r="C63" s="368" t="s">
        <v>166</v>
      </c>
      <c r="D63" s="368" t="s">
        <v>181</v>
      </c>
      <c r="E63" s="368">
        <v>41</v>
      </c>
      <c r="F63" s="368">
        <v>4</v>
      </c>
      <c r="G63" s="368">
        <v>23</v>
      </c>
      <c r="H63" s="368">
        <v>10</v>
      </c>
      <c r="I63" s="368">
        <v>4</v>
      </c>
      <c r="J63" s="423"/>
    </row>
    <row r="64" spans="1:10">
      <c r="A64" s="368" t="s">
        <v>390</v>
      </c>
      <c r="B64" s="368">
        <v>4</v>
      </c>
      <c r="C64" s="368" t="s">
        <v>166</v>
      </c>
      <c r="D64" s="368" t="s">
        <v>229</v>
      </c>
      <c r="E64" s="368">
        <v>21</v>
      </c>
      <c r="F64" s="368">
        <v>0</v>
      </c>
      <c r="G64" s="368">
        <v>15</v>
      </c>
      <c r="H64" s="368">
        <v>5</v>
      </c>
      <c r="I64" s="368">
        <v>1</v>
      </c>
      <c r="J64" s="423"/>
    </row>
    <row r="65" spans="1:10">
      <c r="A65" s="368" t="s">
        <v>391</v>
      </c>
      <c r="B65" s="368">
        <v>4</v>
      </c>
      <c r="C65" s="368" t="s">
        <v>166</v>
      </c>
      <c r="D65" s="368" t="s">
        <v>141</v>
      </c>
      <c r="E65" s="368">
        <v>3</v>
      </c>
      <c r="F65" s="368">
        <v>0</v>
      </c>
      <c r="G65" s="368">
        <v>3</v>
      </c>
      <c r="H65" s="368">
        <v>0</v>
      </c>
      <c r="I65" s="368">
        <v>0</v>
      </c>
      <c r="J65" s="423"/>
    </row>
    <row r="66" spans="1:10">
      <c r="A66" s="368" t="s">
        <v>392</v>
      </c>
      <c r="B66" s="368">
        <v>4</v>
      </c>
      <c r="C66" s="368" t="s">
        <v>166</v>
      </c>
      <c r="D66" s="368" t="s">
        <v>114</v>
      </c>
      <c r="E66" s="368">
        <v>28</v>
      </c>
      <c r="F66" s="368">
        <v>2</v>
      </c>
      <c r="G66" s="368">
        <v>21</v>
      </c>
      <c r="H66" s="368">
        <v>3</v>
      </c>
      <c r="I66" s="368">
        <v>2</v>
      </c>
      <c r="J66" s="423"/>
    </row>
    <row r="67" spans="1:10">
      <c r="A67" s="368" t="s">
        <v>393</v>
      </c>
      <c r="B67" s="368">
        <v>4</v>
      </c>
      <c r="C67" s="368" t="s">
        <v>166</v>
      </c>
      <c r="D67" s="368" t="s">
        <v>28</v>
      </c>
      <c r="E67" s="368">
        <v>7</v>
      </c>
      <c r="F67" s="368">
        <v>0</v>
      </c>
      <c r="G67" s="368">
        <v>6</v>
      </c>
      <c r="H67" s="368">
        <v>0</v>
      </c>
      <c r="I67" s="368">
        <v>1</v>
      </c>
      <c r="J67" s="423"/>
    </row>
    <row r="68" spans="1:10">
      <c r="A68" s="368" t="s">
        <v>394</v>
      </c>
      <c r="B68" s="368">
        <v>4</v>
      </c>
      <c r="C68" s="368" t="s">
        <v>166</v>
      </c>
      <c r="D68" s="368" t="s">
        <v>142</v>
      </c>
      <c r="E68" s="368">
        <v>6</v>
      </c>
      <c r="F68" s="368">
        <v>0</v>
      </c>
      <c r="G68" s="368">
        <v>5</v>
      </c>
      <c r="H68" s="368">
        <v>0</v>
      </c>
      <c r="I68" s="368">
        <v>1</v>
      </c>
      <c r="J68" s="423"/>
    </row>
    <row r="69" spans="1:10">
      <c r="A69" s="368" t="s">
        <v>395</v>
      </c>
      <c r="B69" s="368">
        <v>4</v>
      </c>
      <c r="C69" s="368" t="s">
        <v>166</v>
      </c>
      <c r="D69" s="368" t="s">
        <v>29</v>
      </c>
      <c r="E69" s="368">
        <v>85</v>
      </c>
      <c r="F69" s="368">
        <v>6</v>
      </c>
      <c r="G69" s="368">
        <v>65</v>
      </c>
      <c r="H69" s="368">
        <v>9</v>
      </c>
      <c r="I69" s="368">
        <v>5</v>
      </c>
      <c r="J69" s="423"/>
    </row>
    <row r="70" spans="1:10">
      <c r="A70" s="368" t="s">
        <v>396</v>
      </c>
      <c r="B70" s="368">
        <v>4</v>
      </c>
      <c r="C70" s="368" t="s">
        <v>166</v>
      </c>
      <c r="D70" s="368" t="s">
        <v>115</v>
      </c>
      <c r="E70" s="368">
        <v>72</v>
      </c>
      <c r="F70" s="368">
        <v>2</v>
      </c>
      <c r="G70" s="368">
        <v>51</v>
      </c>
      <c r="H70" s="368">
        <v>11</v>
      </c>
      <c r="I70" s="368">
        <v>8</v>
      </c>
      <c r="J70" s="423"/>
    </row>
    <row r="71" spans="1:10">
      <c r="A71" s="368" t="s">
        <v>397</v>
      </c>
      <c r="B71" s="368">
        <v>4</v>
      </c>
      <c r="C71" s="368" t="s">
        <v>166</v>
      </c>
      <c r="D71" s="368" t="s">
        <v>75</v>
      </c>
      <c r="E71" s="368">
        <v>8</v>
      </c>
      <c r="F71" s="368">
        <v>0</v>
      </c>
      <c r="G71" s="368">
        <v>1</v>
      </c>
      <c r="H71" s="368">
        <v>4</v>
      </c>
      <c r="I71" s="368">
        <v>3</v>
      </c>
      <c r="J71" s="423"/>
    </row>
    <row r="72" spans="1:10">
      <c r="A72" s="368" t="s">
        <v>398</v>
      </c>
      <c r="B72" s="368">
        <v>4</v>
      </c>
      <c r="C72" s="368" t="s">
        <v>166</v>
      </c>
      <c r="D72" s="368" t="s">
        <v>76</v>
      </c>
      <c r="E72" s="368">
        <v>40</v>
      </c>
      <c r="F72" s="368">
        <v>1</v>
      </c>
      <c r="G72" s="368">
        <v>27</v>
      </c>
      <c r="H72" s="368">
        <v>9</v>
      </c>
      <c r="I72" s="368">
        <v>3</v>
      </c>
      <c r="J72" s="423"/>
    </row>
    <row r="73" spans="1:10">
      <c r="A73" s="368" t="s">
        <v>399</v>
      </c>
      <c r="B73" s="368">
        <v>4</v>
      </c>
      <c r="C73" s="368" t="s">
        <v>166</v>
      </c>
      <c r="D73" s="368" t="s">
        <v>143</v>
      </c>
      <c r="E73" s="368">
        <v>11</v>
      </c>
      <c r="F73" s="368">
        <v>0</v>
      </c>
      <c r="G73" s="368">
        <v>8</v>
      </c>
      <c r="H73" s="368">
        <v>0</v>
      </c>
      <c r="I73" s="368">
        <v>3</v>
      </c>
      <c r="J73" s="423"/>
    </row>
    <row r="74" spans="1:10">
      <c r="A74" s="368" t="s">
        <v>400</v>
      </c>
      <c r="B74" s="368">
        <v>4</v>
      </c>
      <c r="C74" s="368" t="s">
        <v>166</v>
      </c>
      <c r="D74" s="368" t="s">
        <v>77</v>
      </c>
      <c r="E74" s="368">
        <v>38</v>
      </c>
      <c r="F74" s="368">
        <v>4</v>
      </c>
      <c r="G74" s="368">
        <v>27</v>
      </c>
      <c r="H74" s="368">
        <v>5</v>
      </c>
      <c r="I74" s="368">
        <v>2</v>
      </c>
      <c r="J74" s="423"/>
    </row>
    <row r="75" spans="1:10">
      <c r="A75" s="368" t="s">
        <v>401</v>
      </c>
      <c r="B75" s="368">
        <v>4</v>
      </c>
      <c r="C75" s="368" t="s">
        <v>166</v>
      </c>
      <c r="D75" s="368" t="s">
        <v>30</v>
      </c>
      <c r="E75" s="368">
        <v>32</v>
      </c>
      <c r="F75" s="368">
        <v>7</v>
      </c>
      <c r="G75" s="368">
        <v>18</v>
      </c>
      <c r="H75" s="368">
        <v>5</v>
      </c>
      <c r="I75" s="368">
        <v>2</v>
      </c>
      <c r="J75" s="423"/>
    </row>
    <row r="76" spans="1:10">
      <c r="A76" s="368" t="s">
        <v>402</v>
      </c>
      <c r="B76" s="368">
        <v>4</v>
      </c>
      <c r="C76" s="368" t="s">
        <v>166</v>
      </c>
      <c r="D76" s="368" t="s">
        <v>173</v>
      </c>
      <c r="E76" s="368">
        <v>6</v>
      </c>
      <c r="F76" s="368">
        <v>0</v>
      </c>
      <c r="G76" s="368">
        <v>5</v>
      </c>
      <c r="H76" s="368">
        <v>1</v>
      </c>
      <c r="I76" s="368">
        <v>0</v>
      </c>
      <c r="J76" s="423"/>
    </row>
    <row r="77" spans="1:10">
      <c r="A77" s="368" t="s">
        <v>403</v>
      </c>
      <c r="B77" s="368">
        <v>4</v>
      </c>
      <c r="C77" s="368" t="s">
        <v>166</v>
      </c>
      <c r="D77" s="368" t="s">
        <v>87</v>
      </c>
      <c r="E77" s="368">
        <v>7</v>
      </c>
      <c r="F77" s="368">
        <v>1</v>
      </c>
      <c r="G77" s="368">
        <v>5</v>
      </c>
      <c r="H77" s="368">
        <v>0</v>
      </c>
      <c r="I77" s="368">
        <v>1</v>
      </c>
      <c r="J77" s="423"/>
    </row>
    <row r="78" spans="1:10">
      <c r="A78" s="368" t="s">
        <v>404</v>
      </c>
      <c r="B78" s="368">
        <v>4</v>
      </c>
      <c r="C78" s="368" t="s">
        <v>166</v>
      </c>
      <c r="D78" s="368" t="s">
        <v>31</v>
      </c>
      <c r="E78" s="368">
        <v>34</v>
      </c>
      <c r="F78" s="368">
        <v>6</v>
      </c>
      <c r="G78" s="368">
        <v>17</v>
      </c>
      <c r="H78" s="368">
        <v>7</v>
      </c>
      <c r="I78" s="368">
        <v>4</v>
      </c>
      <c r="J78" s="423"/>
    </row>
    <row r="79" spans="1:10">
      <c r="A79" s="368" t="s">
        <v>405</v>
      </c>
      <c r="B79" s="368">
        <v>4</v>
      </c>
      <c r="C79" s="368" t="s">
        <v>166</v>
      </c>
      <c r="D79" s="368" t="s">
        <v>182</v>
      </c>
      <c r="E79" s="368">
        <v>8</v>
      </c>
      <c r="F79" s="368">
        <v>1</v>
      </c>
      <c r="G79" s="368">
        <v>4</v>
      </c>
      <c r="H79" s="368">
        <v>2</v>
      </c>
      <c r="I79" s="368">
        <v>1</v>
      </c>
      <c r="J79" s="423"/>
    </row>
    <row r="80" spans="1:10">
      <c r="A80" s="368" t="s">
        <v>406</v>
      </c>
      <c r="B80" s="368">
        <v>4</v>
      </c>
      <c r="C80" s="368" t="s">
        <v>166</v>
      </c>
      <c r="D80" s="368" t="s">
        <v>144</v>
      </c>
      <c r="E80" s="368">
        <v>10</v>
      </c>
      <c r="F80" s="368">
        <v>0</v>
      </c>
      <c r="G80" s="368">
        <v>8</v>
      </c>
      <c r="H80" s="368">
        <v>1</v>
      </c>
      <c r="I80" s="368">
        <v>1</v>
      </c>
      <c r="J80" s="423"/>
    </row>
    <row r="81" spans="1:10">
      <c r="A81" s="368" t="s">
        <v>407</v>
      </c>
      <c r="B81" s="368">
        <v>4</v>
      </c>
      <c r="C81" s="368" t="s">
        <v>166</v>
      </c>
      <c r="D81" s="368" t="s">
        <v>158</v>
      </c>
      <c r="E81" s="368">
        <v>3</v>
      </c>
      <c r="F81" s="368">
        <v>1</v>
      </c>
      <c r="G81" s="368">
        <v>2</v>
      </c>
      <c r="H81" s="368">
        <v>0</v>
      </c>
      <c r="I81" s="368">
        <v>0</v>
      </c>
      <c r="J81" s="423"/>
    </row>
    <row r="82" spans="1:10">
      <c r="A82" s="368" t="s">
        <v>408</v>
      </c>
      <c r="B82" s="368">
        <v>4</v>
      </c>
      <c r="C82" s="368" t="s">
        <v>166</v>
      </c>
      <c r="D82" s="368" t="s">
        <v>183</v>
      </c>
      <c r="E82" s="368">
        <v>14</v>
      </c>
      <c r="F82" s="368">
        <v>0</v>
      </c>
      <c r="G82" s="368">
        <v>9</v>
      </c>
      <c r="H82" s="368">
        <v>5</v>
      </c>
      <c r="I82" s="368">
        <v>0</v>
      </c>
      <c r="J82" s="423"/>
    </row>
    <row r="83" spans="1:10">
      <c r="A83" s="368" t="s">
        <v>409</v>
      </c>
      <c r="B83" s="368">
        <v>4</v>
      </c>
      <c r="C83" s="368" t="s">
        <v>166</v>
      </c>
      <c r="D83" s="368" t="s">
        <v>159</v>
      </c>
      <c r="E83" s="368">
        <v>8</v>
      </c>
      <c r="F83" s="368">
        <v>0</v>
      </c>
      <c r="G83" s="368">
        <v>7</v>
      </c>
      <c r="H83" s="368">
        <v>1</v>
      </c>
      <c r="I83" s="368">
        <v>0</v>
      </c>
      <c r="J83" s="423"/>
    </row>
    <row r="84" spans="1:10">
      <c r="A84" s="368" t="s">
        <v>410</v>
      </c>
      <c r="B84" s="368">
        <v>4</v>
      </c>
      <c r="C84" s="368" t="s">
        <v>166</v>
      </c>
      <c r="D84" s="368" t="s">
        <v>145</v>
      </c>
      <c r="E84" s="368">
        <v>8</v>
      </c>
      <c r="F84" s="368">
        <v>0</v>
      </c>
      <c r="G84" s="368">
        <v>7</v>
      </c>
      <c r="H84" s="368">
        <v>0</v>
      </c>
      <c r="I84" s="368">
        <v>1</v>
      </c>
      <c r="J84" s="423"/>
    </row>
    <row r="85" spans="1:10">
      <c r="A85" s="368" t="s">
        <v>411</v>
      </c>
      <c r="B85" s="368">
        <v>4</v>
      </c>
      <c r="C85" s="368" t="s">
        <v>166</v>
      </c>
      <c r="D85" s="368" t="s">
        <v>88</v>
      </c>
      <c r="E85" s="368">
        <v>21</v>
      </c>
      <c r="F85" s="368">
        <v>0</v>
      </c>
      <c r="G85" s="368">
        <v>18</v>
      </c>
      <c r="H85" s="368">
        <v>2</v>
      </c>
      <c r="I85" s="368">
        <v>1</v>
      </c>
      <c r="J85" s="423"/>
    </row>
    <row r="86" spans="1:10">
      <c r="A86" s="368" t="s">
        <v>412</v>
      </c>
      <c r="B86" s="368">
        <v>4</v>
      </c>
      <c r="C86" s="368" t="s">
        <v>166</v>
      </c>
      <c r="D86" s="368" t="s">
        <v>56</v>
      </c>
      <c r="E86" s="368">
        <v>3</v>
      </c>
      <c r="F86" s="368">
        <v>0</v>
      </c>
      <c r="G86" s="368">
        <v>2</v>
      </c>
      <c r="H86" s="368">
        <v>1</v>
      </c>
      <c r="I86" s="368">
        <v>0</v>
      </c>
      <c r="J86" s="423"/>
    </row>
    <row r="87" spans="1:10">
      <c r="A87" s="368" t="s">
        <v>413</v>
      </c>
      <c r="B87" s="368">
        <v>4</v>
      </c>
      <c r="C87" s="368" t="s">
        <v>166</v>
      </c>
      <c r="D87" s="368" t="s">
        <v>57</v>
      </c>
      <c r="E87" s="368">
        <v>9</v>
      </c>
      <c r="F87" s="368">
        <v>0</v>
      </c>
      <c r="G87" s="368">
        <v>8</v>
      </c>
      <c r="H87" s="368">
        <v>1</v>
      </c>
      <c r="I87" s="368">
        <v>0</v>
      </c>
      <c r="J87" s="423"/>
    </row>
    <row r="88" spans="1:10">
      <c r="A88" s="368" t="s">
        <v>414</v>
      </c>
      <c r="B88" s="368">
        <v>4</v>
      </c>
      <c r="C88" s="368" t="s">
        <v>166</v>
      </c>
      <c r="D88" s="368" t="s">
        <v>202</v>
      </c>
      <c r="E88" s="368">
        <v>9</v>
      </c>
      <c r="F88" s="368">
        <v>2</v>
      </c>
      <c r="G88" s="368">
        <v>5</v>
      </c>
      <c r="H88" s="368">
        <v>1</v>
      </c>
      <c r="I88" s="368">
        <v>1</v>
      </c>
      <c r="J88" s="423"/>
    </row>
    <row r="89" spans="1:10">
      <c r="A89" s="368" t="s">
        <v>415</v>
      </c>
      <c r="B89" s="368">
        <v>4</v>
      </c>
      <c r="C89" s="368" t="s">
        <v>166</v>
      </c>
      <c r="D89" s="368" t="s">
        <v>160</v>
      </c>
      <c r="E89" s="368">
        <v>9</v>
      </c>
      <c r="F89" s="368">
        <v>0</v>
      </c>
      <c r="G89" s="368">
        <v>7</v>
      </c>
      <c r="H89" s="368">
        <v>2</v>
      </c>
      <c r="I89" s="368">
        <v>0</v>
      </c>
      <c r="J89" s="423"/>
    </row>
    <row r="90" spans="1:10">
      <c r="A90" s="368" t="s">
        <v>416</v>
      </c>
      <c r="B90" s="368">
        <v>4</v>
      </c>
      <c r="C90" s="368" t="s">
        <v>166</v>
      </c>
      <c r="D90" s="368" t="s">
        <v>58</v>
      </c>
      <c r="E90" s="368">
        <v>35</v>
      </c>
      <c r="F90" s="368">
        <v>3</v>
      </c>
      <c r="G90" s="368">
        <v>23</v>
      </c>
      <c r="H90" s="368">
        <v>5</v>
      </c>
      <c r="I90" s="368">
        <v>4</v>
      </c>
      <c r="J90" s="423"/>
    </row>
    <row r="91" spans="1:10">
      <c r="A91" s="368" t="s">
        <v>417</v>
      </c>
      <c r="B91" s="368">
        <v>4</v>
      </c>
      <c r="C91" s="368" t="s">
        <v>166</v>
      </c>
      <c r="D91" s="368" t="s">
        <v>78</v>
      </c>
      <c r="E91" s="368">
        <v>46</v>
      </c>
      <c r="F91" s="368">
        <v>5</v>
      </c>
      <c r="G91" s="368">
        <v>29</v>
      </c>
      <c r="H91" s="368">
        <v>9</v>
      </c>
      <c r="I91" s="368">
        <v>3</v>
      </c>
      <c r="J91" s="423"/>
    </row>
    <row r="92" spans="1:10">
      <c r="A92" s="368" t="s">
        <v>418</v>
      </c>
      <c r="B92" s="368">
        <v>4</v>
      </c>
      <c r="C92" s="368" t="s">
        <v>166</v>
      </c>
      <c r="D92" s="368" t="s">
        <v>161</v>
      </c>
      <c r="E92" s="368">
        <v>7</v>
      </c>
      <c r="F92" s="368">
        <v>1</v>
      </c>
      <c r="G92" s="368">
        <v>5</v>
      </c>
      <c r="H92" s="368">
        <v>1</v>
      </c>
      <c r="I92" s="368">
        <v>0</v>
      </c>
      <c r="J92" s="423"/>
    </row>
    <row r="93" spans="1:10">
      <c r="A93" s="368" t="s">
        <v>419</v>
      </c>
      <c r="B93" s="368">
        <v>4</v>
      </c>
      <c r="C93" s="368" t="s">
        <v>166</v>
      </c>
      <c r="D93" s="368" t="s">
        <v>79</v>
      </c>
      <c r="E93" s="368">
        <v>8</v>
      </c>
      <c r="F93" s="368">
        <v>0</v>
      </c>
      <c r="G93" s="368">
        <v>5</v>
      </c>
      <c r="H93" s="368">
        <v>2</v>
      </c>
      <c r="I93" s="368">
        <v>1</v>
      </c>
      <c r="J93" s="423"/>
    </row>
    <row r="94" spans="1:10">
      <c r="A94" s="368" t="s">
        <v>420</v>
      </c>
      <c r="B94" s="368">
        <v>4</v>
      </c>
      <c r="C94" s="368" t="s">
        <v>166</v>
      </c>
      <c r="D94" s="368" t="s">
        <v>80</v>
      </c>
      <c r="E94" s="368">
        <v>37</v>
      </c>
      <c r="F94" s="368">
        <v>1</v>
      </c>
      <c r="G94" s="368">
        <v>27</v>
      </c>
      <c r="H94" s="368">
        <v>9</v>
      </c>
      <c r="I94" s="368">
        <v>0</v>
      </c>
      <c r="J94" s="423"/>
    </row>
    <row r="95" spans="1:10">
      <c r="A95" s="368" t="s">
        <v>421</v>
      </c>
      <c r="B95" s="368">
        <v>4</v>
      </c>
      <c r="C95" s="368" t="s">
        <v>166</v>
      </c>
      <c r="D95" s="368" t="s">
        <v>32</v>
      </c>
      <c r="E95" s="368">
        <v>14</v>
      </c>
      <c r="F95" s="368">
        <v>0</v>
      </c>
      <c r="G95" s="368">
        <v>7</v>
      </c>
      <c r="H95" s="368">
        <v>3</v>
      </c>
      <c r="I95" s="368">
        <v>4</v>
      </c>
      <c r="J95" s="423"/>
    </row>
    <row r="96" spans="1:10">
      <c r="A96" s="368" t="s">
        <v>422</v>
      </c>
      <c r="B96" s="368">
        <v>4</v>
      </c>
      <c r="C96" s="368" t="s">
        <v>166</v>
      </c>
      <c r="D96" s="368" t="s">
        <v>184</v>
      </c>
      <c r="E96" s="368">
        <v>51</v>
      </c>
      <c r="F96" s="368">
        <v>4</v>
      </c>
      <c r="G96" s="368">
        <v>33</v>
      </c>
      <c r="H96" s="368">
        <v>10</v>
      </c>
      <c r="I96" s="368">
        <v>4</v>
      </c>
      <c r="J96" s="423"/>
    </row>
    <row r="97" spans="1:10">
      <c r="A97" s="368" t="s">
        <v>423</v>
      </c>
      <c r="B97" s="368">
        <v>4</v>
      </c>
      <c r="C97" s="368" t="s">
        <v>166</v>
      </c>
      <c r="D97" s="368" t="s">
        <v>89</v>
      </c>
      <c r="E97" s="368">
        <v>14</v>
      </c>
      <c r="F97" s="368">
        <v>2</v>
      </c>
      <c r="G97" s="368">
        <v>9</v>
      </c>
      <c r="H97" s="368">
        <v>3</v>
      </c>
      <c r="I97" s="368">
        <v>0</v>
      </c>
      <c r="J97" s="423"/>
    </row>
    <row r="98" spans="1:10">
      <c r="A98" s="368" t="s">
        <v>424</v>
      </c>
      <c r="B98" s="368">
        <v>4</v>
      </c>
      <c r="C98" s="368" t="s">
        <v>166</v>
      </c>
      <c r="D98" s="368" t="s">
        <v>203</v>
      </c>
      <c r="E98" s="368">
        <v>7</v>
      </c>
      <c r="F98" s="368">
        <v>0</v>
      </c>
      <c r="G98" s="368">
        <v>6</v>
      </c>
      <c r="H98" s="368">
        <v>1</v>
      </c>
      <c r="I98" s="368">
        <v>0</v>
      </c>
      <c r="J98" s="423"/>
    </row>
    <row r="99" spans="1:10">
      <c r="A99" s="368" t="s">
        <v>425</v>
      </c>
      <c r="B99" s="368">
        <v>4</v>
      </c>
      <c r="C99" s="368" t="s">
        <v>166</v>
      </c>
      <c r="D99" s="368" t="s">
        <v>204</v>
      </c>
      <c r="E99" s="368">
        <v>2</v>
      </c>
      <c r="F99" s="368">
        <v>0</v>
      </c>
      <c r="G99" s="368">
        <v>1</v>
      </c>
      <c r="H99" s="368">
        <v>1</v>
      </c>
      <c r="I99" s="368">
        <v>0</v>
      </c>
      <c r="J99" s="423"/>
    </row>
    <row r="100" spans="1:10">
      <c r="A100" s="368" t="s">
        <v>426</v>
      </c>
      <c r="B100" s="368">
        <v>4</v>
      </c>
      <c r="C100" s="368" t="s">
        <v>166</v>
      </c>
      <c r="D100" s="368" t="s">
        <v>185</v>
      </c>
      <c r="E100" s="368">
        <v>5</v>
      </c>
      <c r="F100" s="368">
        <v>0</v>
      </c>
      <c r="G100" s="368">
        <v>4</v>
      </c>
      <c r="H100" s="368">
        <v>1</v>
      </c>
      <c r="I100" s="368">
        <v>0</v>
      </c>
      <c r="J100" s="423"/>
    </row>
    <row r="101" spans="1:10">
      <c r="A101" s="368" t="s">
        <v>427</v>
      </c>
      <c r="B101" s="368">
        <v>4</v>
      </c>
      <c r="C101" s="368" t="s">
        <v>166</v>
      </c>
      <c r="D101" s="368" t="s">
        <v>186</v>
      </c>
      <c r="E101" s="368">
        <v>5</v>
      </c>
      <c r="F101" s="368">
        <v>0</v>
      </c>
      <c r="G101" s="368">
        <v>4</v>
      </c>
      <c r="H101" s="368">
        <v>1</v>
      </c>
      <c r="I101" s="368">
        <v>0</v>
      </c>
      <c r="J101" s="423"/>
    </row>
    <row r="102" spans="1:10">
      <c r="A102" s="368" t="s">
        <v>428</v>
      </c>
      <c r="B102" s="368">
        <v>4</v>
      </c>
      <c r="C102" s="368" t="s">
        <v>166</v>
      </c>
      <c r="D102" s="368" t="s">
        <v>146</v>
      </c>
      <c r="E102" s="368">
        <v>3</v>
      </c>
      <c r="F102" s="368">
        <v>0</v>
      </c>
      <c r="G102" s="368">
        <v>2</v>
      </c>
      <c r="H102" s="368">
        <v>1</v>
      </c>
      <c r="I102" s="368">
        <v>0</v>
      </c>
      <c r="J102" s="423"/>
    </row>
    <row r="103" spans="1:10">
      <c r="A103" s="368" t="s">
        <v>429</v>
      </c>
      <c r="B103" s="368">
        <v>4</v>
      </c>
      <c r="C103" s="368" t="s">
        <v>166</v>
      </c>
      <c r="D103" s="368" t="s">
        <v>162</v>
      </c>
      <c r="E103" s="368">
        <v>6</v>
      </c>
      <c r="F103" s="368">
        <v>0</v>
      </c>
      <c r="G103" s="368">
        <v>5</v>
      </c>
      <c r="H103" s="368">
        <v>1</v>
      </c>
      <c r="I103" s="368">
        <v>0</v>
      </c>
      <c r="J103" s="423"/>
    </row>
    <row r="104" spans="1:10">
      <c r="A104" s="368" t="s">
        <v>430</v>
      </c>
      <c r="B104" s="368">
        <v>4</v>
      </c>
      <c r="C104" s="368" t="s">
        <v>166</v>
      </c>
      <c r="D104" s="368" t="s">
        <v>147</v>
      </c>
      <c r="E104" s="368">
        <v>10</v>
      </c>
      <c r="F104" s="368">
        <v>0</v>
      </c>
      <c r="G104" s="368">
        <v>8</v>
      </c>
      <c r="H104" s="368">
        <v>2</v>
      </c>
      <c r="I104" s="368">
        <v>0</v>
      </c>
      <c r="J104" s="423"/>
    </row>
    <row r="105" spans="1:10">
      <c r="A105" s="368" t="s">
        <v>431</v>
      </c>
      <c r="B105" s="368">
        <v>4</v>
      </c>
      <c r="C105" s="368" t="s">
        <v>166</v>
      </c>
      <c r="D105" s="368" t="s">
        <v>33</v>
      </c>
      <c r="E105" s="368">
        <v>23</v>
      </c>
      <c r="F105" s="368">
        <v>4</v>
      </c>
      <c r="G105" s="368">
        <v>13</v>
      </c>
      <c r="H105" s="368">
        <v>6</v>
      </c>
      <c r="I105" s="368">
        <v>0</v>
      </c>
      <c r="J105" s="423"/>
    </row>
    <row r="106" spans="1:10">
      <c r="A106" s="368" t="s">
        <v>432</v>
      </c>
      <c r="B106" s="368">
        <v>4</v>
      </c>
      <c r="C106" s="368" t="s">
        <v>166</v>
      </c>
      <c r="D106" s="368" t="s">
        <v>59</v>
      </c>
      <c r="E106" s="368">
        <v>12</v>
      </c>
      <c r="F106" s="368">
        <v>1</v>
      </c>
      <c r="G106" s="368">
        <v>7</v>
      </c>
      <c r="H106" s="368">
        <v>3</v>
      </c>
      <c r="I106" s="368">
        <v>1</v>
      </c>
      <c r="J106" s="423"/>
    </row>
    <row r="107" spans="1:10">
      <c r="A107" s="368" t="s">
        <v>433</v>
      </c>
      <c r="B107" s="368">
        <v>4</v>
      </c>
      <c r="C107" s="368" t="s">
        <v>166</v>
      </c>
      <c r="D107" s="368" t="s">
        <v>34</v>
      </c>
      <c r="E107" s="368">
        <v>19</v>
      </c>
      <c r="F107" s="368">
        <v>1</v>
      </c>
      <c r="G107" s="368">
        <v>13</v>
      </c>
      <c r="H107" s="368">
        <v>3</v>
      </c>
      <c r="I107" s="368">
        <v>2</v>
      </c>
      <c r="J107" s="423"/>
    </row>
    <row r="108" spans="1:10">
      <c r="A108" s="368" t="s">
        <v>434</v>
      </c>
      <c r="B108" s="368">
        <v>4</v>
      </c>
      <c r="C108" s="368" t="s">
        <v>166</v>
      </c>
      <c r="D108" s="368" t="s">
        <v>214</v>
      </c>
      <c r="E108" s="368">
        <v>14</v>
      </c>
      <c r="F108" s="368">
        <v>1</v>
      </c>
      <c r="G108" s="368">
        <v>4</v>
      </c>
      <c r="H108" s="368">
        <v>5</v>
      </c>
      <c r="I108" s="368">
        <v>4</v>
      </c>
      <c r="J108" s="423"/>
    </row>
    <row r="109" spans="1:10">
      <c r="A109" s="368" t="s">
        <v>435</v>
      </c>
      <c r="B109" s="368">
        <v>4</v>
      </c>
      <c r="C109" s="368" t="s">
        <v>166</v>
      </c>
      <c r="D109" s="368" t="s">
        <v>35</v>
      </c>
      <c r="E109" s="368">
        <v>7</v>
      </c>
      <c r="F109" s="368">
        <v>1</v>
      </c>
      <c r="G109" s="368">
        <v>4</v>
      </c>
      <c r="H109" s="368">
        <v>1</v>
      </c>
      <c r="I109" s="368">
        <v>1</v>
      </c>
      <c r="J109" s="423"/>
    </row>
    <row r="110" spans="1:10">
      <c r="A110" s="368" t="s">
        <v>436</v>
      </c>
      <c r="B110" s="368">
        <v>4</v>
      </c>
      <c r="C110" s="368" t="s">
        <v>166</v>
      </c>
      <c r="D110" s="368" t="s">
        <v>60</v>
      </c>
      <c r="E110" s="368">
        <v>26</v>
      </c>
      <c r="F110" s="368">
        <v>1</v>
      </c>
      <c r="G110" s="368">
        <v>17</v>
      </c>
      <c r="H110" s="368">
        <v>5</v>
      </c>
      <c r="I110" s="368">
        <v>3</v>
      </c>
      <c r="J110" s="423"/>
    </row>
    <row r="111" spans="1:10">
      <c r="A111" s="368" t="s">
        <v>437</v>
      </c>
      <c r="B111" s="368">
        <v>4</v>
      </c>
      <c r="C111" s="368" t="s">
        <v>166</v>
      </c>
      <c r="D111" s="368" t="s">
        <v>215</v>
      </c>
      <c r="E111" s="368">
        <v>13</v>
      </c>
      <c r="F111" s="368">
        <v>1</v>
      </c>
      <c r="G111" s="368">
        <v>10</v>
      </c>
      <c r="H111" s="368">
        <v>1</v>
      </c>
      <c r="I111" s="368">
        <v>1</v>
      </c>
      <c r="J111" s="423"/>
    </row>
    <row r="112" spans="1:10">
      <c r="A112" s="368" t="s">
        <v>438</v>
      </c>
      <c r="B112" s="368">
        <v>4</v>
      </c>
      <c r="C112" s="368" t="s">
        <v>166</v>
      </c>
      <c r="D112" s="368" t="s">
        <v>187</v>
      </c>
      <c r="E112" s="368">
        <v>6</v>
      </c>
      <c r="F112" s="368">
        <v>0</v>
      </c>
      <c r="G112" s="368">
        <v>4</v>
      </c>
      <c r="H112" s="368">
        <v>1</v>
      </c>
      <c r="I112" s="368">
        <v>1</v>
      </c>
      <c r="J112" s="423"/>
    </row>
    <row r="113" spans="1:10">
      <c r="A113" s="368" t="s">
        <v>439</v>
      </c>
      <c r="B113" s="368">
        <v>4</v>
      </c>
      <c r="C113" s="368" t="s">
        <v>166</v>
      </c>
      <c r="D113" s="368" t="s">
        <v>216</v>
      </c>
      <c r="E113" s="368">
        <v>14</v>
      </c>
      <c r="F113" s="368">
        <v>0</v>
      </c>
      <c r="G113" s="368">
        <v>9</v>
      </c>
      <c r="H113" s="368">
        <v>4</v>
      </c>
      <c r="I113" s="368">
        <v>1</v>
      </c>
      <c r="J113" s="423"/>
    </row>
    <row r="114" spans="1:10">
      <c r="A114" s="368" t="s">
        <v>440</v>
      </c>
      <c r="B114" s="368">
        <v>4</v>
      </c>
      <c r="C114" s="368" t="s">
        <v>166</v>
      </c>
      <c r="D114" s="368" t="s">
        <v>205</v>
      </c>
      <c r="E114" s="368">
        <v>21</v>
      </c>
      <c r="F114" s="368">
        <v>0</v>
      </c>
      <c r="G114" s="368">
        <v>12</v>
      </c>
      <c r="H114" s="368">
        <v>5</v>
      </c>
      <c r="I114" s="368">
        <v>4</v>
      </c>
      <c r="J114" s="423"/>
    </row>
    <row r="115" spans="1:10">
      <c r="A115" s="368" t="s">
        <v>441</v>
      </c>
      <c r="B115" s="368">
        <v>4</v>
      </c>
      <c r="C115" s="368" t="s">
        <v>166</v>
      </c>
      <c r="D115" s="368" t="s">
        <v>206</v>
      </c>
      <c r="E115" s="368">
        <v>9</v>
      </c>
      <c r="F115" s="368">
        <v>0</v>
      </c>
      <c r="G115" s="368">
        <v>9</v>
      </c>
      <c r="H115" s="368">
        <v>0</v>
      </c>
      <c r="I115" s="368">
        <v>0</v>
      </c>
      <c r="J115" s="423"/>
    </row>
    <row r="116" spans="1:10">
      <c r="A116" s="368" t="s">
        <v>442</v>
      </c>
      <c r="B116" s="368">
        <v>4</v>
      </c>
      <c r="C116" s="368" t="s">
        <v>166</v>
      </c>
      <c r="D116" s="368" t="s">
        <v>163</v>
      </c>
      <c r="E116" s="368">
        <v>6</v>
      </c>
      <c r="F116" s="368">
        <v>0</v>
      </c>
      <c r="G116" s="368">
        <v>6</v>
      </c>
      <c r="H116" s="368">
        <v>0</v>
      </c>
      <c r="I116" s="368">
        <v>0</v>
      </c>
      <c r="J116" s="423"/>
    </row>
    <row r="117" spans="1:10">
      <c r="A117" s="368" t="s">
        <v>443</v>
      </c>
      <c r="B117" s="368">
        <v>4</v>
      </c>
      <c r="C117" s="368" t="s">
        <v>166</v>
      </c>
      <c r="D117" s="368" t="s">
        <v>188</v>
      </c>
      <c r="E117" s="368">
        <v>11</v>
      </c>
      <c r="F117" s="368">
        <v>0</v>
      </c>
      <c r="G117" s="368">
        <v>9</v>
      </c>
      <c r="H117" s="368">
        <v>2</v>
      </c>
      <c r="I117" s="368">
        <v>0</v>
      </c>
      <c r="J117" s="423"/>
    </row>
    <row r="118" spans="1:10">
      <c r="A118" s="368" t="s">
        <v>444</v>
      </c>
      <c r="B118" s="368">
        <v>4</v>
      </c>
      <c r="C118" s="368" t="s">
        <v>166</v>
      </c>
      <c r="D118" s="368" t="s">
        <v>90</v>
      </c>
      <c r="E118" s="368">
        <v>11</v>
      </c>
      <c r="F118" s="368">
        <v>1</v>
      </c>
      <c r="G118" s="368">
        <v>8</v>
      </c>
      <c r="H118" s="368">
        <v>2</v>
      </c>
      <c r="I118" s="368">
        <v>0</v>
      </c>
      <c r="J118" s="423"/>
    </row>
    <row r="119" spans="1:10">
      <c r="A119" s="368" t="s">
        <v>445</v>
      </c>
      <c r="B119" s="368">
        <v>4</v>
      </c>
      <c r="C119" s="368" t="s">
        <v>166</v>
      </c>
      <c r="D119" s="368" t="s">
        <v>148</v>
      </c>
      <c r="E119" s="368">
        <v>15</v>
      </c>
      <c r="F119" s="368">
        <v>0</v>
      </c>
      <c r="G119" s="368">
        <v>9</v>
      </c>
      <c r="H119" s="368">
        <v>3</v>
      </c>
      <c r="I119" s="368">
        <v>3</v>
      </c>
      <c r="J119" s="423"/>
    </row>
    <row r="120" spans="1:10">
      <c r="A120" s="368" t="s">
        <v>446</v>
      </c>
      <c r="B120" s="368">
        <v>4</v>
      </c>
      <c r="C120" s="368" t="s">
        <v>166</v>
      </c>
      <c r="D120" s="368" t="s">
        <v>36</v>
      </c>
      <c r="E120" s="368">
        <v>4</v>
      </c>
      <c r="F120" s="368">
        <v>0</v>
      </c>
      <c r="G120" s="368">
        <v>4</v>
      </c>
      <c r="H120" s="368">
        <v>0</v>
      </c>
      <c r="I120" s="368">
        <v>0</v>
      </c>
      <c r="J120" s="423"/>
    </row>
    <row r="121" spans="1:10">
      <c r="A121" s="368" t="s">
        <v>447</v>
      </c>
      <c r="B121" s="368">
        <v>4</v>
      </c>
      <c r="C121" s="368" t="s">
        <v>166</v>
      </c>
      <c r="D121" s="368" t="s">
        <v>217</v>
      </c>
      <c r="E121" s="368">
        <v>49</v>
      </c>
      <c r="F121" s="368">
        <v>2</v>
      </c>
      <c r="G121" s="368">
        <v>36</v>
      </c>
      <c r="H121" s="368">
        <v>9</v>
      </c>
      <c r="I121" s="368">
        <v>2</v>
      </c>
      <c r="J121" s="423"/>
    </row>
    <row r="122" spans="1:10">
      <c r="A122" s="368" t="s">
        <v>448</v>
      </c>
      <c r="B122" s="368">
        <v>4</v>
      </c>
      <c r="C122" s="368" t="s">
        <v>166</v>
      </c>
      <c r="D122" s="368" t="s">
        <v>37</v>
      </c>
      <c r="E122" s="368">
        <v>26</v>
      </c>
      <c r="F122" s="368">
        <v>2</v>
      </c>
      <c r="G122" s="368">
        <v>21</v>
      </c>
      <c r="H122" s="368">
        <v>1</v>
      </c>
      <c r="I122" s="368">
        <v>2</v>
      </c>
      <c r="J122" s="423"/>
    </row>
    <row r="123" spans="1:10">
      <c r="A123" s="368" t="s">
        <v>449</v>
      </c>
      <c r="B123" s="368">
        <v>4</v>
      </c>
      <c r="C123" s="368" t="s">
        <v>166</v>
      </c>
      <c r="D123" s="368" t="s">
        <v>18</v>
      </c>
      <c r="E123" s="368">
        <v>1</v>
      </c>
      <c r="F123" s="368">
        <v>0</v>
      </c>
      <c r="G123" s="368">
        <v>1</v>
      </c>
      <c r="H123" s="368">
        <v>0</v>
      </c>
      <c r="I123" s="368">
        <v>0</v>
      </c>
      <c r="J123" s="423"/>
    </row>
    <row r="124" spans="1:10">
      <c r="A124" s="368" t="s">
        <v>450</v>
      </c>
      <c r="B124" s="368">
        <v>4</v>
      </c>
      <c r="C124" s="368" t="s">
        <v>166</v>
      </c>
      <c r="D124" s="368" t="s">
        <v>218</v>
      </c>
      <c r="E124" s="368">
        <v>7</v>
      </c>
      <c r="F124" s="368">
        <v>1</v>
      </c>
      <c r="G124" s="368">
        <v>4</v>
      </c>
      <c r="H124" s="368">
        <v>2</v>
      </c>
      <c r="I124" s="368">
        <v>0</v>
      </c>
      <c r="J124" s="423"/>
    </row>
    <row r="125" spans="1:10">
      <c r="A125" s="368" t="s">
        <v>451</v>
      </c>
      <c r="B125" s="368">
        <v>4</v>
      </c>
      <c r="C125" s="368" t="s">
        <v>166</v>
      </c>
      <c r="D125" s="368" t="s">
        <v>91</v>
      </c>
      <c r="E125" s="368">
        <v>30</v>
      </c>
      <c r="F125" s="368">
        <v>0</v>
      </c>
      <c r="G125" s="368">
        <v>15</v>
      </c>
      <c r="H125" s="368">
        <v>10</v>
      </c>
      <c r="I125" s="368">
        <v>5</v>
      </c>
      <c r="J125" s="423"/>
    </row>
    <row r="126" spans="1:10">
      <c r="A126" s="368" t="s">
        <v>452</v>
      </c>
      <c r="B126" s="368">
        <v>4</v>
      </c>
      <c r="C126" s="368" t="s">
        <v>166</v>
      </c>
      <c r="D126" s="368" t="s">
        <v>19</v>
      </c>
      <c r="E126" s="368">
        <v>10</v>
      </c>
      <c r="F126" s="368">
        <v>1</v>
      </c>
      <c r="G126" s="368">
        <v>8</v>
      </c>
      <c r="H126" s="368">
        <v>1</v>
      </c>
      <c r="I126" s="368">
        <v>0</v>
      </c>
      <c r="J126" s="423"/>
    </row>
    <row r="127" spans="1:10">
      <c r="A127" s="368" t="s">
        <v>453</v>
      </c>
      <c r="B127" s="368">
        <v>4</v>
      </c>
      <c r="C127" s="368" t="s">
        <v>166</v>
      </c>
      <c r="D127" s="368" t="s">
        <v>189</v>
      </c>
      <c r="E127" s="368">
        <v>51</v>
      </c>
      <c r="F127" s="368">
        <v>5</v>
      </c>
      <c r="G127" s="368">
        <v>34</v>
      </c>
      <c r="H127" s="368">
        <v>9</v>
      </c>
      <c r="I127" s="368">
        <v>3</v>
      </c>
      <c r="J127" s="423"/>
    </row>
    <row r="128" spans="1:10">
      <c r="A128" s="368" t="s">
        <v>454</v>
      </c>
      <c r="B128" s="368">
        <v>4</v>
      </c>
      <c r="C128" s="368" t="s">
        <v>166</v>
      </c>
      <c r="D128" s="368" t="s">
        <v>149</v>
      </c>
      <c r="E128" s="368">
        <v>13</v>
      </c>
      <c r="F128" s="368">
        <v>3</v>
      </c>
      <c r="G128" s="368">
        <v>10</v>
      </c>
      <c r="H128" s="368">
        <v>0</v>
      </c>
      <c r="I128" s="368">
        <v>0</v>
      </c>
      <c r="J128" s="423"/>
    </row>
    <row r="129" spans="1:10">
      <c r="A129" s="368" t="s">
        <v>455</v>
      </c>
      <c r="B129" s="368">
        <v>4</v>
      </c>
      <c r="C129" s="368" t="s">
        <v>166</v>
      </c>
      <c r="D129" s="368" t="s">
        <v>207</v>
      </c>
      <c r="E129" s="368">
        <v>12</v>
      </c>
      <c r="F129" s="368">
        <v>1</v>
      </c>
      <c r="G129" s="368">
        <v>9</v>
      </c>
      <c r="H129" s="368">
        <v>2</v>
      </c>
      <c r="I129" s="368">
        <v>0</v>
      </c>
      <c r="J129" s="423"/>
    </row>
    <row r="130" spans="1:10">
      <c r="A130" s="368" t="s">
        <v>456</v>
      </c>
      <c r="B130" s="368">
        <v>4</v>
      </c>
      <c r="C130" s="368" t="s">
        <v>166</v>
      </c>
      <c r="D130" s="368" t="s">
        <v>38</v>
      </c>
      <c r="E130" s="368">
        <v>22</v>
      </c>
      <c r="F130" s="368">
        <v>2</v>
      </c>
      <c r="G130" s="368">
        <v>9</v>
      </c>
      <c r="H130" s="368">
        <v>8</v>
      </c>
      <c r="I130" s="368">
        <v>3</v>
      </c>
      <c r="J130" s="423"/>
    </row>
    <row r="131" spans="1:10">
      <c r="A131" s="368" t="s">
        <v>457</v>
      </c>
      <c r="B131" s="368">
        <v>4</v>
      </c>
      <c r="C131" s="368" t="s">
        <v>166</v>
      </c>
      <c r="D131" s="368" t="s">
        <v>219</v>
      </c>
      <c r="E131" s="368">
        <v>12</v>
      </c>
      <c r="F131" s="368">
        <v>0</v>
      </c>
      <c r="G131" s="368">
        <v>9</v>
      </c>
      <c r="H131" s="368">
        <v>3</v>
      </c>
      <c r="I131" s="368">
        <v>0</v>
      </c>
      <c r="J131" s="423"/>
    </row>
    <row r="132" spans="1:10">
      <c r="A132" s="368" t="s">
        <v>458</v>
      </c>
      <c r="B132" s="368">
        <v>4</v>
      </c>
      <c r="C132" s="368" t="s">
        <v>166</v>
      </c>
      <c r="D132" s="368" t="s">
        <v>92</v>
      </c>
      <c r="E132" s="368">
        <v>8</v>
      </c>
      <c r="F132" s="368">
        <v>1</v>
      </c>
      <c r="G132" s="368">
        <v>6</v>
      </c>
      <c r="H132" s="368">
        <v>1</v>
      </c>
      <c r="I132" s="368">
        <v>0</v>
      </c>
      <c r="J132" s="423"/>
    </row>
    <row r="133" spans="1:10">
      <c r="A133" s="368" t="s">
        <v>459</v>
      </c>
      <c r="B133" s="368">
        <v>4</v>
      </c>
      <c r="C133" s="368" t="s">
        <v>166</v>
      </c>
      <c r="D133" s="368" t="s">
        <v>208</v>
      </c>
      <c r="E133" s="368">
        <v>2</v>
      </c>
      <c r="F133" s="368">
        <v>0</v>
      </c>
      <c r="G133" s="368">
        <v>2</v>
      </c>
      <c r="H133" s="368">
        <v>0</v>
      </c>
      <c r="I133" s="368">
        <v>0</v>
      </c>
      <c r="J133" s="423"/>
    </row>
    <row r="134" spans="1:10">
      <c r="A134" s="368" t="s">
        <v>460</v>
      </c>
      <c r="B134" s="368">
        <v>4</v>
      </c>
      <c r="C134" s="368" t="s">
        <v>166</v>
      </c>
      <c r="D134" s="368" t="s">
        <v>150</v>
      </c>
      <c r="E134" s="368">
        <v>4</v>
      </c>
      <c r="F134" s="368">
        <v>0</v>
      </c>
      <c r="G134" s="368">
        <v>2</v>
      </c>
      <c r="H134" s="368">
        <v>1</v>
      </c>
      <c r="I134" s="368">
        <v>1</v>
      </c>
      <c r="J134" s="423"/>
    </row>
    <row r="135" spans="1:10">
      <c r="A135" s="368" t="s">
        <v>461</v>
      </c>
      <c r="B135" s="368">
        <v>4</v>
      </c>
      <c r="C135" s="368" t="s">
        <v>166</v>
      </c>
      <c r="D135" s="368" t="s">
        <v>39</v>
      </c>
      <c r="E135" s="368">
        <v>18</v>
      </c>
      <c r="F135" s="368">
        <v>0</v>
      </c>
      <c r="G135" s="368">
        <v>14</v>
      </c>
      <c r="H135" s="368">
        <v>2</v>
      </c>
      <c r="I135" s="368">
        <v>2</v>
      </c>
      <c r="J135" s="423"/>
    </row>
    <row r="136" spans="1:10">
      <c r="A136" s="368" t="s">
        <v>462</v>
      </c>
      <c r="B136" s="368">
        <v>4</v>
      </c>
      <c r="C136" s="368" t="s">
        <v>166</v>
      </c>
      <c r="D136" s="368" t="s">
        <v>61</v>
      </c>
      <c r="E136" s="368">
        <v>13</v>
      </c>
      <c r="F136" s="368">
        <v>0</v>
      </c>
      <c r="G136" s="368">
        <v>8</v>
      </c>
      <c r="H136" s="368">
        <v>4</v>
      </c>
      <c r="I136" s="368">
        <v>1</v>
      </c>
      <c r="J136" s="423"/>
    </row>
    <row r="137" spans="1:10">
      <c r="A137" s="368" t="s">
        <v>463</v>
      </c>
      <c r="B137" s="368">
        <v>4</v>
      </c>
      <c r="C137" s="368" t="s">
        <v>166</v>
      </c>
      <c r="D137" s="368" t="s">
        <v>220</v>
      </c>
      <c r="E137" s="368">
        <v>10</v>
      </c>
      <c r="F137" s="368">
        <v>1</v>
      </c>
      <c r="G137" s="368">
        <v>8</v>
      </c>
      <c r="H137" s="368">
        <v>1</v>
      </c>
      <c r="I137" s="368">
        <v>0</v>
      </c>
      <c r="J137" s="423"/>
    </row>
    <row r="138" spans="1:10">
      <c r="A138" s="368" t="s">
        <v>464</v>
      </c>
      <c r="B138" s="368">
        <v>4</v>
      </c>
      <c r="C138" s="368" t="s">
        <v>166</v>
      </c>
      <c r="D138" s="368" t="s">
        <v>151</v>
      </c>
      <c r="E138" s="368">
        <v>10</v>
      </c>
      <c r="F138" s="368">
        <v>0</v>
      </c>
      <c r="G138" s="368">
        <v>7</v>
      </c>
      <c r="H138" s="368">
        <v>2</v>
      </c>
      <c r="I138" s="368">
        <v>1</v>
      </c>
      <c r="J138" s="423"/>
    </row>
    <row r="139" spans="1:10">
      <c r="A139" s="368" t="s">
        <v>465</v>
      </c>
      <c r="B139" s="368">
        <v>4</v>
      </c>
      <c r="C139" s="368" t="s">
        <v>166</v>
      </c>
      <c r="D139" s="368" t="s">
        <v>152</v>
      </c>
      <c r="E139" s="368">
        <v>15</v>
      </c>
      <c r="F139" s="368">
        <v>1</v>
      </c>
      <c r="G139" s="368">
        <v>8</v>
      </c>
      <c r="H139" s="368">
        <v>6</v>
      </c>
      <c r="I139" s="368">
        <v>0</v>
      </c>
      <c r="J139" s="423"/>
    </row>
    <row r="140" spans="1:10">
      <c r="A140" s="368" t="s">
        <v>466</v>
      </c>
      <c r="B140" s="368">
        <v>4</v>
      </c>
      <c r="C140" s="368" t="s">
        <v>166</v>
      </c>
      <c r="D140" s="368" t="s">
        <v>40</v>
      </c>
      <c r="E140" s="368">
        <v>8</v>
      </c>
      <c r="F140" s="368">
        <v>0</v>
      </c>
      <c r="G140" s="368">
        <v>7</v>
      </c>
      <c r="H140" s="368">
        <v>0</v>
      </c>
      <c r="I140" s="368">
        <v>1</v>
      </c>
      <c r="J140" s="423"/>
    </row>
    <row r="141" spans="1:10">
      <c r="A141" s="368" t="s">
        <v>467</v>
      </c>
      <c r="B141" s="368">
        <v>4</v>
      </c>
      <c r="C141" s="368" t="s">
        <v>166</v>
      </c>
      <c r="D141" s="368" t="s">
        <v>221</v>
      </c>
      <c r="E141" s="368">
        <v>27</v>
      </c>
      <c r="F141" s="368">
        <v>2</v>
      </c>
      <c r="G141" s="368">
        <v>18</v>
      </c>
      <c r="H141" s="368">
        <v>6</v>
      </c>
      <c r="I141" s="368">
        <v>1</v>
      </c>
      <c r="J141" s="423"/>
    </row>
    <row r="142" spans="1:10">
      <c r="A142" s="368" t="s">
        <v>468</v>
      </c>
      <c r="B142" s="368">
        <v>4</v>
      </c>
      <c r="C142" s="368" t="s">
        <v>166</v>
      </c>
      <c r="D142" s="368" t="s">
        <v>190</v>
      </c>
      <c r="E142" s="368">
        <v>9</v>
      </c>
      <c r="F142" s="368">
        <v>1</v>
      </c>
      <c r="G142" s="368">
        <v>5</v>
      </c>
      <c r="H142" s="368">
        <v>0</v>
      </c>
      <c r="I142" s="368">
        <v>3</v>
      </c>
      <c r="J142" s="423"/>
    </row>
    <row r="143" spans="1:10">
      <c r="A143" s="368" t="s">
        <v>469</v>
      </c>
      <c r="B143" s="368">
        <v>4</v>
      </c>
      <c r="C143" s="368" t="s">
        <v>166</v>
      </c>
      <c r="D143" s="368" t="s">
        <v>191</v>
      </c>
      <c r="E143" s="368">
        <v>27</v>
      </c>
      <c r="F143" s="368">
        <v>2</v>
      </c>
      <c r="G143" s="368">
        <v>21</v>
      </c>
      <c r="H143" s="368">
        <v>2</v>
      </c>
      <c r="I143" s="368">
        <v>2</v>
      </c>
      <c r="J143" s="423"/>
    </row>
    <row r="144" spans="1:10">
      <c r="A144" s="368" t="s">
        <v>470</v>
      </c>
      <c r="B144" s="368">
        <v>4</v>
      </c>
      <c r="C144" s="368" t="s">
        <v>166</v>
      </c>
      <c r="D144" s="368" t="s">
        <v>41</v>
      </c>
      <c r="E144" s="368">
        <v>14</v>
      </c>
      <c r="F144" s="368">
        <v>2</v>
      </c>
      <c r="G144" s="368">
        <v>8</v>
      </c>
      <c r="H144" s="368">
        <v>3</v>
      </c>
      <c r="I144" s="368">
        <v>1</v>
      </c>
      <c r="J144" s="423"/>
    </row>
    <row r="145" spans="1:10">
      <c r="A145" s="368" t="s">
        <v>471</v>
      </c>
      <c r="B145" s="368">
        <v>4</v>
      </c>
      <c r="C145" s="368" t="s">
        <v>166</v>
      </c>
      <c r="D145" s="368" t="s">
        <v>209</v>
      </c>
      <c r="E145" s="368">
        <v>25</v>
      </c>
      <c r="F145" s="368">
        <v>3</v>
      </c>
      <c r="G145" s="368">
        <v>19</v>
      </c>
      <c r="H145" s="368">
        <v>3</v>
      </c>
      <c r="I145" s="368">
        <v>0</v>
      </c>
      <c r="J145" s="423"/>
    </row>
    <row r="146" spans="1:10">
      <c r="A146" s="368" t="s">
        <v>472</v>
      </c>
      <c r="B146" s="368">
        <v>4</v>
      </c>
      <c r="C146" s="368" t="s">
        <v>166</v>
      </c>
      <c r="D146" s="368" t="s">
        <v>192</v>
      </c>
      <c r="E146" s="368">
        <v>4</v>
      </c>
      <c r="F146" s="368">
        <v>0</v>
      </c>
      <c r="G146" s="368">
        <v>3</v>
      </c>
      <c r="H146" s="368">
        <v>1</v>
      </c>
      <c r="I146" s="368">
        <v>0</v>
      </c>
      <c r="J146" s="423"/>
    </row>
    <row r="147" spans="1:10">
      <c r="A147" s="368" t="s">
        <v>473</v>
      </c>
      <c r="B147" s="368">
        <v>4</v>
      </c>
      <c r="C147" s="368" t="s">
        <v>166</v>
      </c>
      <c r="D147" s="368" t="s">
        <v>174</v>
      </c>
      <c r="E147" s="368">
        <v>17</v>
      </c>
      <c r="F147" s="368">
        <v>2</v>
      </c>
      <c r="G147" s="368">
        <v>12</v>
      </c>
      <c r="H147" s="368">
        <v>3</v>
      </c>
      <c r="I147" s="368">
        <v>0</v>
      </c>
      <c r="J147" s="423"/>
    </row>
    <row r="148" spans="1:10">
      <c r="A148" s="368" t="s">
        <v>474</v>
      </c>
      <c r="B148" s="368">
        <v>4</v>
      </c>
      <c r="C148" s="368" t="s">
        <v>166</v>
      </c>
      <c r="D148" s="368" t="s">
        <v>193</v>
      </c>
      <c r="E148" s="368">
        <v>12</v>
      </c>
      <c r="F148" s="368">
        <v>0</v>
      </c>
      <c r="G148" s="368">
        <v>9</v>
      </c>
      <c r="H148" s="368">
        <v>3</v>
      </c>
      <c r="I148" s="368">
        <v>0</v>
      </c>
      <c r="J148" s="423"/>
    </row>
    <row r="149" spans="1:10">
      <c r="A149" s="368" t="s">
        <v>475</v>
      </c>
      <c r="B149" s="368">
        <v>4</v>
      </c>
      <c r="C149" s="368" t="s">
        <v>166</v>
      </c>
      <c r="D149" s="368" t="s">
        <v>222</v>
      </c>
      <c r="E149" s="368">
        <v>14</v>
      </c>
      <c r="F149" s="368">
        <v>0</v>
      </c>
      <c r="G149" s="368">
        <v>10</v>
      </c>
      <c r="H149" s="368">
        <v>3</v>
      </c>
      <c r="I149" s="368">
        <v>1</v>
      </c>
      <c r="J149" s="423"/>
    </row>
    <row r="150" spans="1:10">
      <c r="A150" s="368" t="s">
        <v>476</v>
      </c>
      <c r="B150" s="368">
        <v>4</v>
      </c>
      <c r="C150" s="368" t="s">
        <v>166</v>
      </c>
      <c r="D150" s="368" t="s">
        <v>223</v>
      </c>
      <c r="E150" s="368">
        <v>27</v>
      </c>
      <c r="F150" s="368">
        <v>2</v>
      </c>
      <c r="G150" s="368">
        <v>21</v>
      </c>
      <c r="H150" s="368">
        <v>0</v>
      </c>
      <c r="I150" s="368">
        <v>4</v>
      </c>
      <c r="J150" s="423"/>
    </row>
    <row r="151" spans="1:10">
      <c r="A151" s="368" t="s">
        <v>477</v>
      </c>
      <c r="B151" s="368">
        <v>4</v>
      </c>
      <c r="C151" s="368" t="s">
        <v>166</v>
      </c>
      <c r="D151" s="368" t="s">
        <v>62</v>
      </c>
      <c r="E151" s="368">
        <v>12</v>
      </c>
      <c r="F151" s="368">
        <v>0</v>
      </c>
      <c r="G151" s="368">
        <v>11</v>
      </c>
      <c r="H151" s="368">
        <v>1</v>
      </c>
      <c r="I151" s="368">
        <v>0</v>
      </c>
      <c r="J151" s="423"/>
    </row>
    <row r="152" spans="1:10">
      <c r="A152" s="368" t="s">
        <v>478</v>
      </c>
      <c r="B152" s="368">
        <v>4</v>
      </c>
      <c r="C152" s="368" t="s">
        <v>168</v>
      </c>
      <c r="D152" s="368" t="s">
        <v>195</v>
      </c>
      <c r="E152" s="368">
        <v>1</v>
      </c>
      <c r="F152" s="368">
        <v>0</v>
      </c>
      <c r="G152" s="368">
        <v>1</v>
      </c>
      <c r="H152" s="368">
        <v>0</v>
      </c>
      <c r="I152" s="368">
        <v>0</v>
      </c>
      <c r="J152" s="423"/>
    </row>
    <row r="153" spans="1:10">
      <c r="A153" s="368" t="s">
        <v>479</v>
      </c>
      <c r="B153" s="368">
        <v>4</v>
      </c>
      <c r="C153" s="368" t="s">
        <v>168</v>
      </c>
      <c r="D153" s="368" t="s">
        <v>96</v>
      </c>
      <c r="E153" s="368">
        <v>1</v>
      </c>
      <c r="F153" s="368">
        <v>0</v>
      </c>
      <c r="G153" s="368">
        <v>1</v>
      </c>
      <c r="H153" s="368">
        <v>0</v>
      </c>
      <c r="I153" s="368">
        <v>0</v>
      </c>
      <c r="J153" s="423"/>
    </row>
    <row r="154" spans="1:10">
      <c r="A154" s="368" t="s">
        <v>480</v>
      </c>
      <c r="B154" s="368">
        <v>4</v>
      </c>
      <c r="C154" s="368" t="s">
        <v>168</v>
      </c>
      <c r="D154" s="368" t="s">
        <v>226</v>
      </c>
      <c r="E154" s="368">
        <v>1</v>
      </c>
      <c r="F154" s="368">
        <v>0</v>
      </c>
      <c r="G154" s="368">
        <v>1</v>
      </c>
      <c r="H154" s="368">
        <v>0</v>
      </c>
      <c r="I154" s="368">
        <v>0</v>
      </c>
      <c r="J154" s="423"/>
    </row>
    <row r="155" spans="1:10">
      <c r="A155" s="368" t="s">
        <v>481</v>
      </c>
      <c r="B155" s="368">
        <v>4</v>
      </c>
      <c r="C155" s="368" t="s">
        <v>168</v>
      </c>
      <c r="D155" s="368" t="s">
        <v>64</v>
      </c>
      <c r="E155" s="368">
        <v>7</v>
      </c>
      <c r="F155" s="368">
        <v>0</v>
      </c>
      <c r="G155" s="368">
        <v>6</v>
      </c>
      <c r="H155" s="368">
        <v>1</v>
      </c>
      <c r="I155" s="368">
        <v>0</v>
      </c>
      <c r="J155" s="423"/>
    </row>
    <row r="156" spans="1:10">
      <c r="A156" s="368" t="s">
        <v>482</v>
      </c>
      <c r="B156" s="368">
        <v>4</v>
      </c>
      <c r="C156" s="368" t="s">
        <v>168</v>
      </c>
      <c r="D156" s="368" t="s">
        <v>103</v>
      </c>
      <c r="E156" s="368">
        <v>1</v>
      </c>
      <c r="F156" s="368">
        <v>0</v>
      </c>
      <c r="G156" s="368">
        <v>0</v>
      </c>
      <c r="H156" s="368">
        <v>1</v>
      </c>
      <c r="I156" s="368">
        <v>0</v>
      </c>
      <c r="J156" s="423"/>
    </row>
    <row r="157" spans="1:10">
      <c r="A157" s="368" t="s">
        <v>483</v>
      </c>
      <c r="B157" s="368">
        <v>4</v>
      </c>
      <c r="C157" s="368" t="s">
        <v>168</v>
      </c>
      <c r="D157" s="368" t="s">
        <v>140</v>
      </c>
      <c r="E157" s="368">
        <v>1</v>
      </c>
      <c r="F157" s="368">
        <v>0</v>
      </c>
      <c r="G157" s="368">
        <v>1</v>
      </c>
      <c r="H157" s="368">
        <v>0</v>
      </c>
      <c r="I157" s="368">
        <v>0</v>
      </c>
      <c r="J157" s="423"/>
    </row>
    <row r="158" spans="1:10">
      <c r="A158" s="368" t="s">
        <v>484</v>
      </c>
      <c r="B158" s="368">
        <v>4</v>
      </c>
      <c r="C158" s="368" t="s">
        <v>168</v>
      </c>
      <c r="D158" s="368" t="s">
        <v>114</v>
      </c>
      <c r="E158" s="368">
        <v>1</v>
      </c>
      <c r="F158" s="368">
        <v>0</v>
      </c>
      <c r="G158" s="368">
        <v>1</v>
      </c>
      <c r="H158" s="368">
        <v>0</v>
      </c>
      <c r="I158" s="368">
        <v>0</v>
      </c>
      <c r="J158" s="423"/>
    </row>
    <row r="159" spans="1:10">
      <c r="A159" s="368" t="s">
        <v>485</v>
      </c>
      <c r="B159" s="368">
        <v>4</v>
      </c>
      <c r="C159" s="368" t="s">
        <v>168</v>
      </c>
      <c r="D159" s="368" t="s">
        <v>206</v>
      </c>
      <c r="E159" s="368">
        <v>1</v>
      </c>
      <c r="F159" s="368">
        <v>0</v>
      </c>
      <c r="G159" s="368">
        <v>1</v>
      </c>
      <c r="H159" s="368">
        <v>0</v>
      </c>
      <c r="I159" s="368">
        <v>0</v>
      </c>
      <c r="J159" s="423"/>
    </row>
    <row r="160" spans="1:10">
      <c r="A160" s="368" t="s">
        <v>486</v>
      </c>
      <c r="B160" s="368">
        <v>4</v>
      </c>
      <c r="C160" s="368" t="s">
        <v>169</v>
      </c>
      <c r="D160" s="368" t="s">
        <v>93</v>
      </c>
      <c r="E160" s="368">
        <v>6</v>
      </c>
      <c r="F160" s="368">
        <v>0</v>
      </c>
      <c r="G160" s="368">
        <v>4</v>
      </c>
      <c r="H160" s="368">
        <v>1</v>
      </c>
      <c r="I160" s="368">
        <v>1</v>
      </c>
      <c r="J160" s="423"/>
    </row>
    <row r="161" spans="1:10">
      <c r="A161" s="368" t="s">
        <v>487</v>
      </c>
      <c r="B161" s="368">
        <v>4</v>
      </c>
      <c r="C161" s="368" t="s">
        <v>169</v>
      </c>
      <c r="D161" s="368" t="s">
        <v>94</v>
      </c>
      <c r="E161" s="368">
        <v>3</v>
      </c>
      <c r="F161" s="368">
        <v>0</v>
      </c>
      <c r="G161" s="368">
        <v>2</v>
      </c>
      <c r="H161" s="368">
        <v>1</v>
      </c>
      <c r="I161" s="368">
        <v>0</v>
      </c>
      <c r="J161" s="423"/>
    </row>
    <row r="162" spans="1:10">
      <c r="A162" s="368" t="s">
        <v>488</v>
      </c>
      <c r="B162" s="368">
        <v>4</v>
      </c>
      <c r="C162" s="368" t="s">
        <v>169</v>
      </c>
      <c r="D162" s="368" t="s">
        <v>224</v>
      </c>
      <c r="E162" s="368">
        <v>2</v>
      </c>
      <c r="F162" s="368">
        <v>0</v>
      </c>
      <c r="G162" s="368">
        <v>2</v>
      </c>
      <c r="H162" s="368">
        <v>0</v>
      </c>
      <c r="I162" s="368">
        <v>0</v>
      </c>
      <c r="J162" s="423"/>
    </row>
    <row r="163" spans="1:10">
      <c r="A163" s="368" t="s">
        <v>489</v>
      </c>
      <c r="B163" s="368">
        <v>4</v>
      </c>
      <c r="C163" s="368" t="s">
        <v>169</v>
      </c>
      <c r="D163" s="368" t="s">
        <v>194</v>
      </c>
      <c r="E163" s="368">
        <v>10</v>
      </c>
      <c r="F163" s="368">
        <v>0</v>
      </c>
      <c r="G163" s="368">
        <v>8</v>
      </c>
      <c r="H163" s="368">
        <v>1</v>
      </c>
      <c r="I163" s="368">
        <v>1</v>
      </c>
      <c r="J163" s="423"/>
    </row>
    <row r="164" spans="1:10">
      <c r="A164" s="368" t="s">
        <v>490</v>
      </c>
      <c r="B164" s="368">
        <v>4</v>
      </c>
      <c r="C164" s="368" t="s">
        <v>169</v>
      </c>
      <c r="D164" s="368" t="s">
        <v>82</v>
      </c>
      <c r="E164" s="368">
        <v>2</v>
      </c>
      <c r="F164" s="368">
        <v>1</v>
      </c>
      <c r="G164" s="368">
        <v>1</v>
      </c>
      <c r="H164" s="368">
        <v>0</v>
      </c>
      <c r="I164" s="368">
        <v>0</v>
      </c>
      <c r="J164" s="423"/>
    </row>
    <row r="165" spans="1:10">
      <c r="A165" s="368" t="s">
        <v>491</v>
      </c>
      <c r="B165" s="368">
        <v>4</v>
      </c>
      <c r="C165" s="368" t="s">
        <v>169</v>
      </c>
      <c r="D165" s="368" t="s">
        <v>95</v>
      </c>
      <c r="E165" s="368">
        <v>1</v>
      </c>
      <c r="F165" s="368">
        <v>0</v>
      </c>
      <c r="G165" s="368">
        <v>0</v>
      </c>
      <c r="H165" s="368">
        <v>0</v>
      </c>
      <c r="I165" s="368">
        <v>1</v>
      </c>
      <c r="J165" s="423"/>
    </row>
    <row r="166" spans="1:10">
      <c r="A166" s="368" t="s">
        <v>492</v>
      </c>
      <c r="B166" s="368">
        <v>4</v>
      </c>
      <c r="C166" s="368" t="s">
        <v>169</v>
      </c>
      <c r="D166" s="368" t="s">
        <v>210</v>
      </c>
      <c r="E166" s="368">
        <v>19</v>
      </c>
      <c r="F166" s="368">
        <v>0</v>
      </c>
      <c r="G166" s="368">
        <v>8</v>
      </c>
      <c r="H166" s="368">
        <v>6</v>
      </c>
      <c r="I166" s="368">
        <v>5</v>
      </c>
      <c r="J166" s="423"/>
    </row>
    <row r="167" spans="1:10">
      <c r="A167" s="368" t="s">
        <v>493</v>
      </c>
      <c r="B167" s="368">
        <v>4</v>
      </c>
      <c r="C167" s="368" t="s">
        <v>169</v>
      </c>
      <c r="D167" s="368" t="s">
        <v>20</v>
      </c>
      <c r="E167" s="368">
        <v>2</v>
      </c>
      <c r="F167" s="368">
        <v>0</v>
      </c>
      <c r="G167" s="368">
        <v>0</v>
      </c>
      <c r="H167" s="368">
        <v>1</v>
      </c>
      <c r="I167" s="368">
        <v>1</v>
      </c>
      <c r="J167" s="423"/>
    </row>
    <row r="168" spans="1:10">
      <c r="A168" s="368" t="s">
        <v>494</v>
      </c>
      <c r="B168" s="368">
        <v>4</v>
      </c>
      <c r="C168" s="368" t="s">
        <v>169</v>
      </c>
      <c r="D168" s="368" t="s">
        <v>21</v>
      </c>
      <c r="E168" s="368">
        <v>6</v>
      </c>
      <c r="F168" s="368">
        <v>1</v>
      </c>
      <c r="G168" s="368">
        <v>3</v>
      </c>
      <c r="H168" s="368">
        <v>2</v>
      </c>
      <c r="I168" s="368">
        <v>0</v>
      </c>
      <c r="J168" s="423"/>
    </row>
    <row r="169" spans="1:10">
      <c r="A169" s="368" t="s">
        <v>495</v>
      </c>
      <c r="B169" s="368">
        <v>4</v>
      </c>
      <c r="C169" s="368" t="s">
        <v>169</v>
      </c>
      <c r="D169" s="368" t="s">
        <v>22</v>
      </c>
      <c r="E169" s="368">
        <v>10</v>
      </c>
      <c r="F169" s="368">
        <v>1</v>
      </c>
      <c r="G169" s="368">
        <v>4</v>
      </c>
      <c r="H169" s="368">
        <v>3</v>
      </c>
      <c r="I169" s="368">
        <v>2</v>
      </c>
      <c r="J169" s="423"/>
    </row>
    <row r="170" spans="1:10">
      <c r="A170" s="368" t="s">
        <v>496</v>
      </c>
      <c r="B170" s="368">
        <v>4</v>
      </c>
      <c r="C170" s="368" t="s">
        <v>169</v>
      </c>
      <c r="D170" s="368" t="s">
        <v>195</v>
      </c>
      <c r="E170" s="368">
        <v>1</v>
      </c>
      <c r="F170" s="368">
        <v>0</v>
      </c>
      <c r="G170" s="368">
        <v>1</v>
      </c>
      <c r="H170" s="368">
        <v>0</v>
      </c>
      <c r="I170" s="368">
        <v>0</v>
      </c>
      <c r="J170" s="423"/>
    </row>
    <row r="171" spans="1:10">
      <c r="A171" s="368" t="s">
        <v>497</v>
      </c>
      <c r="B171" s="368">
        <v>4</v>
      </c>
      <c r="C171" s="368" t="s">
        <v>169</v>
      </c>
      <c r="D171" s="368" t="s">
        <v>175</v>
      </c>
      <c r="E171" s="368">
        <v>2</v>
      </c>
      <c r="F171" s="368">
        <v>0</v>
      </c>
      <c r="G171" s="368">
        <v>1</v>
      </c>
      <c r="H171" s="368">
        <v>1</v>
      </c>
      <c r="I171" s="368">
        <v>0</v>
      </c>
      <c r="J171" s="423"/>
    </row>
    <row r="172" spans="1:10">
      <c r="A172" s="368" t="s">
        <v>498</v>
      </c>
      <c r="B172" s="368">
        <v>4</v>
      </c>
      <c r="C172" s="368" t="s">
        <v>169</v>
      </c>
      <c r="D172" s="368" t="s">
        <v>225</v>
      </c>
      <c r="E172" s="368">
        <v>8</v>
      </c>
      <c r="F172" s="368">
        <v>0</v>
      </c>
      <c r="G172" s="368">
        <v>3</v>
      </c>
      <c r="H172" s="368">
        <v>1</v>
      </c>
      <c r="I172" s="368">
        <v>4</v>
      </c>
      <c r="J172" s="423"/>
    </row>
    <row r="173" spans="1:10">
      <c r="A173" s="368" t="s">
        <v>499</v>
      </c>
      <c r="B173" s="368">
        <v>4</v>
      </c>
      <c r="C173" s="368" t="s">
        <v>169</v>
      </c>
      <c r="D173" s="368" t="s">
        <v>96</v>
      </c>
      <c r="E173" s="368">
        <v>8</v>
      </c>
      <c r="F173" s="368">
        <v>0</v>
      </c>
      <c r="G173" s="368">
        <v>6</v>
      </c>
      <c r="H173" s="368">
        <v>2</v>
      </c>
      <c r="I173" s="368">
        <v>0</v>
      </c>
      <c r="J173" s="423"/>
    </row>
    <row r="174" spans="1:10">
      <c r="A174" s="368" t="s">
        <v>500</v>
      </c>
      <c r="B174" s="368">
        <v>4</v>
      </c>
      <c r="C174" s="368" t="s">
        <v>169</v>
      </c>
      <c r="D174" s="368" t="s">
        <v>176</v>
      </c>
      <c r="E174" s="368">
        <v>3</v>
      </c>
      <c r="F174" s="368">
        <v>1</v>
      </c>
      <c r="G174" s="368">
        <v>1</v>
      </c>
      <c r="H174" s="368">
        <v>1</v>
      </c>
      <c r="I174" s="368">
        <v>0</v>
      </c>
      <c r="J174" s="423"/>
    </row>
    <row r="175" spans="1:10">
      <c r="A175" s="368" t="s">
        <v>501</v>
      </c>
      <c r="B175" s="368">
        <v>4</v>
      </c>
      <c r="C175" s="368" t="s">
        <v>169</v>
      </c>
      <c r="D175" s="368" t="s">
        <v>196</v>
      </c>
      <c r="E175" s="368">
        <v>7</v>
      </c>
      <c r="F175" s="368">
        <v>0</v>
      </c>
      <c r="G175" s="368">
        <v>6</v>
      </c>
      <c r="H175" s="368">
        <v>1</v>
      </c>
      <c r="I175" s="368">
        <v>0</v>
      </c>
      <c r="J175" s="423"/>
    </row>
    <row r="176" spans="1:10">
      <c r="A176" s="368" t="s">
        <v>502</v>
      </c>
      <c r="B176" s="368">
        <v>4</v>
      </c>
      <c r="C176" s="368" t="s">
        <v>169</v>
      </c>
      <c r="D176" s="368" t="s">
        <v>97</v>
      </c>
      <c r="E176" s="368">
        <v>7</v>
      </c>
      <c r="F176" s="368">
        <v>0</v>
      </c>
      <c r="G176" s="368">
        <v>4</v>
      </c>
      <c r="H176" s="368">
        <v>2</v>
      </c>
      <c r="I176" s="368">
        <v>1</v>
      </c>
      <c r="J176" s="423"/>
    </row>
    <row r="177" spans="1:10">
      <c r="A177" s="368" t="s">
        <v>503</v>
      </c>
      <c r="B177" s="368">
        <v>4</v>
      </c>
      <c r="C177" s="368" t="s">
        <v>169</v>
      </c>
      <c r="D177" s="368" t="s">
        <v>177</v>
      </c>
      <c r="E177" s="368">
        <v>14</v>
      </c>
      <c r="F177" s="368">
        <v>0</v>
      </c>
      <c r="G177" s="368">
        <v>12</v>
      </c>
      <c r="H177" s="368">
        <v>2</v>
      </c>
      <c r="I177" s="368">
        <v>0</v>
      </c>
      <c r="J177" s="423"/>
    </row>
    <row r="178" spans="1:10">
      <c r="A178" s="368" t="s">
        <v>504</v>
      </c>
      <c r="B178" s="368">
        <v>4</v>
      </c>
      <c r="C178" s="368" t="s">
        <v>169</v>
      </c>
      <c r="D178" s="368" t="s">
        <v>23</v>
      </c>
      <c r="E178" s="368">
        <v>4</v>
      </c>
      <c r="F178" s="368">
        <v>1</v>
      </c>
      <c r="G178" s="368">
        <v>1</v>
      </c>
      <c r="H178" s="368">
        <v>0</v>
      </c>
      <c r="I178" s="368">
        <v>2</v>
      </c>
      <c r="J178" s="423"/>
    </row>
    <row r="179" spans="1:10">
      <c r="A179" s="368" t="s">
        <v>505</v>
      </c>
      <c r="B179" s="368">
        <v>4</v>
      </c>
      <c r="C179" s="368" t="s">
        <v>169</v>
      </c>
      <c r="D179" s="368" t="s">
        <v>226</v>
      </c>
      <c r="E179" s="368">
        <v>7</v>
      </c>
      <c r="F179" s="368">
        <v>0</v>
      </c>
      <c r="G179" s="368">
        <v>3</v>
      </c>
      <c r="H179" s="368">
        <v>2</v>
      </c>
      <c r="I179" s="368">
        <v>2</v>
      </c>
      <c r="J179" s="423"/>
    </row>
    <row r="180" spans="1:10">
      <c r="A180" s="368" t="s">
        <v>506</v>
      </c>
      <c r="B180" s="368">
        <v>4</v>
      </c>
      <c r="C180" s="368" t="s">
        <v>169</v>
      </c>
      <c r="D180" s="368" t="s">
        <v>83</v>
      </c>
      <c r="E180" s="368">
        <v>17</v>
      </c>
      <c r="F180" s="368">
        <v>1</v>
      </c>
      <c r="G180" s="368">
        <v>10</v>
      </c>
      <c r="H180" s="368">
        <v>4</v>
      </c>
      <c r="I180" s="368">
        <v>2</v>
      </c>
      <c r="J180" s="423"/>
    </row>
    <row r="181" spans="1:10">
      <c r="A181" s="368" t="s">
        <v>507</v>
      </c>
      <c r="B181" s="368">
        <v>4</v>
      </c>
      <c r="C181" s="368" t="s">
        <v>169</v>
      </c>
      <c r="D181" s="368" t="s">
        <v>98</v>
      </c>
      <c r="E181" s="368">
        <v>4</v>
      </c>
      <c r="F181" s="368">
        <v>0</v>
      </c>
      <c r="G181" s="368">
        <v>3</v>
      </c>
      <c r="H181" s="368">
        <v>1</v>
      </c>
      <c r="I181" s="368">
        <v>0</v>
      </c>
      <c r="J181" s="423"/>
    </row>
    <row r="182" spans="1:10">
      <c r="A182" s="368" t="s">
        <v>508</v>
      </c>
      <c r="B182" s="368">
        <v>4</v>
      </c>
      <c r="C182" s="368" t="s">
        <v>169</v>
      </c>
      <c r="D182" s="368" t="s">
        <v>84</v>
      </c>
      <c r="E182" s="368">
        <v>7</v>
      </c>
      <c r="F182" s="368">
        <v>2</v>
      </c>
      <c r="G182" s="368">
        <v>5</v>
      </c>
      <c r="H182" s="368">
        <v>0</v>
      </c>
      <c r="I182" s="368">
        <v>0</v>
      </c>
      <c r="J182" s="423"/>
    </row>
    <row r="183" spans="1:10">
      <c r="A183" s="368" t="s">
        <v>509</v>
      </c>
      <c r="B183" s="368">
        <v>4</v>
      </c>
      <c r="C183" s="368" t="s">
        <v>169</v>
      </c>
      <c r="D183" s="368" t="s">
        <v>24</v>
      </c>
      <c r="E183" s="368">
        <v>14</v>
      </c>
      <c r="F183" s="368">
        <v>3</v>
      </c>
      <c r="G183" s="368">
        <v>10</v>
      </c>
      <c r="H183" s="368">
        <v>1</v>
      </c>
      <c r="I183" s="368">
        <v>0</v>
      </c>
      <c r="J183" s="423"/>
    </row>
    <row r="184" spans="1:10">
      <c r="A184" s="368" t="s">
        <v>510</v>
      </c>
      <c r="B184" s="368">
        <v>4</v>
      </c>
      <c r="C184" s="368" t="s">
        <v>169</v>
      </c>
      <c r="D184" s="368" t="s">
        <v>25</v>
      </c>
      <c r="E184" s="368">
        <v>12</v>
      </c>
      <c r="F184" s="368">
        <v>1</v>
      </c>
      <c r="G184" s="368">
        <v>6</v>
      </c>
      <c r="H184" s="368">
        <v>3</v>
      </c>
      <c r="I184" s="368">
        <v>2</v>
      </c>
      <c r="J184" s="423"/>
    </row>
    <row r="185" spans="1:10">
      <c r="A185" s="368" t="s">
        <v>511</v>
      </c>
      <c r="B185" s="368">
        <v>4</v>
      </c>
      <c r="C185" s="368" t="s">
        <v>169</v>
      </c>
      <c r="D185" s="368" t="s">
        <v>197</v>
      </c>
      <c r="E185" s="368">
        <v>6</v>
      </c>
      <c r="F185" s="368">
        <v>0</v>
      </c>
      <c r="G185" s="368">
        <v>2</v>
      </c>
      <c r="H185" s="368">
        <v>3</v>
      </c>
      <c r="I185" s="368">
        <v>1</v>
      </c>
      <c r="J185" s="423"/>
    </row>
    <row r="186" spans="1:10">
      <c r="A186" s="368" t="s">
        <v>512</v>
      </c>
      <c r="B186" s="368">
        <v>4</v>
      </c>
      <c r="C186" s="368" t="s">
        <v>169</v>
      </c>
      <c r="D186" s="368" t="s">
        <v>211</v>
      </c>
      <c r="E186" s="368">
        <v>7</v>
      </c>
      <c r="F186" s="368">
        <v>0</v>
      </c>
      <c r="G186" s="368">
        <v>7</v>
      </c>
      <c r="H186" s="368">
        <v>0</v>
      </c>
      <c r="I186" s="368">
        <v>0</v>
      </c>
      <c r="J186" s="423"/>
    </row>
    <row r="187" spans="1:10">
      <c r="A187" s="368" t="s">
        <v>513</v>
      </c>
      <c r="B187" s="368">
        <v>4</v>
      </c>
      <c r="C187" s="368" t="s">
        <v>169</v>
      </c>
      <c r="D187" s="368" t="s">
        <v>100</v>
      </c>
      <c r="E187" s="368">
        <v>9</v>
      </c>
      <c r="F187" s="368">
        <v>0</v>
      </c>
      <c r="G187" s="368">
        <v>5</v>
      </c>
      <c r="H187" s="368">
        <v>3</v>
      </c>
      <c r="I187" s="368">
        <v>1</v>
      </c>
      <c r="J187" s="423"/>
    </row>
    <row r="188" spans="1:10">
      <c r="A188" s="368" t="s">
        <v>514</v>
      </c>
      <c r="B188" s="368">
        <v>4</v>
      </c>
      <c r="C188" s="368" t="s">
        <v>169</v>
      </c>
      <c r="D188" s="368" t="s">
        <v>26</v>
      </c>
      <c r="E188" s="368">
        <v>6</v>
      </c>
      <c r="F188" s="368">
        <v>0</v>
      </c>
      <c r="G188" s="368">
        <v>3</v>
      </c>
      <c r="H188" s="368">
        <v>2</v>
      </c>
      <c r="I188" s="368">
        <v>1</v>
      </c>
      <c r="J188" s="423"/>
    </row>
    <row r="189" spans="1:10">
      <c r="A189" s="368" t="s">
        <v>515</v>
      </c>
      <c r="B189" s="368">
        <v>4</v>
      </c>
      <c r="C189" s="368" t="s">
        <v>169</v>
      </c>
      <c r="D189" s="368" t="s">
        <v>154</v>
      </c>
      <c r="E189" s="368">
        <v>1</v>
      </c>
      <c r="F189" s="368">
        <v>0</v>
      </c>
      <c r="G189" s="368">
        <v>1</v>
      </c>
      <c r="H189" s="368">
        <v>0</v>
      </c>
      <c r="I189" s="368">
        <v>0</v>
      </c>
      <c r="J189" s="423"/>
    </row>
    <row r="190" spans="1:10">
      <c r="A190" s="368" t="s">
        <v>516</v>
      </c>
      <c r="B190" s="368">
        <v>4</v>
      </c>
      <c r="C190" s="368" t="s">
        <v>169</v>
      </c>
      <c r="D190" s="368" t="s">
        <v>73</v>
      </c>
      <c r="E190" s="368">
        <v>12</v>
      </c>
      <c r="F190" s="368">
        <v>0</v>
      </c>
      <c r="G190" s="368">
        <v>5</v>
      </c>
      <c r="H190" s="368">
        <v>6</v>
      </c>
      <c r="I190" s="368">
        <v>1</v>
      </c>
      <c r="J190" s="423"/>
    </row>
    <row r="191" spans="1:10">
      <c r="A191" s="368" t="s">
        <v>517</v>
      </c>
      <c r="B191" s="368">
        <v>4</v>
      </c>
      <c r="C191" s="368" t="s">
        <v>169</v>
      </c>
      <c r="D191" s="368" t="s">
        <v>74</v>
      </c>
      <c r="E191" s="368">
        <v>18</v>
      </c>
      <c r="F191" s="368">
        <v>2</v>
      </c>
      <c r="G191" s="368">
        <v>12</v>
      </c>
      <c r="H191" s="368">
        <v>2</v>
      </c>
      <c r="I191" s="368">
        <v>2</v>
      </c>
      <c r="J191" s="423"/>
    </row>
    <row r="192" spans="1:10">
      <c r="A192" s="368" t="s">
        <v>518</v>
      </c>
      <c r="B192" s="368">
        <v>4</v>
      </c>
      <c r="C192" s="368" t="s">
        <v>169</v>
      </c>
      <c r="D192" s="368" t="s">
        <v>198</v>
      </c>
      <c r="E192" s="368">
        <v>14</v>
      </c>
      <c r="F192" s="368">
        <v>1</v>
      </c>
      <c r="G192" s="368">
        <v>9</v>
      </c>
      <c r="H192" s="368">
        <v>3</v>
      </c>
      <c r="I192" s="368">
        <v>1</v>
      </c>
      <c r="J192" s="423"/>
    </row>
    <row r="193" spans="1:10">
      <c r="A193" s="368" t="s">
        <v>519</v>
      </c>
      <c r="B193" s="368">
        <v>4</v>
      </c>
      <c r="C193" s="368" t="s">
        <v>169</v>
      </c>
      <c r="D193" s="368" t="s">
        <v>227</v>
      </c>
      <c r="E193" s="368">
        <v>3</v>
      </c>
      <c r="F193" s="368">
        <v>2</v>
      </c>
      <c r="G193" s="368">
        <v>1</v>
      </c>
      <c r="H193" s="368">
        <v>0</v>
      </c>
      <c r="I193" s="368">
        <v>0</v>
      </c>
      <c r="J193" s="423"/>
    </row>
    <row r="194" spans="1:10">
      <c r="A194" s="368" t="s">
        <v>520</v>
      </c>
      <c r="B194" s="368">
        <v>4</v>
      </c>
      <c r="C194" s="368" t="s">
        <v>169</v>
      </c>
      <c r="D194" s="368" t="s">
        <v>199</v>
      </c>
      <c r="E194" s="368">
        <v>5</v>
      </c>
      <c r="F194" s="368">
        <v>0</v>
      </c>
      <c r="G194" s="368">
        <v>2</v>
      </c>
      <c r="H194" s="368">
        <v>3</v>
      </c>
      <c r="I194" s="368">
        <v>0</v>
      </c>
      <c r="J194" s="423"/>
    </row>
    <row r="195" spans="1:10">
      <c r="A195" s="368" t="s">
        <v>521</v>
      </c>
      <c r="B195" s="368">
        <v>4</v>
      </c>
      <c r="C195" s="368" t="s">
        <v>169</v>
      </c>
      <c r="D195" s="368" t="s">
        <v>212</v>
      </c>
      <c r="E195" s="368">
        <v>6</v>
      </c>
      <c r="F195" s="368">
        <v>1</v>
      </c>
      <c r="G195" s="368">
        <v>2</v>
      </c>
      <c r="H195" s="368">
        <v>3</v>
      </c>
      <c r="I195" s="368">
        <v>0</v>
      </c>
      <c r="J195" s="423"/>
    </row>
    <row r="196" spans="1:10">
      <c r="A196" s="368" t="s">
        <v>522</v>
      </c>
      <c r="B196" s="368">
        <v>4</v>
      </c>
      <c r="C196" s="368" t="s">
        <v>169</v>
      </c>
      <c r="D196" s="368" t="s">
        <v>155</v>
      </c>
      <c r="E196" s="368">
        <v>7</v>
      </c>
      <c r="F196" s="368">
        <v>2</v>
      </c>
      <c r="G196" s="368">
        <v>2</v>
      </c>
      <c r="H196" s="368">
        <v>3</v>
      </c>
      <c r="I196" s="368">
        <v>0</v>
      </c>
      <c r="J196" s="423"/>
    </row>
    <row r="197" spans="1:10">
      <c r="A197" s="368" t="s">
        <v>523</v>
      </c>
      <c r="B197" s="368">
        <v>4</v>
      </c>
      <c r="C197" s="368" t="s">
        <v>169</v>
      </c>
      <c r="D197" s="368" t="s">
        <v>101</v>
      </c>
      <c r="E197" s="368">
        <v>5</v>
      </c>
      <c r="F197" s="368">
        <v>1</v>
      </c>
      <c r="G197" s="368">
        <v>4</v>
      </c>
      <c r="H197" s="368">
        <v>0</v>
      </c>
      <c r="I197" s="368">
        <v>0</v>
      </c>
      <c r="J197" s="423"/>
    </row>
    <row r="198" spans="1:10">
      <c r="A198" s="368" t="s">
        <v>524</v>
      </c>
      <c r="B198" s="368">
        <v>4</v>
      </c>
      <c r="C198" s="368" t="s">
        <v>169</v>
      </c>
      <c r="D198" s="368" t="s">
        <v>228</v>
      </c>
      <c r="E198" s="368">
        <v>5</v>
      </c>
      <c r="F198" s="368">
        <v>1</v>
      </c>
      <c r="G198" s="368">
        <v>4</v>
      </c>
      <c r="H198" s="368">
        <v>0</v>
      </c>
      <c r="I198" s="368">
        <v>0</v>
      </c>
      <c r="J198" s="423"/>
    </row>
    <row r="199" spans="1:10">
      <c r="A199" s="368" t="s">
        <v>525</v>
      </c>
      <c r="B199" s="368">
        <v>4</v>
      </c>
      <c r="C199" s="368" t="s">
        <v>169</v>
      </c>
      <c r="D199" s="368" t="s">
        <v>178</v>
      </c>
      <c r="E199" s="368">
        <v>7</v>
      </c>
      <c r="F199" s="368">
        <v>0</v>
      </c>
      <c r="G199" s="368">
        <v>5</v>
      </c>
      <c r="H199" s="368">
        <v>2</v>
      </c>
      <c r="I199" s="368">
        <v>0</v>
      </c>
      <c r="J199" s="423"/>
    </row>
    <row r="200" spans="1:10">
      <c r="A200" s="368" t="s">
        <v>526</v>
      </c>
      <c r="B200" s="368">
        <v>4</v>
      </c>
      <c r="C200" s="368" t="s">
        <v>169</v>
      </c>
      <c r="D200" s="368" t="s">
        <v>102</v>
      </c>
      <c r="E200" s="368">
        <v>6</v>
      </c>
      <c r="F200" s="368">
        <v>0</v>
      </c>
      <c r="G200" s="368">
        <v>5</v>
      </c>
      <c r="H200" s="368">
        <v>1</v>
      </c>
      <c r="I200" s="368">
        <v>0</v>
      </c>
      <c r="J200" s="423"/>
    </row>
    <row r="201" spans="1:10">
      <c r="A201" s="368" t="s">
        <v>527</v>
      </c>
      <c r="B201" s="368">
        <v>4</v>
      </c>
      <c r="C201" s="368" t="s">
        <v>169</v>
      </c>
      <c r="D201" s="368" t="s">
        <v>64</v>
      </c>
      <c r="E201" s="368">
        <v>1027</v>
      </c>
      <c r="F201" s="368">
        <v>96</v>
      </c>
      <c r="G201" s="368">
        <v>632</v>
      </c>
      <c r="H201" s="368">
        <v>190</v>
      </c>
      <c r="I201" s="368">
        <v>109</v>
      </c>
      <c r="J201" s="423"/>
    </row>
    <row r="202" spans="1:10">
      <c r="A202" s="368" t="s">
        <v>528</v>
      </c>
      <c r="B202" s="368">
        <v>4</v>
      </c>
      <c r="C202" s="368" t="s">
        <v>169</v>
      </c>
      <c r="D202" s="368" t="s">
        <v>85</v>
      </c>
      <c r="E202" s="368">
        <v>34</v>
      </c>
      <c r="F202" s="368">
        <v>10</v>
      </c>
      <c r="G202" s="368">
        <v>14</v>
      </c>
      <c r="H202" s="368">
        <v>6</v>
      </c>
      <c r="I202" s="368">
        <v>4</v>
      </c>
      <c r="J202" s="423"/>
    </row>
    <row r="203" spans="1:10">
      <c r="A203" s="368" t="s">
        <v>529</v>
      </c>
      <c r="B203" s="368">
        <v>4</v>
      </c>
      <c r="C203" s="368" t="s">
        <v>169</v>
      </c>
      <c r="D203" s="368" t="s">
        <v>156</v>
      </c>
      <c r="E203" s="368">
        <v>2</v>
      </c>
      <c r="F203" s="368">
        <v>0</v>
      </c>
      <c r="G203" s="368">
        <v>2</v>
      </c>
      <c r="H203" s="368">
        <v>0</v>
      </c>
      <c r="I203" s="368">
        <v>0</v>
      </c>
      <c r="J203" s="423"/>
    </row>
    <row r="204" spans="1:10">
      <c r="A204" s="368" t="s">
        <v>530</v>
      </c>
      <c r="B204" s="368">
        <v>4</v>
      </c>
      <c r="C204" s="368" t="s">
        <v>169</v>
      </c>
      <c r="D204" s="368" t="s">
        <v>200</v>
      </c>
      <c r="E204" s="368">
        <v>15</v>
      </c>
      <c r="F204" s="368">
        <v>1</v>
      </c>
      <c r="G204" s="368">
        <v>8</v>
      </c>
      <c r="H204" s="368">
        <v>4</v>
      </c>
      <c r="I204" s="368">
        <v>2</v>
      </c>
      <c r="J204" s="423"/>
    </row>
    <row r="205" spans="1:10">
      <c r="A205" s="368" t="s">
        <v>531</v>
      </c>
      <c r="B205" s="368">
        <v>4</v>
      </c>
      <c r="C205" s="368" t="s">
        <v>169</v>
      </c>
      <c r="D205" s="368" t="s">
        <v>103</v>
      </c>
      <c r="E205" s="368">
        <v>3</v>
      </c>
      <c r="F205" s="368">
        <v>0</v>
      </c>
      <c r="G205" s="368">
        <v>1</v>
      </c>
      <c r="H205" s="368">
        <v>2</v>
      </c>
      <c r="I205" s="368">
        <v>0</v>
      </c>
      <c r="J205" s="423"/>
    </row>
    <row r="206" spans="1:10">
      <c r="A206" s="368" t="s">
        <v>532</v>
      </c>
      <c r="B206" s="368">
        <v>4</v>
      </c>
      <c r="C206" s="368" t="s">
        <v>169</v>
      </c>
      <c r="D206" s="368" t="s">
        <v>104</v>
      </c>
      <c r="E206" s="368">
        <v>7</v>
      </c>
      <c r="F206" s="368">
        <v>0</v>
      </c>
      <c r="G206" s="368">
        <v>4</v>
      </c>
      <c r="H206" s="368">
        <v>2</v>
      </c>
      <c r="I206" s="368">
        <v>1</v>
      </c>
      <c r="J206" s="423"/>
    </row>
    <row r="207" spans="1:10">
      <c r="A207" s="368" t="s">
        <v>533</v>
      </c>
      <c r="B207" s="368">
        <v>4</v>
      </c>
      <c r="C207" s="368" t="s">
        <v>169</v>
      </c>
      <c r="D207" s="368" t="s">
        <v>27</v>
      </c>
      <c r="E207" s="368">
        <v>3</v>
      </c>
      <c r="F207" s="368">
        <v>0</v>
      </c>
      <c r="G207" s="368">
        <v>3</v>
      </c>
      <c r="H207" s="368">
        <v>0</v>
      </c>
      <c r="I207" s="368">
        <v>0</v>
      </c>
      <c r="J207" s="423"/>
    </row>
    <row r="208" spans="1:10">
      <c r="A208" s="368" t="s">
        <v>534</v>
      </c>
      <c r="B208" s="368">
        <v>4</v>
      </c>
      <c r="C208" s="368" t="s">
        <v>169</v>
      </c>
      <c r="D208" s="368" t="s">
        <v>105</v>
      </c>
      <c r="E208" s="368">
        <v>1</v>
      </c>
      <c r="F208" s="368">
        <v>0</v>
      </c>
      <c r="G208" s="368">
        <v>1</v>
      </c>
      <c r="H208" s="368">
        <v>0</v>
      </c>
      <c r="I208" s="368">
        <v>0</v>
      </c>
      <c r="J208" s="423"/>
    </row>
    <row r="209" spans="1:10">
      <c r="A209" s="368" t="s">
        <v>535</v>
      </c>
      <c r="B209" s="368">
        <v>4</v>
      </c>
      <c r="C209" s="368" t="s">
        <v>169</v>
      </c>
      <c r="D209" s="368" t="s">
        <v>179</v>
      </c>
      <c r="E209" s="368">
        <v>23</v>
      </c>
      <c r="F209" s="368">
        <v>4</v>
      </c>
      <c r="G209" s="368">
        <v>11</v>
      </c>
      <c r="H209" s="368">
        <v>7</v>
      </c>
      <c r="I209" s="368">
        <v>1</v>
      </c>
      <c r="J209" s="423"/>
    </row>
    <row r="210" spans="1:10">
      <c r="A210" s="368" t="s">
        <v>536</v>
      </c>
      <c r="B210" s="368">
        <v>4</v>
      </c>
      <c r="C210" s="368" t="s">
        <v>169</v>
      </c>
      <c r="D210" s="368" t="s">
        <v>106</v>
      </c>
      <c r="E210" s="368">
        <v>4</v>
      </c>
      <c r="F210" s="368">
        <v>0</v>
      </c>
      <c r="G210" s="368">
        <v>2</v>
      </c>
      <c r="H210" s="368">
        <v>1</v>
      </c>
      <c r="I210" s="368">
        <v>1</v>
      </c>
      <c r="J210" s="423"/>
    </row>
    <row r="211" spans="1:10">
      <c r="A211" s="368" t="s">
        <v>537</v>
      </c>
      <c r="B211" s="368">
        <v>4</v>
      </c>
      <c r="C211" s="368" t="s">
        <v>169</v>
      </c>
      <c r="D211" s="368" t="s">
        <v>107</v>
      </c>
      <c r="E211" s="368">
        <v>7</v>
      </c>
      <c r="F211" s="368">
        <v>0</v>
      </c>
      <c r="G211" s="368">
        <v>6</v>
      </c>
      <c r="H211" s="368">
        <v>1</v>
      </c>
      <c r="I211" s="368">
        <v>0</v>
      </c>
      <c r="J211" s="423"/>
    </row>
    <row r="212" spans="1:10">
      <c r="A212" s="368" t="s">
        <v>538</v>
      </c>
      <c r="B212" s="368">
        <v>4</v>
      </c>
      <c r="C212" s="368" t="s">
        <v>169</v>
      </c>
      <c r="D212" s="368" t="s">
        <v>157</v>
      </c>
      <c r="E212" s="368">
        <v>2</v>
      </c>
      <c r="F212" s="368">
        <v>1</v>
      </c>
      <c r="G212" s="368">
        <v>0</v>
      </c>
      <c r="H212" s="368">
        <v>1</v>
      </c>
      <c r="I212" s="368">
        <v>0</v>
      </c>
      <c r="J212" s="423"/>
    </row>
    <row r="213" spans="1:10">
      <c r="A213" s="368" t="s">
        <v>539</v>
      </c>
      <c r="B213" s="368">
        <v>4</v>
      </c>
      <c r="C213" s="368" t="s">
        <v>169</v>
      </c>
      <c r="D213" s="368" t="s">
        <v>108</v>
      </c>
      <c r="E213" s="368">
        <v>2</v>
      </c>
      <c r="F213" s="368">
        <v>0</v>
      </c>
      <c r="G213" s="368">
        <v>2</v>
      </c>
      <c r="H213" s="368">
        <v>0</v>
      </c>
      <c r="I213" s="368">
        <v>0</v>
      </c>
      <c r="J213" s="423"/>
    </row>
    <row r="214" spans="1:10">
      <c r="A214" s="368" t="s">
        <v>540</v>
      </c>
      <c r="B214" s="368">
        <v>4</v>
      </c>
      <c r="C214" s="368" t="s">
        <v>169</v>
      </c>
      <c r="D214" s="368" t="s">
        <v>213</v>
      </c>
      <c r="E214" s="368">
        <v>5</v>
      </c>
      <c r="F214" s="368">
        <v>1</v>
      </c>
      <c r="G214" s="368">
        <v>3</v>
      </c>
      <c r="H214" s="368">
        <v>0</v>
      </c>
      <c r="I214" s="368">
        <v>1</v>
      </c>
      <c r="J214" s="423"/>
    </row>
    <row r="215" spans="1:10">
      <c r="A215" s="368" t="s">
        <v>541</v>
      </c>
      <c r="B215" s="368">
        <v>4</v>
      </c>
      <c r="C215" s="368" t="s">
        <v>169</v>
      </c>
      <c r="D215" s="368" t="s">
        <v>86</v>
      </c>
      <c r="E215" s="368">
        <v>25</v>
      </c>
      <c r="F215" s="368">
        <v>4</v>
      </c>
      <c r="G215" s="368">
        <v>18</v>
      </c>
      <c r="H215" s="368">
        <v>1</v>
      </c>
      <c r="I215" s="368">
        <v>2</v>
      </c>
      <c r="J215" s="423"/>
    </row>
    <row r="216" spans="1:10">
      <c r="A216" s="368" t="s">
        <v>542</v>
      </c>
      <c r="B216" s="368">
        <v>4</v>
      </c>
      <c r="C216" s="368" t="s">
        <v>169</v>
      </c>
      <c r="D216" s="368" t="s">
        <v>109</v>
      </c>
      <c r="E216" s="368">
        <v>2</v>
      </c>
      <c r="F216" s="368">
        <v>0</v>
      </c>
      <c r="G216" s="368">
        <v>1</v>
      </c>
      <c r="H216" s="368">
        <v>1</v>
      </c>
      <c r="I216" s="368">
        <v>0</v>
      </c>
      <c r="J216" s="423"/>
    </row>
    <row r="217" spans="1:10">
      <c r="A217" s="368" t="s">
        <v>543</v>
      </c>
      <c r="B217" s="368">
        <v>4</v>
      </c>
      <c r="C217" s="368" t="s">
        <v>169</v>
      </c>
      <c r="D217" s="368" t="s">
        <v>110</v>
      </c>
      <c r="E217" s="368">
        <v>4</v>
      </c>
      <c r="F217" s="368">
        <v>1</v>
      </c>
      <c r="G217" s="368">
        <v>2</v>
      </c>
      <c r="H217" s="368">
        <v>1</v>
      </c>
      <c r="I217" s="368">
        <v>0</v>
      </c>
      <c r="J217" s="423"/>
    </row>
    <row r="218" spans="1:10">
      <c r="A218" s="368" t="s">
        <v>544</v>
      </c>
      <c r="B218" s="368">
        <v>4</v>
      </c>
      <c r="C218" s="368" t="s">
        <v>169</v>
      </c>
      <c r="D218" s="368" t="s">
        <v>111</v>
      </c>
      <c r="E218" s="368">
        <v>2</v>
      </c>
      <c r="F218" s="368">
        <v>0</v>
      </c>
      <c r="G218" s="368">
        <v>0</v>
      </c>
      <c r="H218" s="368">
        <v>2</v>
      </c>
      <c r="I218" s="368">
        <v>0</v>
      </c>
      <c r="J218" s="423"/>
    </row>
    <row r="219" spans="1:10">
      <c r="A219" s="368" t="s">
        <v>545</v>
      </c>
      <c r="B219" s="368">
        <v>4</v>
      </c>
      <c r="C219" s="368" t="s">
        <v>169</v>
      </c>
      <c r="D219" s="368" t="s">
        <v>181</v>
      </c>
      <c r="E219" s="368">
        <v>12</v>
      </c>
      <c r="F219" s="368">
        <v>1</v>
      </c>
      <c r="G219" s="368">
        <v>5</v>
      </c>
      <c r="H219" s="368">
        <v>4</v>
      </c>
      <c r="I219" s="368">
        <v>2</v>
      </c>
      <c r="J219" s="423"/>
    </row>
    <row r="220" spans="1:10">
      <c r="A220" s="368" t="s">
        <v>546</v>
      </c>
      <c r="B220" s="368">
        <v>4</v>
      </c>
      <c r="C220" s="368" t="s">
        <v>169</v>
      </c>
      <c r="D220" s="368" t="s">
        <v>229</v>
      </c>
      <c r="E220" s="368">
        <v>8</v>
      </c>
      <c r="F220" s="368">
        <v>0</v>
      </c>
      <c r="G220" s="368">
        <v>6</v>
      </c>
      <c r="H220" s="368">
        <v>1</v>
      </c>
      <c r="I220" s="368">
        <v>1</v>
      </c>
      <c r="J220" s="423"/>
    </row>
    <row r="221" spans="1:10">
      <c r="A221" s="368" t="s">
        <v>547</v>
      </c>
      <c r="B221" s="368">
        <v>4</v>
      </c>
      <c r="C221" s="368" t="s">
        <v>169</v>
      </c>
      <c r="D221" s="368" t="s">
        <v>114</v>
      </c>
      <c r="E221" s="368">
        <v>13</v>
      </c>
      <c r="F221" s="368">
        <v>2</v>
      </c>
      <c r="G221" s="368">
        <v>7</v>
      </c>
      <c r="H221" s="368">
        <v>2</v>
      </c>
      <c r="I221" s="368">
        <v>2</v>
      </c>
      <c r="J221" s="423"/>
    </row>
    <row r="222" spans="1:10">
      <c r="A222" s="368" t="s">
        <v>548</v>
      </c>
      <c r="B222" s="368">
        <v>4</v>
      </c>
      <c r="C222" s="368" t="s">
        <v>169</v>
      </c>
      <c r="D222" s="368" t="s">
        <v>28</v>
      </c>
      <c r="E222" s="368">
        <v>1</v>
      </c>
      <c r="F222" s="368">
        <v>0</v>
      </c>
      <c r="G222" s="368">
        <v>1</v>
      </c>
      <c r="H222" s="368">
        <v>0</v>
      </c>
      <c r="I222" s="368">
        <v>0</v>
      </c>
      <c r="J222" s="423"/>
    </row>
    <row r="223" spans="1:10">
      <c r="A223" s="368" t="s">
        <v>549</v>
      </c>
      <c r="B223" s="368">
        <v>4</v>
      </c>
      <c r="C223" s="368" t="s">
        <v>169</v>
      </c>
      <c r="D223" s="368" t="s">
        <v>142</v>
      </c>
      <c r="E223" s="368">
        <v>5</v>
      </c>
      <c r="F223" s="368">
        <v>0</v>
      </c>
      <c r="G223" s="368">
        <v>4</v>
      </c>
      <c r="H223" s="368">
        <v>0</v>
      </c>
      <c r="I223" s="368">
        <v>1</v>
      </c>
      <c r="J223" s="423"/>
    </row>
    <row r="224" spans="1:10">
      <c r="A224" s="368" t="s">
        <v>550</v>
      </c>
      <c r="B224" s="368">
        <v>4</v>
      </c>
      <c r="C224" s="368" t="s">
        <v>169</v>
      </c>
      <c r="D224" s="368" t="s">
        <v>29</v>
      </c>
      <c r="E224" s="368">
        <v>32</v>
      </c>
      <c r="F224" s="368">
        <v>1</v>
      </c>
      <c r="G224" s="368">
        <v>26</v>
      </c>
      <c r="H224" s="368">
        <v>3</v>
      </c>
      <c r="I224" s="368">
        <v>2</v>
      </c>
      <c r="J224" s="423"/>
    </row>
    <row r="225" spans="1:10">
      <c r="A225" s="368" t="s">
        <v>551</v>
      </c>
      <c r="B225" s="368">
        <v>4</v>
      </c>
      <c r="C225" s="368" t="s">
        <v>169</v>
      </c>
      <c r="D225" s="368" t="s">
        <v>115</v>
      </c>
      <c r="E225" s="368">
        <v>20</v>
      </c>
      <c r="F225" s="368">
        <v>2</v>
      </c>
      <c r="G225" s="368">
        <v>15</v>
      </c>
      <c r="H225" s="368">
        <v>0</v>
      </c>
      <c r="I225" s="368">
        <v>3</v>
      </c>
      <c r="J225" s="423"/>
    </row>
    <row r="226" spans="1:10">
      <c r="A226" s="368" t="s">
        <v>552</v>
      </c>
      <c r="B226" s="368">
        <v>4</v>
      </c>
      <c r="C226" s="368" t="s">
        <v>169</v>
      </c>
      <c r="D226" s="368" t="s">
        <v>75</v>
      </c>
      <c r="E226" s="368">
        <v>3</v>
      </c>
      <c r="F226" s="368">
        <v>0</v>
      </c>
      <c r="G226" s="368">
        <v>0</v>
      </c>
      <c r="H226" s="368">
        <v>2</v>
      </c>
      <c r="I226" s="368">
        <v>1</v>
      </c>
      <c r="J226" s="423"/>
    </row>
    <row r="227" spans="1:10">
      <c r="A227" s="368" t="s">
        <v>553</v>
      </c>
      <c r="B227" s="368">
        <v>4</v>
      </c>
      <c r="C227" s="368" t="s">
        <v>169</v>
      </c>
      <c r="D227" s="368" t="s">
        <v>76</v>
      </c>
      <c r="E227" s="368">
        <v>15</v>
      </c>
      <c r="F227" s="368">
        <v>0</v>
      </c>
      <c r="G227" s="368">
        <v>9</v>
      </c>
      <c r="H227" s="368">
        <v>4</v>
      </c>
      <c r="I227" s="368">
        <v>2</v>
      </c>
      <c r="J227" s="423"/>
    </row>
    <row r="228" spans="1:10">
      <c r="A228" s="368" t="s">
        <v>554</v>
      </c>
      <c r="B228" s="368">
        <v>4</v>
      </c>
      <c r="C228" s="368" t="s">
        <v>169</v>
      </c>
      <c r="D228" s="368" t="s">
        <v>143</v>
      </c>
      <c r="E228" s="368">
        <v>7</v>
      </c>
      <c r="F228" s="368">
        <v>0</v>
      </c>
      <c r="G228" s="368">
        <v>5</v>
      </c>
      <c r="H228" s="368">
        <v>0</v>
      </c>
      <c r="I228" s="368">
        <v>2</v>
      </c>
      <c r="J228" s="423"/>
    </row>
    <row r="229" spans="1:10">
      <c r="A229" s="368" t="s">
        <v>555</v>
      </c>
      <c r="B229" s="368">
        <v>4</v>
      </c>
      <c r="C229" s="368" t="s">
        <v>169</v>
      </c>
      <c r="D229" s="368" t="s">
        <v>77</v>
      </c>
      <c r="E229" s="368">
        <v>16</v>
      </c>
      <c r="F229" s="368">
        <v>3</v>
      </c>
      <c r="G229" s="368">
        <v>11</v>
      </c>
      <c r="H229" s="368">
        <v>2</v>
      </c>
      <c r="I229" s="368">
        <v>0</v>
      </c>
      <c r="J229" s="423"/>
    </row>
    <row r="230" spans="1:10">
      <c r="A230" s="368" t="s">
        <v>556</v>
      </c>
      <c r="B230" s="368">
        <v>4</v>
      </c>
      <c r="C230" s="368" t="s">
        <v>169</v>
      </c>
      <c r="D230" s="368" t="s">
        <v>30</v>
      </c>
      <c r="E230" s="368">
        <v>17</v>
      </c>
      <c r="F230" s="368">
        <v>3</v>
      </c>
      <c r="G230" s="368">
        <v>10</v>
      </c>
      <c r="H230" s="368">
        <v>3</v>
      </c>
      <c r="I230" s="368">
        <v>1</v>
      </c>
      <c r="J230" s="423"/>
    </row>
    <row r="231" spans="1:10">
      <c r="A231" s="368" t="s">
        <v>557</v>
      </c>
      <c r="B231" s="368">
        <v>4</v>
      </c>
      <c r="C231" s="368" t="s">
        <v>169</v>
      </c>
      <c r="D231" s="368" t="s">
        <v>173</v>
      </c>
      <c r="E231" s="368">
        <v>1</v>
      </c>
      <c r="F231" s="368">
        <v>0</v>
      </c>
      <c r="G231" s="368">
        <v>1</v>
      </c>
      <c r="H231" s="368">
        <v>0</v>
      </c>
      <c r="I231" s="368">
        <v>0</v>
      </c>
      <c r="J231" s="423"/>
    </row>
    <row r="232" spans="1:10">
      <c r="A232" s="368" t="s">
        <v>558</v>
      </c>
      <c r="B232" s="368">
        <v>4</v>
      </c>
      <c r="C232" s="368" t="s">
        <v>169</v>
      </c>
      <c r="D232" s="368" t="s">
        <v>87</v>
      </c>
      <c r="E232" s="368">
        <v>2</v>
      </c>
      <c r="F232" s="368">
        <v>0</v>
      </c>
      <c r="G232" s="368">
        <v>2</v>
      </c>
      <c r="H232" s="368">
        <v>0</v>
      </c>
      <c r="I232" s="368">
        <v>0</v>
      </c>
      <c r="J232" s="423"/>
    </row>
    <row r="233" spans="1:10">
      <c r="A233" s="368" t="s">
        <v>559</v>
      </c>
      <c r="B233" s="368">
        <v>4</v>
      </c>
      <c r="C233" s="368" t="s">
        <v>169</v>
      </c>
      <c r="D233" s="368" t="s">
        <v>31</v>
      </c>
      <c r="E233" s="368">
        <v>23</v>
      </c>
      <c r="F233" s="368">
        <v>6</v>
      </c>
      <c r="G233" s="368">
        <v>8</v>
      </c>
      <c r="H233" s="368">
        <v>5</v>
      </c>
      <c r="I233" s="368">
        <v>4</v>
      </c>
      <c r="J233" s="423"/>
    </row>
    <row r="234" spans="1:10">
      <c r="A234" s="368" t="s">
        <v>560</v>
      </c>
      <c r="B234" s="368">
        <v>4</v>
      </c>
      <c r="C234" s="368" t="s">
        <v>169</v>
      </c>
      <c r="D234" s="368" t="s">
        <v>182</v>
      </c>
      <c r="E234" s="368">
        <v>2</v>
      </c>
      <c r="F234" s="368">
        <v>0</v>
      </c>
      <c r="G234" s="368">
        <v>1</v>
      </c>
      <c r="H234" s="368">
        <v>1</v>
      </c>
      <c r="I234" s="368">
        <v>0</v>
      </c>
      <c r="J234" s="423"/>
    </row>
    <row r="235" spans="1:10">
      <c r="A235" s="368" t="s">
        <v>561</v>
      </c>
      <c r="B235" s="368">
        <v>4</v>
      </c>
      <c r="C235" s="368" t="s">
        <v>169</v>
      </c>
      <c r="D235" s="368" t="s">
        <v>144</v>
      </c>
      <c r="E235" s="368">
        <v>4</v>
      </c>
      <c r="F235" s="368">
        <v>0</v>
      </c>
      <c r="G235" s="368">
        <v>3</v>
      </c>
      <c r="H235" s="368">
        <v>1</v>
      </c>
      <c r="I235" s="368">
        <v>0</v>
      </c>
      <c r="J235" s="423"/>
    </row>
    <row r="236" spans="1:10">
      <c r="A236" s="368" t="s">
        <v>562</v>
      </c>
      <c r="B236" s="368">
        <v>4</v>
      </c>
      <c r="C236" s="368" t="s">
        <v>169</v>
      </c>
      <c r="D236" s="368" t="s">
        <v>158</v>
      </c>
      <c r="E236" s="368">
        <v>1</v>
      </c>
      <c r="F236" s="368">
        <v>0</v>
      </c>
      <c r="G236" s="368">
        <v>1</v>
      </c>
      <c r="H236" s="368">
        <v>0</v>
      </c>
      <c r="I236" s="368">
        <v>0</v>
      </c>
      <c r="J236" s="423"/>
    </row>
    <row r="237" spans="1:10">
      <c r="A237" s="368" t="s">
        <v>563</v>
      </c>
      <c r="B237" s="368">
        <v>4</v>
      </c>
      <c r="C237" s="368" t="s">
        <v>169</v>
      </c>
      <c r="D237" s="368" t="s">
        <v>183</v>
      </c>
      <c r="E237" s="368">
        <v>3</v>
      </c>
      <c r="F237" s="368">
        <v>0</v>
      </c>
      <c r="G237" s="368">
        <v>3</v>
      </c>
      <c r="H237" s="368">
        <v>0</v>
      </c>
      <c r="I237" s="368">
        <v>0</v>
      </c>
      <c r="J237" s="423"/>
    </row>
    <row r="238" spans="1:10">
      <c r="A238" s="368" t="s">
        <v>564</v>
      </c>
      <c r="B238" s="368">
        <v>4</v>
      </c>
      <c r="C238" s="368" t="s">
        <v>169</v>
      </c>
      <c r="D238" s="368" t="s">
        <v>159</v>
      </c>
      <c r="E238" s="368">
        <v>3</v>
      </c>
      <c r="F238" s="368">
        <v>0</v>
      </c>
      <c r="G238" s="368">
        <v>3</v>
      </c>
      <c r="H238" s="368">
        <v>0</v>
      </c>
      <c r="I238" s="368">
        <v>0</v>
      </c>
      <c r="J238" s="423"/>
    </row>
    <row r="239" spans="1:10">
      <c r="A239" s="368" t="s">
        <v>565</v>
      </c>
      <c r="B239" s="368">
        <v>4</v>
      </c>
      <c r="C239" s="368" t="s">
        <v>169</v>
      </c>
      <c r="D239" s="368" t="s">
        <v>145</v>
      </c>
      <c r="E239" s="368">
        <v>4</v>
      </c>
      <c r="F239" s="368">
        <v>0</v>
      </c>
      <c r="G239" s="368">
        <v>4</v>
      </c>
      <c r="H239" s="368">
        <v>0</v>
      </c>
      <c r="I239" s="368">
        <v>0</v>
      </c>
      <c r="J239" s="423"/>
    </row>
    <row r="240" spans="1:10">
      <c r="A240" s="368" t="s">
        <v>566</v>
      </c>
      <c r="B240" s="368">
        <v>4</v>
      </c>
      <c r="C240" s="368" t="s">
        <v>169</v>
      </c>
      <c r="D240" s="368" t="s">
        <v>88</v>
      </c>
      <c r="E240" s="368">
        <v>7</v>
      </c>
      <c r="F240" s="368">
        <v>0</v>
      </c>
      <c r="G240" s="368">
        <v>5</v>
      </c>
      <c r="H240" s="368">
        <v>2</v>
      </c>
      <c r="I240" s="368">
        <v>0</v>
      </c>
      <c r="J240" s="423"/>
    </row>
    <row r="241" spans="1:10">
      <c r="A241" s="368" t="s">
        <v>567</v>
      </c>
      <c r="B241" s="368">
        <v>4</v>
      </c>
      <c r="C241" s="368" t="s">
        <v>169</v>
      </c>
      <c r="D241" s="368" t="s">
        <v>57</v>
      </c>
      <c r="E241" s="368">
        <v>4</v>
      </c>
      <c r="F241" s="368">
        <v>0</v>
      </c>
      <c r="G241" s="368">
        <v>4</v>
      </c>
      <c r="H241" s="368">
        <v>0</v>
      </c>
      <c r="I241" s="368">
        <v>0</v>
      </c>
      <c r="J241" s="423"/>
    </row>
    <row r="242" spans="1:10">
      <c r="A242" s="368" t="s">
        <v>568</v>
      </c>
      <c r="B242" s="368">
        <v>4</v>
      </c>
      <c r="C242" s="368" t="s">
        <v>169</v>
      </c>
      <c r="D242" s="368" t="s">
        <v>202</v>
      </c>
      <c r="E242" s="368">
        <v>4</v>
      </c>
      <c r="F242" s="368">
        <v>1</v>
      </c>
      <c r="G242" s="368">
        <v>2</v>
      </c>
      <c r="H242" s="368">
        <v>0</v>
      </c>
      <c r="I242" s="368">
        <v>1</v>
      </c>
      <c r="J242" s="423"/>
    </row>
    <row r="243" spans="1:10">
      <c r="A243" s="368" t="s">
        <v>569</v>
      </c>
      <c r="B243" s="368">
        <v>4</v>
      </c>
      <c r="C243" s="368" t="s">
        <v>169</v>
      </c>
      <c r="D243" s="368" t="s">
        <v>160</v>
      </c>
      <c r="E243" s="368">
        <v>6</v>
      </c>
      <c r="F243" s="368">
        <v>0</v>
      </c>
      <c r="G243" s="368">
        <v>6</v>
      </c>
      <c r="H243" s="368">
        <v>0</v>
      </c>
      <c r="I243" s="368">
        <v>0</v>
      </c>
      <c r="J243" s="423"/>
    </row>
    <row r="244" spans="1:10">
      <c r="A244" s="368" t="s">
        <v>570</v>
      </c>
      <c r="B244" s="368">
        <v>4</v>
      </c>
      <c r="C244" s="368" t="s">
        <v>169</v>
      </c>
      <c r="D244" s="368" t="s">
        <v>58</v>
      </c>
      <c r="E244" s="368">
        <v>12</v>
      </c>
      <c r="F244" s="368">
        <v>1</v>
      </c>
      <c r="G244" s="368">
        <v>8</v>
      </c>
      <c r="H244" s="368">
        <v>2</v>
      </c>
      <c r="I244" s="368">
        <v>1</v>
      </c>
      <c r="J244" s="423"/>
    </row>
    <row r="245" spans="1:10">
      <c r="A245" s="368" t="s">
        <v>571</v>
      </c>
      <c r="B245" s="368">
        <v>4</v>
      </c>
      <c r="C245" s="368" t="s">
        <v>169</v>
      </c>
      <c r="D245" s="368" t="s">
        <v>78</v>
      </c>
      <c r="E245" s="368">
        <v>13</v>
      </c>
      <c r="F245" s="368">
        <v>1</v>
      </c>
      <c r="G245" s="368">
        <v>6</v>
      </c>
      <c r="H245" s="368">
        <v>4</v>
      </c>
      <c r="I245" s="368">
        <v>2</v>
      </c>
      <c r="J245" s="423"/>
    </row>
    <row r="246" spans="1:10">
      <c r="A246" s="368" t="s">
        <v>572</v>
      </c>
      <c r="B246" s="368">
        <v>4</v>
      </c>
      <c r="C246" s="368" t="s">
        <v>169</v>
      </c>
      <c r="D246" s="368" t="s">
        <v>161</v>
      </c>
      <c r="E246" s="368">
        <v>1</v>
      </c>
      <c r="F246" s="368">
        <v>1</v>
      </c>
      <c r="G246" s="368">
        <v>0</v>
      </c>
      <c r="H246" s="368">
        <v>0</v>
      </c>
      <c r="I246" s="368">
        <v>0</v>
      </c>
      <c r="J246" s="423"/>
    </row>
    <row r="247" spans="1:10">
      <c r="A247" s="368" t="s">
        <v>573</v>
      </c>
      <c r="B247" s="368">
        <v>4</v>
      </c>
      <c r="C247" s="368" t="s">
        <v>169</v>
      </c>
      <c r="D247" s="368" t="s">
        <v>79</v>
      </c>
      <c r="E247" s="368">
        <v>2</v>
      </c>
      <c r="F247" s="368">
        <v>0</v>
      </c>
      <c r="G247" s="368">
        <v>0</v>
      </c>
      <c r="H247" s="368">
        <v>1</v>
      </c>
      <c r="I247" s="368">
        <v>1</v>
      </c>
      <c r="J247" s="423"/>
    </row>
    <row r="248" spans="1:10">
      <c r="A248" s="368" t="s">
        <v>574</v>
      </c>
      <c r="B248" s="368">
        <v>4</v>
      </c>
      <c r="C248" s="368" t="s">
        <v>169</v>
      </c>
      <c r="D248" s="368" t="s">
        <v>80</v>
      </c>
      <c r="E248" s="368">
        <v>12</v>
      </c>
      <c r="F248" s="368">
        <v>0</v>
      </c>
      <c r="G248" s="368">
        <v>8</v>
      </c>
      <c r="H248" s="368">
        <v>4</v>
      </c>
      <c r="I248" s="368">
        <v>0</v>
      </c>
      <c r="J248" s="423"/>
    </row>
    <row r="249" spans="1:10">
      <c r="A249" s="368" t="s">
        <v>575</v>
      </c>
      <c r="B249" s="368">
        <v>4</v>
      </c>
      <c r="C249" s="368" t="s">
        <v>169</v>
      </c>
      <c r="D249" s="368" t="s">
        <v>32</v>
      </c>
      <c r="E249" s="368">
        <v>5</v>
      </c>
      <c r="F249" s="368">
        <v>0</v>
      </c>
      <c r="G249" s="368">
        <v>2</v>
      </c>
      <c r="H249" s="368">
        <v>1</v>
      </c>
      <c r="I249" s="368">
        <v>2</v>
      </c>
      <c r="J249" s="423"/>
    </row>
    <row r="250" spans="1:10">
      <c r="A250" s="368" t="s">
        <v>576</v>
      </c>
      <c r="B250" s="368">
        <v>4</v>
      </c>
      <c r="C250" s="368" t="s">
        <v>169</v>
      </c>
      <c r="D250" s="368" t="s">
        <v>184</v>
      </c>
      <c r="E250" s="368">
        <v>18</v>
      </c>
      <c r="F250" s="368">
        <v>2</v>
      </c>
      <c r="G250" s="368">
        <v>12</v>
      </c>
      <c r="H250" s="368">
        <v>2</v>
      </c>
      <c r="I250" s="368">
        <v>2</v>
      </c>
      <c r="J250" s="423"/>
    </row>
    <row r="251" spans="1:10">
      <c r="A251" s="368" t="s">
        <v>577</v>
      </c>
      <c r="B251" s="368">
        <v>4</v>
      </c>
      <c r="C251" s="368" t="s">
        <v>169</v>
      </c>
      <c r="D251" s="368" t="s">
        <v>89</v>
      </c>
      <c r="E251" s="368">
        <v>7</v>
      </c>
      <c r="F251" s="368">
        <v>0</v>
      </c>
      <c r="G251" s="368">
        <v>4</v>
      </c>
      <c r="H251" s="368">
        <v>3</v>
      </c>
      <c r="I251" s="368">
        <v>0</v>
      </c>
      <c r="J251" s="423"/>
    </row>
    <row r="252" spans="1:10">
      <c r="A252" s="368" t="s">
        <v>578</v>
      </c>
      <c r="B252" s="368">
        <v>4</v>
      </c>
      <c r="C252" s="368" t="s">
        <v>169</v>
      </c>
      <c r="D252" s="368" t="s">
        <v>203</v>
      </c>
      <c r="E252" s="368">
        <v>4</v>
      </c>
      <c r="F252" s="368">
        <v>0</v>
      </c>
      <c r="G252" s="368">
        <v>3</v>
      </c>
      <c r="H252" s="368">
        <v>1</v>
      </c>
      <c r="I252" s="368">
        <v>0</v>
      </c>
      <c r="J252" s="423"/>
    </row>
    <row r="253" spans="1:10">
      <c r="A253" s="368" t="s">
        <v>579</v>
      </c>
      <c r="B253" s="368">
        <v>4</v>
      </c>
      <c r="C253" s="368" t="s">
        <v>169</v>
      </c>
      <c r="D253" s="368" t="s">
        <v>186</v>
      </c>
      <c r="E253" s="368">
        <v>3</v>
      </c>
      <c r="F253" s="368">
        <v>0</v>
      </c>
      <c r="G253" s="368">
        <v>2</v>
      </c>
      <c r="H253" s="368">
        <v>1</v>
      </c>
      <c r="I253" s="368">
        <v>0</v>
      </c>
      <c r="J253" s="423"/>
    </row>
    <row r="254" spans="1:10">
      <c r="A254" s="368" t="s">
        <v>580</v>
      </c>
      <c r="B254" s="368">
        <v>4</v>
      </c>
      <c r="C254" s="368" t="s">
        <v>169</v>
      </c>
      <c r="D254" s="368" t="s">
        <v>146</v>
      </c>
      <c r="E254" s="368">
        <v>3</v>
      </c>
      <c r="F254" s="368">
        <v>0</v>
      </c>
      <c r="G254" s="368">
        <v>2</v>
      </c>
      <c r="H254" s="368">
        <v>1</v>
      </c>
      <c r="I254" s="368">
        <v>0</v>
      </c>
      <c r="J254" s="423"/>
    </row>
    <row r="255" spans="1:10">
      <c r="A255" s="368" t="s">
        <v>581</v>
      </c>
      <c r="B255" s="368">
        <v>4</v>
      </c>
      <c r="C255" s="368" t="s">
        <v>169</v>
      </c>
      <c r="D255" s="368" t="s">
        <v>147</v>
      </c>
      <c r="E255" s="368">
        <v>2</v>
      </c>
      <c r="F255" s="368">
        <v>0</v>
      </c>
      <c r="G255" s="368">
        <v>1</v>
      </c>
      <c r="H255" s="368">
        <v>1</v>
      </c>
      <c r="I255" s="368">
        <v>0</v>
      </c>
      <c r="J255" s="423"/>
    </row>
    <row r="256" spans="1:10">
      <c r="A256" s="368" t="s">
        <v>582</v>
      </c>
      <c r="B256" s="368">
        <v>4</v>
      </c>
      <c r="C256" s="368" t="s">
        <v>169</v>
      </c>
      <c r="D256" s="368" t="s">
        <v>33</v>
      </c>
      <c r="E256" s="368">
        <v>8</v>
      </c>
      <c r="F256" s="368">
        <v>2</v>
      </c>
      <c r="G256" s="368">
        <v>5</v>
      </c>
      <c r="H256" s="368">
        <v>1</v>
      </c>
      <c r="I256" s="368">
        <v>0</v>
      </c>
      <c r="J256" s="423"/>
    </row>
    <row r="257" spans="1:10">
      <c r="A257" s="368" t="s">
        <v>583</v>
      </c>
      <c r="B257" s="368">
        <v>4</v>
      </c>
      <c r="C257" s="368" t="s">
        <v>169</v>
      </c>
      <c r="D257" s="368" t="s">
        <v>59</v>
      </c>
      <c r="E257" s="368">
        <v>2</v>
      </c>
      <c r="F257" s="368">
        <v>0</v>
      </c>
      <c r="G257" s="368">
        <v>2</v>
      </c>
      <c r="H257" s="368">
        <v>0</v>
      </c>
      <c r="I257" s="368">
        <v>0</v>
      </c>
      <c r="J257" s="423"/>
    </row>
    <row r="258" spans="1:10">
      <c r="A258" s="368" t="s">
        <v>584</v>
      </c>
      <c r="B258" s="368">
        <v>4</v>
      </c>
      <c r="C258" s="368" t="s">
        <v>169</v>
      </c>
      <c r="D258" s="368" t="s">
        <v>34</v>
      </c>
      <c r="E258" s="368">
        <v>7</v>
      </c>
      <c r="F258" s="368">
        <v>0</v>
      </c>
      <c r="G258" s="368">
        <v>4</v>
      </c>
      <c r="H258" s="368">
        <v>1</v>
      </c>
      <c r="I258" s="368">
        <v>2</v>
      </c>
      <c r="J258" s="423"/>
    </row>
    <row r="259" spans="1:10">
      <c r="A259" s="368" t="s">
        <v>585</v>
      </c>
      <c r="B259" s="368">
        <v>4</v>
      </c>
      <c r="C259" s="368" t="s">
        <v>169</v>
      </c>
      <c r="D259" s="368" t="s">
        <v>214</v>
      </c>
      <c r="E259" s="368">
        <v>12</v>
      </c>
      <c r="F259" s="368">
        <v>1</v>
      </c>
      <c r="G259" s="368">
        <v>4</v>
      </c>
      <c r="H259" s="368">
        <v>3</v>
      </c>
      <c r="I259" s="368">
        <v>4</v>
      </c>
      <c r="J259" s="423"/>
    </row>
    <row r="260" spans="1:10">
      <c r="A260" s="368" t="s">
        <v>586</v>
      </c>
      <c r="B260" s="368">
        <v>4</v>
      </c>
      <c r="C260" s="368" t="s">
        <v>169</v>
      </c>
      <c r="D260" s="368" t="s">
        <v>35</v>
      </c>
      <c r="E260" s="368">
        <v>4</v>
      </c>
      <c r="F260" s="368">
        <v>0</v>
      </c>
      <c r="G260" s="368">
        <v>3</v>
      </c>
      <c r="H260" s="368">
        <v>0</v>
      </c>
      <c r="I260" s="368">
        <v>1</v>
      </c>
      <c r="J260" s="423"/>
    </row>
    <row r="261" spans="1:10">
      <c r="A261" s="368" t="s">
        <v>587</v>
      </c>
      <c r="B261" s="368">
        <v>4</v>
      </c>
      <c r="C261" s="368" t="s">
        <v>169</v>
      </c>
      <c r="D261" s="368" t="s">
        <v>60</v>
      </c>
      <c r="E261" s="368">
        <v>7</v>
      </c>
      <c r="F261" s="368">
        <v>1</v>
      </c>
      <c r="G261" s="368">
        <v>3</v>
      </c>
      <c r="H261" s="368">
        <v>1</v>
      </c>
      <c r="I261" s="368">
        <v>2</v>
      </c>
      <c r="J261" s="423"/>
    </row>
    <row r="262" spans="1:10">
      <c r="A262" s="368" t="s">
        <v>588</v>
      </c>
      <c r="B262" s="368">
        <v>4</v>
      </c>
      <c r="C262" s="368" t="s">
        <v>169</v>
      </c>
      <c r="D262" s="368" t="s">
        <v>215</v>
      </c>
      <c r="E262" s="368">
        <v>6</v>
      </c>
      <c r="F262" s="368">
        <v>0</v>
      </c>
      <c r="G262" s="368">
        <v>5</v>
      </c>
      <c r="H262" s="368">
        <v>0</v>
      </c>
      <c r="I262" s="368">
        <v>1</v>
      </c>
      <c r="J262" s="423"/>
    </row>
    <row r="263" spans="1:10">
      <c r="A263" s="368" t="s">
        <v>589</v>
      </c>
      <c r="B263" s="368">
        <v>4</v>
      </c>
      <c r="C263" s="368" t="s">
        <v>169</v>
      </c>
      <c r="D263" s="368" t="s">
        <v>187</v>
      </c>
      <c r="E263" s="368">
        <v>1</v>
      </c>
      <c r="F263" s="368">
        <v>0</v>
      </c>
      <c r="G263" s="368">
        <v>0</v>
      </c>
      <c r="H263" s="368">
        <v>0</v>
      </c>
      <c r="I263" s="368">
        <v>1</v>
      </c>
      <c r="J263" s="423"/>
    </row>
    <row r="264" spans="1:10">
      <c r="A264" s="368" t="s">
        <v>590</v>
      </c>
      <c r="B264" s="368">
        <v>4</v>
      </c>
      <c r="C264" s="368" t="s">
        <v>169</v>
      </c>
      <c r="D264" s="368" t="s">
        <v>216</v>
      </c>
      <c r="E264" s="368">
        <v>8</v>
      </c>
      <c r="F264" s="368">
        <v>0</v>
      </c>
      <c r="G264" s="368">
        <v>6</v>
      </c>
      <c r="H264" s="368">
        <v>1</v>
      </c>
      <c r="I264" s="368">
        <v>1</v>
      </c>
      <c r="J264" s="423"/>
    </row>
    <row r="265" spans="1:10">
      <c r="A265" s="368" t="s">
        <v>591</v>
      </c>
      <c r="B265" s="368">
        <v>4</v>
      </c>
      <c r="C265" s="368" t="s">
        <v>169</v>
      </c>
      <c r="D265" s="368" t="s">
        <v>205</v>
      </c>
      <c r="E265" s="368">
        <v>9</v>
      </c>
      <c r="F265" s="368">
        <v>0</v>
      </c>
      <c r="G265" s="368">
        <v>6</v>
      </c>
      <c r="H265" s="368">
        <v>2</v>
      </c>
      <c r="I265" s="368">
        <v>1</v>
      </c>
      <c r="J265" s="423"/>
    </row>
    <row r="266" spans="1:10">
      <c r="A266" s="368" t="s">
        <v>592</v>
      </c>
      <c r="B266" s="368">
        <v>4</v>
      </c>
      <c r="C266" s="368" t="s">
        <v>169</v>
      </c>
      <c r="D266" s="368" t="s">
        <v>206</v>
      </c>
      <c r="E266" s="368">
        <v>5</v>
      </c>
      <c r="F266" s="368">
        <v>0</v>
      </c>
      <c r="G266" s="368">
        <v>5</v>
      </c>
      <c r="H266" s="368">
        <v>0</v>
      </c>
      <c r="I266" s="368">
        <v>0</v>
      </c>
      <c r="J266" s="423"/>
    </row>
    <row r="267" spans="1:10">
      <c r="A267" s="368" t="s">
        <v>593</v>
      </c>
      <c r="B267" s="368">
        <v>4</v>
      </c>
      <c r="C267" s="368" t="s">
        <v>169</v>
      </c>
      <c r="D267" s="368" t="s">
        <v>188</v>
      </c>
      <c r="E267" s="368">
        <v>3</v>
      </c>
      <c r="F267" s="368">
        <v>0</v>
      </c>
      <c r="G267" s="368">
        <v>3</v>
      </c>
      <c r="H267" s="368">
        <v>0</v>
      </c>
      <c r="I267" s="368">
        <v>0</v>
      </c>
      <c r="J267" s="423"/>
    </row>
    <row r="268" spans="1:10">
      <c r="A268" s="368" t="s">
        <v>594</v>
      </c>
      <c r="B268" s="368">
        <v>4</v>
      </c>
      <c r="C268" s="368" t="s">
        <v>169</v>
      </c>
      <c r="D268" s="368" t="s">
        <v>90</v>
      </c>
      <c r="E268" s="368">
        <v>4</v>
      </c>
      <c r="F268" s="368">
        <v>1</v>
      </c>
      <c r="G268" s="368">
        <v>2</v>
      </c>
      <c r="H268" s="368">
        <v>1</v>
      </c>
      <c r="I268" s="368">
        <v>0</v>
      </c>
      <c r="J268" s="423"/>
    </row>
    <row r="269" spans="1:10">
      <c r="A269" s="368" t="s">
        <v>595</v>
      </c>
      <c r="B269" s="368">
        <v>4</v>
      </c>
      <c r="C269" s="368" t="s">
        <v>169</v>
      </c>
      <c r="D269" s="368" t="s">
        <v>148</v>
      </c>
      <c r="E269" s="368">
        <v>8</v>
      </c>
      <c r="F269" s="368">
        <v>0</v>
      </c>
      <c r="G269" s="368">
        <v>4</v>
      </c>
      <c r="H269" s="368">
        <v>3</v>
      </c>
      <c r="I269" s="368">
        <v>1</v>
      </c>
      <c r="J269" s="423"/>
    </row>
    <row r="270" spans="1:10">
      <c r="A270" s="368" t="s">
        <v>596</v>
      </c>
      <c r="B270" s="368">
        <v>4</v>
      </c>
      <c r="C270" s="368" t="s">
        <v>169</v>
      </c>
      <c r="D270" s="368" t="s">
        <v>36</v>
      </c>
      <c r="E270" s="368">
        <v>2</v>
      </c>
      <c r="F270" s="368">
        <v>0</v>
      </c>
      <c r="G270" s="368">
        <v>2</v>
      </c>
      <c r="H270" s="368">
        <v>0</v>
      </c>
      <c r="I270" s="368">
        <v>0</v>
      </c>
      <c r="J270" s="423"/>
    </row>
    <row r="271" spans="1:10">
      <c r="A271" s="368" t="s">
        <v>597</v>
      </c>
      <c r="B271" s="368">
        <v>4</v>
      </c>
      <c r="C271" s="368" t="s">
        <v>169</v>
      </c>
      <c r="D271" s="368" t="s">
        <v>217</v>
      </c>
      <c r="E271" s="368">
        <v>27</v>
      </c>
      <c r="F271" s="368">
        <v>2</v>
      </c>
      <c r="G271" s="368">
        <v>19</v>
      </c>
      <c r="H271" s="368">
        <v>4</v>
      </c>
      <c r="I271" s="368">
        <v>2</v>
      </c>
      <c r="J271" s="423"/>
    </row>
    <row r="272" spans="1:10">
      <c r="A272" s="368" t="s">
        <v>598</v>
      </c>
      <c r="B272" s="368">
        <v>4</v>
      </c>
      <c r="C272" s="368" t="s">
        <v>169</v>
      </c>
      <c r="D272" s="368" t="s">
        <v>37</v>
      </c>
      <c r="E272" s="368">
        <v>9</v>
      </c>
      <c r="F272" s="368">
        <v>0</v>
      </c>
      <c r="G272" s="368">
        <v>6</v>
      </c>
      <c r="H272" s="368">
        <v>1</v>
      </c>
      <c r="I272" s="368">
        <v>2</v>
      </c>
      <c r="J272" s="423"/>
    </row>
    <row r="273" spans="1:10">
      <c r="A273" s="368" t="s">
        <v>599</v>
      </c>
      <c r="B273" s="368">
        <v>4</v>
      </c>
      <c r="C273" s="368" t="s">
        <v>169</v>
      </c>
      <c r="D273" s="368" t="s">
        <v>218</v>
      </c>
      <c r="E273" s="368">
        <v>4</v>
      </c>
      <c r="F273" s="368">
        <v>1</v>
      </c>
      <c r="G273" s="368">
        <v>3</v>
      </c>
      <c r="H273" s="368">
        <v>0</v>
      </c>
      <c r="I273" s="368">
        <v>0</v>
      </c>
      <c r="J273" s="423"/>
    </row>
    <row r="274" spans="1:10">
      <c r="A274" s="368" t="s">
        <v>600</v>
      </c>
      <c r="B274" s="368">
        <v>4</v>
      </c>
      <c r="C274" s="368" t="s">
        <v>169</v>
      </c>
      <c r="D274" s="368" t="s">
        <v>91</v>
      </c>
      <c r="E274" s="368">
        <v>14</v>
      </c>
      <c r="F274" s="368">
        <v>0</v>
      </c>
      <c r="G274" s="368">
        <v>5</v>
      </c>
      <c r="H274" s="368">
        <v>5</v>
      </c>
      <c r="I274" s="368">
        <v>4</v>
      </c>
      <c r="J274" s="423"/>
    </row>
    <row r="275" spans="1:10">
      <c r="A275" s="368" t="s">
        <v>601</v>
      </c>
      <c r="B275" s="368">
        <v>4</v>
      </c>
      <c r="C275" s="368" t="s">
        <v>169</v>
      </c>
      <c r="D275" s="368" t="s">
        <v>19</v>
      </c>
      <c r="E275" s="368">
        <v>2</v>
      </c>
      <c r="F275" s="368">
        <v>0</v>
      </c>
      <c r="G275" s="368">
        <v>1</v>
      </c>
      <c r="H275" s="368">
        <v>1</v>
      </c>
      <c r="I275" s="368">
        <v>0</v>
      </c>
      <c r="J275" s="423"/>
    </row>
    <row r="276" spans="1:10">
      <c r="A276" s="368" t="s">
        <v>602</v>
      </c>
      <c r="B276" s="368">
        <v>4</v>
      </c>
      <c r="C276" s="368" t="s">
        <v>169</v>
      </c>
      <c r="D276" s="368" t="s">
        <v>189</v>
      </c>
      <c r="E276" s="368">
        <v>19</v>
      </c>
      <c r="F276" s="368">
        <v>5</v>
      </c>
      <c r="G276" s="368">
        <v>9</v>
      </c>
      <c r="H276" s="368">
        <v>2</v>
      </c>
      <c r="I276" s="368">
        <v>3</v>
      </c>
      <c r="J276" s="423"/>
    </row>
    <row r="277" spans="1:10">
      <c r="A277" s="368" t="s">
        <v>603</v>
      </c>
      <c r="B277" s="368">
        <v>4</v>
      </c>
      <c r="C277" s="368" t="s">
        <v>169</v>
      </c>
      <c r="D277" s="368" t="s">
        <v>149</v>
      </c>
      <c r="E277" s="368">
        <v>10</v>
      </c>
      <c r="F277" s="368">
        <v>3</v>
      </c>
      <c r="G277" s="368">
        <v>7</v>
      </c>
      <c r="H277" s="368">
        <v>0</v>
      </c>
      <c r="I277" s="368">
        <v>0</v>
      </c>
      <c r="J277" s="423"/>
    </row>
    <row r="278" spans="1:10">
      <c r="A278" s="368" t="s">
        <v>604</v>
      </c>
      <c r="B278" s="368">
        <v>4</v>
      </c>
      <c r="C278" s="368" t="s">
        <v>169</v>
      </c>
      <c r="D278" s="368" t="s">
        <v>207</v>
      </c>
      <c r="E278" s="368">
        <v>2</v>
      </c>
      <c r="F278" s="368">
        <v>0</v>
      </c>
      <c r="G278" s="368">
        <v>1</v>
      </c>
      <c r="H278" s="368">
        <v>1</v>
      </c>
      <c r="I278" s="368">
        <v>0</v>
      </c>
      <c r="J278" s="423"/>
    </row>
    <row r="279" spans="1:10">
      <c r="A279" s="368" t="s">
        <v>605</v>
      </c>
      <c r="B279" s="368">
        <v>4</v>
      </c>
      <c r="C279" s="368" t="s">
        <v>169</v>
      </c>
      <c r="D279" s="368" t="s">
        <v>38</v>
      </c>
      <c r="E279" s="368">
        <v>4</v>
      </c>
      <c r="F279" s="368">
        <v>1</v>
      </c>
      <c r="G279" s="368">
        <v>1</v>
      </c>
      <c r="H279" s="368">
        <v>1</v>
      </c>
      <c r="I279" s="368">
        <v>1</v>
      </c>
      <c r="J279" s="423"/>
    </row>
    <row r="280" spans="1:10">
      <c r="A280" s="368" t="s">
        <v>606</v>
      </c>
      <c r="B280" s="368">
        <v>4</v>
      </c>
      <c r="C280" s="368" t="s">
        <v>169</v>
      </c>
      <c r="D280" s="368" t="s">
        <v>219</v>
      </c>
      <c r="E280" s="368">
        <v>5</v>
      </c>
      <c r="F280" s="368">
        <v>0</v>
      </c>
      <c r="G280" s="368">
        <v>4</v>
      </c>
      <c r="H280" s="368">
        <v>1</v>
      </c>
      <c r="I280" s="368">
        <v>0</v>
      </c>
      <c r="J280" s="423"/>
    </row>
    <row r="281" spans="1:10">
      <c r="A281" s="368" t="s">
        <v>607</v>
      </c>
      <c r="B281" s="368">
        <v>4</v>
      </c>
      <c r="C281" s="368" t="s">
        <v>169</v>
      </c>
      <c r="D281" s="368" t="s">
        <v>92</v>
      </c>
      <c r="E281" s="368">
        <v>3</v>
      </c>
      <c r="F281" s="368">
        <v>1</v>
      </c>
      <c r="G281" s="368">
        <v>1</v>
      </c>
      <c r="H281" s="368">
        <v>1</v>
      </c>
      <c r="I281" s="368">
        <v>0</v>
      </c>
      <c r="J281" s="423"/>
    </row>
    <row r="282" spans="1:10">
      <c r="A282" s="368" t="s">
        <v>608</v>
      </c>
      <c r="B282" s="368">
        <v>4</v>
      </c>
      <c r="C282" s="368" t="s">
        <v>169</v>
      </c>
      <c r="D282" s="368" t="s">
        <v>150</v>
      </c>
      <c r="E282" s="368">
        <v>3</v>
      </c>
      <c r="F282" s="368">
        <v>0</v>
      </c>
      <c r="G282" s="368">
        <v>2</v>
      </c>
      <c r="H282" s="368">
        <v>1</v>
      </c>
      <c r="I282" s="368">
        <v>0</v>
      </c>
      <c r="J282" s="423"/>
    </row>
    <row r="283" spans="1:10">
      <c r="A283" s="368" t="s">
        <v>609</v>
      </c>
      <c r="B283" s="368">
        <v>4</v>
      </c>
      <c r="C283" s="368" t="s">
        <v>169</v>
      </c>
      <c r="D283" s="368" t="s">
        <v>39</v>
      </c>
      <c r="E283" s="368">
        <v>7</v>
      </c>
      <c r="F283" s="368">
        <v>0</v>
      </c>
      <c r="G283" s="368">
        <v>4</v>
      </c>
      <c r="H283" s="368">
        <v>2</v>
      </c>
      <c r="I283" s="368">
        <v>1</v>
      </c>
      <c r="J283" s="423"/>
    </row>
    <row r="284" spans="1:10">
      <c r="A284" s="368" t="s">
        <v>610</v>
      </c>
      <c r="B284" s="368">
        <v>4</v>
      </c>
      <c r="C284" s="368" t="s">
        <v>169</v>
      </c>
      <c r="D284" s="368" t="s">
        <v>61</v>
      </c>
      <c r="E284" s="368">
        <v>4</v>
      </c>
      <c r="F284" s="368">
        <v>0</v>
      </c>
      <c r="G284" s="368">
        <v>3</v>
      </c>
      <c r="H284" s="368">
        <v>1</v>
      </c>
      <c r="I284" s="368">
        <v>0</v>
      </c>
      <c r="J284" s="423"/>
    </row>
    <row r="285" spans="1:10">
      <c r="A285" s="368" t="s">
        <v>611</v>
      </c>
      <c r="B285" s="368">
        <v>4</v>
      </c>
      <c r="C285" s="368" t="s">
        <v>169</v>
      </c>
      <c r="D285" s="368" t="s">
        <v>220</v>
      </c>
      <c r="E285" s="368">
        <v>5</v>
      </c>
      <c r="F285" s="368">
        <v>1</v>
      </c>
      <c r="G285" s="368">
        <v>3</v>
      </c>
      <c r="H285" s="368">
        <v>1</v>
      </c>
      <c r="I285" s="368">
        <v>0</v>
      </c>
      <c r="J285" s="423"/>
    </row>
    <row r="286" spans="1:10">
      <c r="A286" s="368" t="s">
        <v>612</v>
      </c>
      <c r="B286" s="368">
        <v>4</v>
      </c>
      <c r="C286" s="368" t="s">
        <v>169</v>
      </c>
      <c r="D286" s="368" t="s">
        <v>151</v>
      </c>
      <c r="E286" s="368">
        <v>6</v>
      </c>
      <c r="F286" s="368">
        <v>0</v>
      </c>
      <c r="G286" s="368">
        <v>4</v>
      </c>
      <c r="H286" s="368">
        <v>1</v>
      </c>
      <c r="I286" s="368">
        <v>1</v>
      </c>
      <c r="J286" s="423"/>
    </row>
    <row r="287" spans="1:10">
      <c r="A287" s="368" t="s">
        <v>613</v>
      </c>
      <c r="B287" s="368">
        <v>4</v>
      </c>
      <c r="C287" s="368" t="s">
        <v>169</v>
      </c>
      <c r="D287" s="368" t="s">
        <v>152</v>
      </c>
      <c r="E287" s="368">
        <v>8</v>
      </c>
      <c r="F287" s="368">
        <v>1</v>
      </c>
      <c r="G287" s="368">
        <v>4</v>
      </c>
      <c r="H287" s="368">
        <v>3</v>
      </c>
      <c r="I287" s="368">
        <v>0</v>
      </c>
      <c r="J287" s="423"/>
    </row>
    <row r="288" spans="1:10">
      <c r="A288" s="368" t="s">
        <v>614</v>
      </c>
      <c r="B288" s="368">
        <v>4</v>
      </c>
      <c r="C288" s="368" t="s">
        <v>169</v>
      </c>
      <c r="D288" s="368" t="s">
        <v>40</v>
      </c>
      <c r="E288" s="368">
        <v>2</v>
      </c>
      <c r="F288" s="368">
        <v>0</v>
      </c>
      <c r="G288" s="368">
        <v>2</v>
      </c>
      <c r="H288" s="368">
        <v>0</v>
      </c>
      <c r="I288" s="368">
        <v>0</v>
      </c>
      <c r="J288" s="423"/>
    </row>
    <row r="289" spans="1:10">
      <c r="A289" s="368" t="s">
        <v>615</v>
      </c>
      <c r="B289" s="368">
        <v>4</v>
      </c>
      <c r="C289" s="368" t="s">
        <v>169</v>
      </c>
      <c r="D289" s="368" t="s">
        <v>221</v>
      </c>
      <c r="E289" s="368">
        <v>11</v>
      </c>
      <c r="F289" s="368">
        <v>1</v>
      </c>
      <c r="G289" s="368">
        <v>9</v>
      </c>
      <c r="H289" s="368">
        <v>1</v>
      </c>
      <c r="I289" s="368">
        <v>0</v>
      </c>
      <c r="J289" s="423"/>
    </row>
    <row r="290" spans="1:10">
      <c r="A290" s="368" t="s">
        <v>616</v>
      </c>
      <c r="B290" s="368">
        <v>4</v>
      </c>
      <c r="C290" s="368" t="s">
        <v>169</v>
      </c>
      <c r="D290" s="368" t="s">
        <v>190</v>
      </c>
      <c r="E290" s="368">
        <v>4</v>
      </c>
      <c r="F290" s="368">
        <v>0</v>
      </c>
      <c r="G290" s="368">
        <v>2</v>
      </c>
      <c r="H290" s="368">
        <v>0</v>
      </c>
      <c r="I290" s="368">
        <v>2</v>
      </c>
      <c r="J290" s="423"/>
    </row>
    <row r="291" spans="1:10">
      <c r="A291" s="368" t="s">
        <v>617</v>
      </c>
      <c r="B291" s="368">
        <v>4</v>
      </c>
      <c r="C291" s="368" t="s">
        <v>169</v>
      </c>
      <c r="D291" s="368" t="s">
        <v>191</v>
      </c>
      <c r="E291" s="368">
        <v>15</v>
      </c>
      <c r="F291" s="368">
        <v>2</v>
      </c>
      <c r="G291" s="368">
        <v>11</v>
      </c>
      <c r="H291" s="368">
        <v>0</v>
      </c>
      <c r="I291" s="368">
        <v>2</v>
      </c>
      <c r="J291" s="423"/>
    </row>
    <row r="292" spans="1:10">
      <c r="A292" s="368" t="s">
        <v>618</v>
      </c>
      <c r="B292" s="368">
        <v>4</v>
      </c>
      <c r="C292" s="368" t="s">
        <v>169</v>
      </c>
      <c r="D292" s="368" t="s">
        <v>41</v>
      </c>
      <c r="E292" s="368">
        <v>6</v>
      </c>
      <c r="F292" s="368">
        <v>2</v>
      </c>
      <c r="G292" s="368">
        <v>2</v>
      </c>
      <c r="H292" s="368">
        <v>1</v>
      </c>
      <c r="I292" s="368">
        <v>1</v>
      </c>
      <c r="J292" s="423"/>
    </row>
    <row r="293" spans="1:10">
      <c r="A293" s="368" t="s">
        <v>619</v>
      </c>
      <c r="B293" s="368">
        <v>4</v>
      </c>
      <c r="C293" s="368" t="s">
        <v>169</v>
      </c>
      <c r="D293" s="368" t="s">
        <v>209</v>
      </c>
      <c r="E293" s="368">
        <v>12</v>
      </c>
      <c r="F293" s="368">
        <v>2</v>
      </c>
      <c r="G293" s="368">
        <v>10</v>
      </c>
      <c r="H293" s="368">
        <v>0</v>
      </c>
      <c r="I293" s="368">
        <v>0</v>
      </c>
      <c r="J293" s="423"/>
    </row>
    <row r="294" spans="1:10">
      <c r="A294" s="368" t="s">
        <v>620</v>
      </c>
      <c r="B294" s="368">
        <v>4</v>
      </c>
      <c r="C294" s="368" t="s">
        <v>169</v>
      </c>
      <c r="D294" s="368" t="s">
        <v>192</v>
      </c>
      <c r="E294" s="368">
        <v>4</v>
      </c>
      <c r="F294" s="368">
        <v>0</v>
      </c>
      <c r="G294" s="368">
        <v>3</v>
      </c>
      <c r="H294" s="368">
        <v>1</v>
      </c>
      <c r="I294" s="368">
        <v>0</v>
      </c>
      <c r="J294" s="423"/>
    </row>
    <row r="295" spans="1:10">
      <c r="A295" s="368" t="s">
        <v>621</v>
      </c>
      <c r="B295" s="368">
        <v>4</v>
      </c>
      <c r="C295" s="368" t="s">
        <v>169</v>
      </c>
      <c r="D295" s="368" t="s">
        <v>174</v>
      </c>
      <c r="E295" s="368">
        <v>4</v>
      </c>
      <c r="F295" s="368">
        <v>1</v>
      </c>
      <c r="G295" s="368">
        <v>3</v>
      </c>
      <c r="H295" s="368">
        <v>0</v>
      </c>
      <c r="I295" s="368">
        <v>0</v>
      </c>
      <c r="J295" s="423"/>
    </row>
    <row r="296" spans="1:10">
      <c r="A296" s="368" t="s">
        <v>622</v>
      </c>
      <c r="B296" s="368">
        <v>4</v>
      </c>
      <c r="C296" s="368" t="s">
        <v>169</v>
      </c>
      <c r="D296" s="368" t="s">
        <v>193</v>
      </c>
      <c r="E296" s="368">
        <v>4</v>
      </c>
      <c r="F296" s="368">
        <v>0</v>
      </c>
      <c r="G296" s="368">
        <v>3</v>
      </c>
      <c r="H296" s="368">
        <v>1</v>
      </c>
      <c r="I296" s="368">
        <v>0</v>
      </c>
      <c r="J296" s="423"/>
    </row>
    <row r="297" spans="1:10">
      <c r="A297" s="368" t="s">
        <v>623</v>
      </c>
      <c r="B297" s="368">
        <v>4</v>
      </c>
      <c r="C297" s="368" t="s">
        <v>169</v>
      </c>
      <c r="D297" s="368" t="s">
        <v>222</v>
      </c>
      <c r="E297" s="368">
        <v>5</v>
      </c>
      <c r="F297" s="368">
        <v>0</v>
      </c>
      <c r="G297" s="368">
        <v>4</v>
      </c>
      <c r="H297" s="368">
        <v>0</v>
      </c>
      <c r="I297" s="368">
        <v>1</v>
      </c>
      <c r="J297" s="423"/>
    </row>
    <row r="298" spans="1:10">
      <c r="A298" s="368" t="s">
        <v>624</v>
      </c>
      <c r="B298" s="368">
        <v>4</v>
      </c>
      <c r="C298" s="368" t="s">
        <v>169</v>
      </c>
      <c r="D298" s="368" t="s">
        <v>223</v>
      </c>
      <c r="E298" s="368">
        <v>11</v>
      </c>
      <c r="F298" s="368">
        <v>0</v>
      </c>
      <c r="G298" s="368">
        <v>9</v>
      </c>
      <c r="H298" s="368">
        <v>0</v>
      </c>
      <c r="I298" s="368">
        <v>2</v>
      </c>
      <c r="J298" s="423"/>
    </row>
    <row r="299" spans="1:10">
      <c r="A299" s="368" t="s">
        <v>625</v>
      </c>
      <c r="B299" s="368">
        <v>4</v>
      </c>
      <c r="C299" s="368" t="s">
        <v>169</v>
      </c>
      <c r="D299" s="368" t="s">
        <v>62</v>
      </c>
      <c r="E299" s="368">
        <v>2</v>
      </c>
      <c r="F299" s="368">
        <v>0</v>
      </c>
      <c r="G299" s="368">
        <v>2</v>
      </c>
      <c r="H299" s="368">
        <v>0</v>
      </c>
      <c r="I299" s="368">
        <v>0</v>
      </c>
      <c r="J299" s="423"/>
    </row>
    <row r="300" spans="1:10">
      <c r="A300" s="368" t="s">
        <v>626</v>
      </c>
      <c r="B300" s="368">
        <v>4</v>
      </c>
      <c r="C300" s="368" t="s">
        <v>139</v>
      </c>
      <c r="D300" s="368" t="s">
        <v>93</v>
      </c>
      <c r="E300" s="368">
        <v>4</v>
      </c>
      <c r="F300" s="368">
        <v>0</v>
      </c>
      <c r="G300" s="368">
        <v>3</v>
      </c>
      <c r="H300" s="368">
        <v>1</v>
      </c>
      <c r="I300" s="368">
        <v>0</v>
      </c>
      <c r="J300" s="423"/>
    </row>
    <row r="301" spans="1:10">
      <c r="A301" s="368" t="s">
        <v>627</v>
      </c>
      <c r="B301" s="368">
        <v>4</v>
      </c>
      <c r="C301" s="368" t="s">
        <v>139</v>
      </c>
      <c r="D301" s="368" t="s">
        <v>94</v>
      </c>
      <c r="E301" s="368">
        <v>3</v>
      </c>
      <c r="F301" s="368">
        <v>0</v>
      </c>
      <c r="G301" s="368">
        <v>2</v>
      </c>
      <c r="H301" s="368">
        <v>1</v>
      </c>
      <c r="I301" s="368">
        <v>0</v>
      </c>
      <c r="J301" s="423"/>
    </row>
    <row r="302" spans="1:10">
      <c r="A302" s="368" t="s">
        <v>628</v>
      </c>
      <c r="B302" s="368">
        <v>4</v>
      </c>
      <c r="C302" s="368" t="s">
        <v>139</v>
      </c>
      <c r="D302" s="368" t="s">
        <v>224</v>
      </c>
      <c r="E302" s="368">
        <v>11</v>
      </c>
      <c r="F302" s="368">
        <v>4</v>
      </c>
      <c r="G302" s="368">
        <v>5</v>
      </c>
      <c r="H302" s="368">
        <v>0</v>
      </c>
      <c r="I302" s="368">
        <v>2</v>
      </c>
      <c r="J302" s="423"/>
    </row>
    <row r="303" spans="1:10">
      <c r="A303" s="368" t="s">
        <v>629</v>
      </c>
      <c r="B303" s="368">
        <v>4</v>
      </c>
      <c r="C303" s="368" t="s">
        <v>139</v>
      </c>
      <c r="D303" s="368" t="s">
        <v>194</v>
      </c>
      <c r="E303" s="368">
        <v>5</v>
      </c>
      <c r="F303" s="368">
        <v>0</v>
      </c>
      <c r="G303" s="368">
        <v>4</v>
      </c>
      <c r="H303" s="368">
        <v>1</v>
      </c>
      <c r="I303" s="368">
        <v>0</v>
      </c>
      <c r="J303" s="423"/>
    </row>
    <row r="304" spans="1:10">
      <c r="A304" s="368" t="s">
        <v>630</v>
      </c>
      <c r="B304" s="368">
        <v>4</v>
      </c>
      <c r="C304" s="368" t="s">
        <v>139</v>
      </c>
      <c r="D304" s="368" t="s">
        <v>82</v>
      </c>
      <c r="E304" s="368">
        <v>2</v>
      </c>
      <c r="F304" s="368">
        <v>0</v>
      </c>
      <c r="G304" s="368">
        <v>2</v>
      </c>
      <c r="H304" s="368">
        <v>0</v>
      </c>
      <c r="I304" s="368">
        <v>0</v>
      </c>
      <c r="J304" s="423"/>
    </row>
    <row r="305" spans="1:10">
      <c r="A305" s="368" t="s">
        <v>631</v>
      </c>
      <c r="B305" s="368">
        <v>4</v>
      </c>
      <c r="C305" s="368" t="s">
        <v>139</v>
      </c>
      <c r="D305" s="368" t="s">
        <v>95</v>
      </c>
      <c r="E305" s="368">
        <v>7</v>
      </c>
      <c r="F305" s="368">
        <v>0</v>
      </c>
      <c r="G305" s="368">
        <v>5</v>
      </c>
      <c r="H305" s="368">
        <v>2</v>
      </c>
      <c r="I305" s="368">
        <v>0</v>
      </c>
      <c r="J305" s="423"/>
    </row>
    <row r="306" spans="1:10">
      <c r="A306" s="368" t="s">
        <v>632</v>
      </c>
      <c r="B306" s="368">
        <v>4</v>
      </c>
      <c r="C306" s="368" t="s">
        <v>139</v>
      </c>
      <c r="D306" s="368" t="s">
        <v>210</v>
      </c>
      <c r="E306" s="368">
        <v>14</v>
      </c>
      <c r="F306" s="368">
        <v>0</v>
      </c>
      <c r="G306" s="368">
        <v>10</v>
      </c>
      <c r="H306" s="368">
        <v>2</v>
      </c>
      <c r="I306" s="368">
        <v>2</v>
      </c>
      <c r="J306" s="423"/>
    </row>
    <row r="307" spans="1:10">
      <c r="A307" s="368" t="s">
        <v>633</v>
      </c>
      <c r="B307" s="368">
        <v>4</v>
      </c>
      <c r="C307" s="368" t="s">
        <v>139</v>
      </c>
      <c r="D307" s="368" t="s">
        <v>20</v>
      </c>
      <c r="E307" s="368">
        <v>7</v>
      </c>
      <c r="F307" s="368">
        <v>0</v>
      </c>
      <c r="G307" s="368">
        <v>6</v>
      </c>
      <c r="H307" s="368">
        <v>1</v>
      </c>
      <c r="I307" s="368">
        <v>0</v>
      </c>
      <c r="J307" s="423"/>
    </row>
    <row r="308" spans="1:10">
      <c r="A308" s="368" t="s">
        <v>634</v>
      </c>
      <c r="B308" s="368">
        <v>4</v>
      </c>
      <c r="C308" s="368" t="s">
        <v>139</v>
      </c>
      <c r="D308" s="368" t="s">
        <v>21</v>
      </c>
      <c r="E308" s="368">
        <v>2</v>
      </c>
      <c r="F308" s="368">
        <v>0</v>
      </c>
      <c r="G308" s="368">
        <v>2</v>
      </c>
      <c r="H308" s="368">
        <v>0</v>
      </c>
      <c r="I308" s="368">
        <v>0</v>
      </c>
      <c r="J308" s="423"/>
    </row>
    <row r="309" spans="1:10">
      <c r="A309" s="368" t="s">
        <v>635</v>
      </c>
      <c r="B309" s="368">
        <v>4</v>
      </c>
      <c r="C309" s="368" t="s">
        <v>139</v>
      </c>
      <c r="D309" s="368" t="s">
        <v>22</v>
      </c>
      <c r="E309" s="368">
        <v>5</v>
      </c>
      <c r="F309" s="368">
        <v>2</v>
      </c>
      <c r="G309" s="368">
        <v>3</v>
      </c>
      <c r="H309" s="368">
        <v>0</v>
      </c>
      <c r="I309" s="368">
        <v>0</v>
      </c>
      <c r="J309" s="423"/>
    </row>
    <row r="310" spans="1:10">
      <c r="A310" s="368" t="s">
        <v>636</v>
      </c>
      <c r="B310" s="368">
        <v>4</v>
      </c>
      <c r="C310" s="368" t="s">
        <v>139</v>
      </c>
      <c r="D310" s="368" t="s">
        <v>195</v>
      </c>
      <c r="E310" s="368">
        <v>15</v>
      </c>
      <c r="F310" s="368">
        <v>1</v>
      </c>
      <c r="G310" s="368">
        <v>10</v>
      </c>
      <c r="H310" s="368">
        <v>2</v>
      </c>
      <c r="I310" s="368">
        <v>2</v>
      </c>
      <c r="J310" s="423"/>
    </row>
    <row r="311" spans="1:10">
      <c r="A311" s="368" t="s">
        <v>637</v>
      </c>
      <c r="B311" s="368">
        <v>4</v>
      </c>
      <c r="C311" s="368" t="s">
        <v>139</v>
      </c>
      <c r="D311" s="368" t="s">
        <v>175</v>
      </c>
      <c r="E311" s="368">
        <v>4</v>
      </c>
      <c r="F311" s="368">
        <v>0</v>
      </c>
      <c r="G311" s="368">
        <v>4</v>
      </c>
      <c r="H311" s="368">
        <v>0</v>
      </c>
      <c r="I311" s="368">
        <v>0</v>
      </c>
      <c r="J311" s="423"/>
    </row>
    <row r="312" spans="1:10">
      <c r="A312" s="368" t="s">
        <v>638</v>
      </c>
      <c r="B312" s="368">
        <v>4</v>
      </c>
      <c r="C312" s="368" t="s">
        <v>139</v>
      </c>
      <c r="D312" s="368" t="s">
        <v>225</v>
      </c>
      <c r="E312" s="368">
        <v>20</v>
      </c>
      <c r="F312" s="368">
        <v>2</v>
      </c>
      <c r="G312" s="368">
        <v>16</v>
      </c>
      <c r="H312" s="368">
        <v>0</v>
      </c>
      <c r="I312" s="368">
        <v>2</v>
      </c>
      <c r="J312" s="423"/>
    </row>
    <row r="313" spans="1:10">
      <c r="A313" s="368" t="s">
        <v>639</v>
      </c>
      <c r="B313" s="368">
        <v>4</v>
      </c>
      <c r="C313" s="368" t="s">
        <v>139</v>
      </c>
      <c r="D313" s="368" t="s">
        <v>96</v>
      </c>
      <c r="E313" s="368">
        <v>3</v>
      </c>
      <c r="F313" s="368">
        <v>0</v>
      </c>
      <c r="G313" s="368">
        <v>2</v>
      </c>
      <c r="H313" s="368">
        <v>0</v>
      </c>
      <c r="I313" s="368">
        <v>1</v>
      </c>
      <c r="J313" s="423"/>
    </row>
    <row r="314" spans="1:10">
      <c r="A314" s="368" t="s">
        <v>640</v>
      </c>
      <c r="B314" s="368">
        <v>4</v>
      </c>
      <c r="C314" s="368" t="s">
        <v>139</v>
      </c>
      <c r="D314" s="368" t="s">
        <v>176</v>
      </c>
      <c r="E314" s="368">
        <v>1</v>
      </c>
      <c r="F314" s="368">
        <v>0</v>
      </c>
      <c r="G314" s="368">
        <v>1</v>
      </c>
      <c r="H314" s="368">
        <v>0</v>
      </c>
      <c r="I314" s="368">
        <v>0</v>
      </c>
      <c r="J314" s="423"/>
    </row>
    <row r="315" spans="1:10">
      <c r="A315" s="368" t="s">
        <v>641</v>
      </c>
      <c r="B315" s="368">
        <v>4</v>
      </c>
      <c r="C315" s="368" t="s">
        <v>139</v>
      </c>
      <c r="D315" s="368" t="s">
        <v>196</v>
      </c>
      <c r="E315" s="368">
        <v>16</v>
      </c>
      <c r="F315" s="368">
        <v>0</v>
      </c>
      <c r="G315" s="368">
        <v>13</v>
      </c>
      <c r="H315" s="368">
        <v>3</v>
      </c>
      <c r="I315" s="368">
        <v>0</v>
      </c>
      <c r="J315" s="423"/>
    </row>
    <row r="316" spans="1:10">
      <c r="A316" s="368" t="s">
        <v>642</v>
      </c>
      <c r="B316" s="368">
        <v>4</v>
      </c>
      <c r="C316" s="368" t="s">
        <v>139</v>
      </c>
      <c r="D316" s="368" t="s">
        <v>97</v>
      </c>
      <c r="E316" s="368">
        <v>11</v>
      </c>
      <c r="F316" s="368">
        <v>0</v>
      </c>
      <c r="G316" s="368">
        <v>9</v>
      </c>
      <c r="H316" s="368">
        <v>2</v>
      </c>
      <c r="I316" s="368">
        <v>0</v>
      </c>
      <c r="J316" s="423"/>
    </row>
    <row r="317" spans="1:10">
      <c r="A317" s="368" t="s">
        <v>643</v>
      </c>
      <c r="B317" s="368">
        <v>4</v>
      </c>
      <c r="C317" s="368" t="s">
        <v>139</v>
      </c>
      <c r="D317" s="368" t="s">
        <v>177</v>
      </c>
      <c r="E317" s="368">
        <v>25</v>
      </c>
      <c r="F317" s="368">
        <v>1</v>
      </c>
      <c r="G317" s="368">
        <v>19</v>
      </c>
      <c r="H317" s="368">
        <v>2</v>
      </c>
      <c r="I317" s="368">
        <v>3</v>
      </c>
      <c r="J317" s="423"/>
    </row>
    <row r="318" spans="1:10">
      <c r="A318" s="368" t="s">
        <v>644</v>
      </c>
      <c r="B318" s="368">
        <v>4</v>
      </c>
      <c r="C318" s="368" t="s">
        <v>139</v>
      </c>
      <c r="D318" s="368" t="s">
        <v>23</v>
      </c>
      <c r="E318" s="368">
        <v>6</v>
      </c>
      <c r="F318" s="368">
        <v>0</v>
      </c>
      <c r="G318" s="368">
        <v>4</v>
      </c>
      <c r="H318" s="368">
        <v>1</v>
      </c>
      <c r="I318" s="368">
        <v>1</v>
      </c>
      <c r="J318" s="423"/>
    </row>
    <row r="319" spans="1:10">
      <c r="A319" s="368" t="s">
        <v>645</v>
      </c>
      <c r="B319" s="368">
        <v>4</v>
      </c>
      <c r="C319" s="368" t="s">
        <v>139</v>
      </c>
      <c r="D319" s="368" t="s">
        <v>226</v>
      </c>
      <c r="E319" s="368">
        <v>6</v>
      </c>
      <c r="F319" s="368">
        <v>2</v>
      </c>
      <c r="G319" s="368">
        <v>3</v>
      </c>
      <c r="H319" s="368">
        <v>0</v>
      </c>
      <c r="I319" s="368">
        <v>1</v>
      </c>
      <c r="J319" s="423"/>
    </row>
    <row r="320" spans="1:10">
      <c r="A320" s="368" t="s">
        <v>646</v>
      </c>
      <c r="B320" s="368">
        <v>4</v>
      </c>
      <c r="C320" s="368" t="s">
        <v>139</v>
      </c>
      <c r="D320" s="368" t="s">
        <v>83</v>
      </c>
      <c r="E320" s="368">
        <v>41</v>
      </c>
      <c r="F320" s="368">
        <v>4</v>
      </c>
      <c r="G320" s="368">
        <v>33</v>
      </c>
      <c r="H320" s="368">
        <v>3</v>
      </c>
      <c r="I320" s="368">
        <v>1</v>
      </c>
      <c r="J320" s="423"/>
    </row>
    <row r="321" spans="1:10">
      <c r="A321" s="368" t="s">
        <v>647</v>
      </c>
      <c r="B321" s="368">
        <v>4</v>
      </c>
      <c r="C321" s="368" t="s">
        <v>139</v>
      </c>
      <c r="D321" s="368" t="s">
        <v>98</v>
      </c>
      <c r="E321" s="368">
        <v>3</v>
      </c>
      <c r="F321" s="368">
        <v>0</v>
      </c>
      <c r="G321" s="368">
        <v>2</v>
      </c>
      <c r="H321" s="368">
        <v>1</v>
      </c>
      <c r="I321" s="368">
        <v>0</v>
      </c>
      <c r="J321" s="423"/>
    </row>
    <row r="322" spans="1:10">
      <c r="A322" s="368" t="s">
        <v>648</v>
      </c>
      <c r="B322" s="368">
        <v>4</v>
      </c>
      <c r="C322" s="368" t="s">
        <v>139</v>
      </c>
      <c r="D322" s="368" t="s">
        <v>84</v>
      </c>
      <c r="E322" s="368">
        <v>12</v>
      </c>
      <c r="F322" s="368">
        <v>0</v>
      </c>
      <c r="G322" s="368">
        <v>10</v>
      </c>
      <c r="H322" s="368">
        <v>2</v>
      </c>
      <c r="I322" s="368">
        <v>0</v>
      </c>
      <c r="J322" s="423"/>
    </row>
    <row r="323" spans="1:10">
      <c r="A323" s="368" t="s">
        <v>649</v>
      </c>
      <c r="B323" s="368">
        <v>4</v>
      </c>
      <c r="C323" s="368" t="s">
        <v>139</v>
      </c>
      <c r="D323" s="368" t="s">
        <v>24</v>
      </c>
      <c r="E323" s="368">
        <v>12</v>
      </c>
      <c r="F323" s="368">
        <v>1</v>
      </c>
      <c r="G323" s="368">
        <v>8</v>
      </c>
      <c r="H323" s="368">
        <v>2</v>
      </c>
      <c r="I323" s="368">
        <v>1</v>
      </c>
      <c r="J323" s="423"/>
    </row>
    <row r="324" spans="1:10">
      <c r="A324" s="368" t="s">
        <v>650</v>
      </c>
      <c r="B324" s="368">
        <v>4</v>
      </c>
      <c r="C324" s="368" t="s">
        <v>139</v>
      </c>
      <c r="D324" s="368" t="s">
        <v>25</v>
      </c>
      <c r="E324" s="368">
        <v>10</v>
      </c>
      <c r="F324" s="368">
        <v>0</v>
      </c>
      <c r="G324" s="368">
        <v>6</v>
      </c>
      <c r="H324" s="368">
        <v>4</v>
      </c>
      <c r="I324" s="368">
        <v>0</v>
      </c>
      <c r="J324" s="423"/>
    </row>
    <row r="325" spans="1:10">
      <c r="A325" s="368" t="s">
        <v>651</v>
      </c>
      <c r="B325" s="368">
        <v>4</v>
      </c>
      <c r="C325" s="368" t="s">
        <v>139</v>
      </c>
      <c r="D325" s="368" t="s">
        <v>197</v>
      </c>
      <c r="E325" s="368">
        <v>6</v>
      </c>
      <c r="F325" s="368">
        <v>0</v>
      </c>
      <c r="G325" s="368">
        <v>2</v>
      </c>
      <c r="H325" s="368">
        <v>3</v>
      </c>
      <c r="I325" s="368">
        <v>1</v>
      </c>
      <c r="J325" s="423"/>
    </row>
    <row r="326" spans="1:10">
      <c r="A326" s="368" t="s">
        <v>652</v>
      </c>
      <c r="B326" s="368">
        <v>4</v>
      </c>
      <c r="C326" s="368" t="s">
        <v>139</v>
      </c>
      <c r="D326" s="368" t="s">
        <v>211</v>
      </c>
      <c r="E326" s="368">
        <v>24</v>
      </c>
      <c r="F326" s="368">
        <v>2</v>
      </c>
      <c r="G326" s="368">
        <v>16</v>
      </c>
      <c r="H326" s="368">
        <v>5</v>
      </c>
      <c r="I326" s="368">
        <v>1</v>
      </c>
      <c r="J326" s="423"/>
    </row>
    <row r="327" spans="1:10">
      <c r="A327" s="368" t="s">
        <v>653</v>
      </c>
      <c r="B327" s="368">
        <v>4</v>
      </c>
      <c r="C327" s="368" t="s">
        <v>139</v>
      </c>
      <c r="D327" s="368" t="s">
        <v>100</v>
      </c>
      <c r="E327" s="368">
        <v>4</v>
      </c>
      <c r="F327" s="368">
        <v>0</v>
      </c>
      <c r="G327" s="368">
        <v>3</v>
      </c>
      <c r="H327" s="368">
        <v>1</v>
      </c>
      <c r="I327" s="368">
        <v>0</v>
      </c>
      <c r="J327" s="423"/>
    </row>
    <row r="328" spans="1:10">
      <c r="A328" s="368" t="s">
        <v>654</v>
      </c>
      <c r="B328" s="368">
        <v>4</v>
      </c>
      <c r="C328" s="368" t="s">
        <v>139</v>
      </c>
      <c r="D328" s="368" t="s">
        <v>26</v>
      </c>
      <c r="E328" s="368">
        <v>11</v>
      </c>
      <c r="F328" s="368">
        <v>1</v>
      </c>
      <c r="G328" s="368">
        <v>9</v>
      </c>
      <c r="H328" s="368">
        <v>0</v>
      </c>
      <c r="I328" s="368">
        <v>1</v>
      </c>
      <c r="J328" s="423"/>
    </row>
    <row r="329" spans="1:10">
      <c r="A329" s="368" t="s">
        <v>655</v>
      </c>
      <c r="B329" s="368">
        <v>4</v>
      </c>
      <c r="C329" s="368" t="s">
        <v>139</v>
      </c>
      <c r="D329" s="368" t="s">
        <v>154</v>
      </c>
      <c r="E329" s="368">
        <v>3</v>
      </c>
      <c r="F329" s="368">
        <v>0</v>
      </c>
      <c r="G329" s="368">
        <v>2</v>
      </c>
      <c r="H329" s="368">
        <v>0</v>
      </c>
      <c r="I329" s="368">
        <v>1</v>
      </c>
      <c r="J329" s="423"/>
    </row>
    <row r="330" spans="1:10">
      <c r="A330" s="368" t="s">
        <v>656</v>
      </c>
      <c r="B330" s="368">
        <v>4</v>
      </c>
      <c r="C330" s="368" t="s">
        <v>139</v>
      </c>
      <c r="D330" s="368" t="s">
        <v>73</v>
      </c>
      <c r="E330" s="368">
        <v>2</v>
      </c>
      <c r="F330" s="368">
        <v>0</v>
      </c>
      <c r="G330" s="368">
        <v>2</v>
      </c>
      <c r="H330" s="368">
        <v>0</v>
      </c>
      <c r="I330" s="368">
        <v>0</v>
      </c>
      <c r="J330" s="423"/>
    </row>
    <row r="331" spans="1:10">
      <c r="A331" s="368" t="s">
        <v>657</v>
      </c>
      <c r="B331" s="368">
        <v>4</v>
      </c>
      <c r="C331" s="368" t="s">
        <v>139</v>
      </c>
      <c r="D331" s="368" t="s">
        <v>74</v>
      </c>
      <c r="E331" s="368">
        <v>24</v>
      </c>
      <c r="F331" s="368">
        <v>2</v>
      </c>
      <c r="G331" s="368">
        <v>16</v>
      </c>
      <c r="H331" s="368">
        <v>4</v>
      </c>
      <c r="I331" s="368">
        <v>2</v>
      </c>
      <c r="J331" s="423"/>
    </row>
    <row r="332" spans="1:10">
      <c r="A332" s="368" t="s">
        <v>658</v>
      </c>
      <c r="B332" s="368">
        <v>4</v>
      </c>
      <c r="C332" s="368" t="s">
        <v>139</v>
      </c>
      <c r="D332" s="368" t="s">
        <v>198</v>
      </c>
      <c r="E332" s="368">
        <v>36</v>
      </c>
      <c r="F332" s="368">
        <v>3</v>
      </c>
      <c r="G332" s="368">
        <v>23</v>
      </c>
      <c r="H332" s="368">
        <v>6</v>
      </c>
      <c r="I332" s="368">
        <v>4</v>
      </c>
      <c r="J332" s="423"/>
    </row>
    <row r="333" spans="1:10">
      <c r="A333" s="368" t="s">
        <v>659</v>
      </c>
      <c r="B333" s="368">
        <v>4</v>
      </c>
      <c r="C333" s="368" t="s">
        <v>139</v>
      </c>
      <c r="D333" s="368" t="s">
        <v>227</v>
      </c>
      <c r="E333" s="368">
        <v>13</v>
      </c>
      <c r="F333" s="368">
        <v>0</v>
      </c>
      <c r="G333" s="368">
        <v>9</v>
      </c>
      <c r="H333" s="368">
        <v>3</v>
      </c>
      <c r="I333" s="368">
        <v>1</v>
      </c>
      <c r="J333" s="423"/>
    </row>
    <row r="334" spans="1:10">
      <c r="A334" s="368" t="s">
        <v>660</v>
      </c>
      <c r="B334" s="368">
        <v>4</v>
      </c>
      <c r="C334" s="368" t="s">
        <v>139</v>
      </c>
      <c r="D334" s="368" t="s">
        <v>199</v>
      </c>
      <c r="E334" s="368">
        <v>5</v>
      </c>
      <c r="F334" s="368">
        <v>0</v>
      </c>
      <c r="G334" s="368">
        <v>3</v>
      </c>
      <c r="H334" s="368">
        <v>2</v>
      </c>
      <c r="I334" s="368">
        <v>0</v>
      </c>
      <c r="J334" s="423"/>
    </row>
    <row r="335" spans="1:10">
      <c r="A335" s="368" t="s">
        <v>661</v>
      </c>
      <c r="B335" s="368">
        <v>4</v>
      </c>
      <c r="C335" s="368" t="s">
        <v>139</v>
      </c>
      <c r="D335" s="368" t="s">
        <v>212</v>
      </c>
      <c r="E335" s="368">
        <v>2</v>
      </c>
      <c r="F335" s="368">
        <v>0</v>
      </c>
      <c r="G335" s="368">
        <v>1</v>
      </c>
      <c r="H335" s="368">
        <v>1</v>
      </c>
      <c r="I335" s="368">
        <v>0</v>
      </c>
      <c r="J335" s="423"/>
    </row>
    <row r="336" spans="1:10">
      <c r="A336" s="368" t="s">
        <v>662</v>
      </c>
      <c r="B336" s="368">
        <v>4</v>
      </c>
      <c r="C336" s="368" t="s">
        <v>139</v>
      </c>
      <c r="D336" s="368" t="s">
        <v>155</v>
      </c>
      <c r="E336" s="368">
        <v>7</v>
      </c>
      <c r="F336" s="368">
        <v>0</v>
      </c>
      <c r="G336" s="368">
        <v>3</v>
      </c>
      <c r="H336" s="368">
        <v>3</v>
      </c>
      <c r="I336" s="368">
        <v>1</v>
      </c>
      <c r="J336" s="423"/>
    </row>
    <row r="337" spans="1:10">
      <c r="A337" s="368" t="s">
        <v>663</v>
      </c>
      <c r="B337" s="368">
        <v>4</v>
      </c>
      <c r="C337" s="368" t="s">
        <v>139</v>
      </c>
      <c r="D337" s="368" t="s">
        <v>101</v>
      </c>
      <c r="E337" s="368">
        <v>1</v>
      </c>
      <c r="F337" s="368">
        <v>0</v>
      </c>
      <c r="G337" s="368">
        <v>0</v>
      </c>
      <c r="H337" s="368">
        <v>1</v>
      </c>
      <c r="I337" s="368">
        <v>0</v>
      </c>
      <c r="J337" s="423"/>
    </row>
    <row r="338" spans="1:10">
      <c r="A338" s="368" t="s">
        <v>664</v>
      </c>
      <c r="B338" s="368">
        <v>4</v>
      </c>
      <c r="C338" s="368" t="s">
        <v>139</v>
      </c>
      <c r="D338" s="368" t="s">
        <v>228</v>
      </c>
      <c r="E338" s="368">
        <v>7</v>
      </c>
      <c r="F338" s="368">
        <v>1</v>
      </c>
      <c r="G338" s="368">
        <v>5</v>
      </c>
      <c r="H338" s="368">
        <v>0</v>
      </c>
      <c r="I338" s="368">
        <v>1</v>
      </c>
      <c r="J338" s="423"/>
    </row>
    <row r="339" spans="1:10">
      <c r="A339" s="368" t="s">
        <v>665</v>
      </c>
      <c r="B339" s="368">
        <v>4</v>
      </c>
      <c r="C339" s="368" t="s">
        <v>139</v>
      </c>
      <c r="D339" s="368" t="s">
        <v>178</v>
      </c>
      <c r="E339" s="368">
        <v>5</v>
      </c>
      <c r="F339" s="368">
        <v>0</v>
      </c>
      <c r="G339" s="368">
        <v>4</v>
      </c>
      <c r="H339" s="368">
        <v>0</v>
      </c>
      <c r="I339" s="368">
        <v>1</v>
      </c>
      <c r="J339" s="423"/>
    </row>
    <row r="340" spans="1:10">
      <c r="A340" s="368" t="s">
        <v>666</v>
      </c>
      <c r="B340" s="368">
        <v>4</v>
      </c>
      <c r="C340" s="368" t="s">
        <v>139</v>
      </c>
      <c r="D340" s="368" t="s">
        <v>102</v>
      </c>
      <c r="E340" s="368">
        <v>1</v>
      </c>
      <c r="F340" s="368">
        <v>0</v>
      </c>
      <c r="G340" s="368">
        <v>1</v>
      </c>
      <c r="H340" s="368">
        <v>0</v>
      </c>
      <c r="I340" s="368">
        <v>0</v>
      </c>
      <c r="J340" s="423"/>
    </row>
    <row r="341" spans="1:10">
      <c r="A341" s="368" t="s">
        <v>667</v>
      </c>
      <c r="B341" s="368">
        <v>4</v>
      </c>
      <c r="C341" s="368" t="s">
        <v>139</v>
      </c>
      <c r="D341" s="368" t="s">
        <v>64</v>
      </c>
      <c r="E341" s="368">
        <v>1486</v>
      </c>
      <c r="F341" s="368">
        <v>81</v>
      </c>
      <c r="G341" s="368">
        <v>1048</v>
      </c>
      <c r="H341" s="368">
        <v>260</v>
      </c>
      <c r="I341" s="368">
        <v>97</v>
      </c>
      <c r="J341" s="423"/>
    </row>
    <row r="342" spans="1:10">
      <c r="A342" s="368" t="s">
        <v>668</v>
      </c>
      <c r="B342" s="368">
        <v>4</v>
      </c>
      <c r="C342" s="368" t="s">
        <v>139</v>
      </c>
      <c r="D342" s="368" t="s">
        <v>85</v>
      </c>
      <c r="E342" s="368">
        <v>28</v>
      </c>
      <c r="F342" s="368">
        <v>4</v>
      </c>
      <c r="G342" s="368">
        <v>18</v>
      </c>
      <c r="H342" s="368">
        <v>3</v>
      </c>
      <c r="I342" s="368">
        <v>3</v>
      </c>
      <c r="J342" s="423"/>
    </row>
    <row r="343" spans="1:10">
      <c r="A343" s="368" t="s">
        <v>669</v>
      </c>
      <c r="B343" s="368">
        <v>4</v>
      </c>
      <c r="C343" s="368" t="s">
        <v>139</v>
      </c>
      <c r="D343" s="368" t="s">
        <v>156</v>
      </c>
      <c r="E343" s="368">
        <v>7</v>
      </c>
      <c r="F343" s="368">
        <v>0</v>
      </c>
      <c r="G343" s="368">
        <v>6</v>
      </c>
      <c r="H343" s="368">
        <v>1</v>
      </c>
      <c r="I343" s="368">
        <v>0</v>
      </c>
      <c r="J343" s="423"/>
    </row>
    <row r="344" spans="1:10">
      <c r="A344" s="368" t="s">
        <v>670</v>
      </c>
      <c r="B344" s="368">
        <v>4</v>
      </c>
      <c r="C344" s="368" t="s">
        <v>139</v>
      </c>
      <c r="D344" s="368" t="s">
        <v>200</v>
      </c>
      <c r="E344" s="368">
        <v>24</v>
      </c>
      <c r="F344" s="368">
        <v>0</v>
      </c>
      <c r="G344" s="368">
        <v>19</v>
      </c>
      <c r="H344" s="368">
        <v>4</v>
      </c>
      <c r="I344" s="368">
        <v>1</v>
      </c>
      <c r="J344" s="423"/>
    </row>
    <row r="345" spans="1:10">
      <c r="A345" s="368" t="s">
        <v>671</v>
      </c>
      <c r="B345" s="368">
        <v>4</v>
      </c>
      <c r="C345" s="368" t="s">
        <v>139</v>
      </c>
      <c r="D345" s="368" t="s">
        <v>103</v>
      </c>
      <c r="E345" s="368">
        <v>4</v>
      </c>
      <c r="F345" s="368">
        <v>0</v>
      </c>
      <c r="G345" s="368">
        <v>3</v>
      </c>
      <c r="H345" s="368">
        <v>1</v>
      </c>
      <c r="I345" s="368">
        <v>0</v>
      </c>
      <c r="J345" s="423"/>
    </row>
    <row r="346" spans="1:10">
      <c r="A346" s="368" t="s">
        <v>672</v>
      </c>
      <c r="B346" s="368">
        <v>4</v>
      </c>
      <c r="C346" s="368" t="s">
        <v>139</v>
      </c>
      <c r="D346" s="368" t="s">
        <v>104</v>
      </c>
      <c r="E346" s="368">
        <v>3</v>
      </c>
      <c r="F346" s="368">
        <v>0</v>
      </c>
      <c r="G346" s="368">
        <v>2</v>
      </c>
      <c r="H346" s="368">
        <v>1</v>
      </c>
      <c r="I346" s="368">
        <v>0</v>
      </c>
      <c r="J346" s="423"/>
    </row>
    <row r="347" spans="1:10">
      <c r="A347" s="368" t="s">
        <v>673</v>
      </c>
      <c r="B347" s="368">
        <v>4</v>
      </c>
      <c r="C347" s="368" t="s">
        <v>139</v>
      </c>
      <c r="D347" s="368" t="s">
        <v>27</v>
      </c>
      <c r="E347" s="368">
        <v>7</v>
      </c>
      <c r="F347" s="368">
        <v>0</v>
      </c>
      <c r="G347" s="368">
        <v>5</v>
      </c>
      <c r="H347" s="368">
        <v>1</v>
      </c>
      <c r="I347" s="368">
        <v>1</v>
      </c>
      <c r="J347" s="423"/>
    </row>
    <row r="348" spans="1:10">
      <c r="A348" s="368" t="s">
        <v>674</v>
      </c>
      <c r="B348" s="368">
        <v>4</v>
      </c>
      <c r="C348" s="368" t="s">
        <v>139</v>
      </c>
      <c r="D348" s="368" t="s">
        <v>179</v>
      </c>
      <c r="E348" s="368">
        <v>50</v>
      </c>
      <c r="F348" s="368">
        <v>0</v>
      </c>
      <c r="G348" s="368">
        <v>35</v>
      </c>
      <c r="H348" s="368">
        <v>11</v>
      </c>
      <c r="I348" s="368">
        <v>4</v>
      </c>
      <c r="J348" s="423"/>
    </row>
    <row r="349" spans="1:10">
      <c r="A349" s="368" t="s">
        <v>675</v>
      </c>
      <c r="B349" s="368">
        <v>4</v>
      </c>
      <c r="C349" s="368" t="s">
        <v>139</v>
      </c>
      <c r="D349" s="368" t="s">
        <v>106</v>
      </c>
      <c r="E349" s="368">
        <v>1</v>
      </c>
      <c r="F349" s="368">
        <v>0</v>
      </c>
      <c r="G349" s="368">
        <v>1</v>
      </c>
      <c r="H349" s="368">
        <v>0</v>
      </c>
      <c r="I349" s="368">
        <v>0</v>
      </c>
      <c r="J349" s="423"/>
    </row>
    <row r="350" spans="1:10">
      <c r="A350" s="368" t="s">
        <v>676</v>
      </c>
      <c r="B350" s="368">
        <v>4</v>
      </c>
      <c r="C350" s="368" t="s">
        <v>139</v>
      </c>
      <c r="D350" s="368" t="s">
        <v>107</v>
      </c>
      <c r="E350" s="368">
        <v>4</v>
      </c>
      <c r="F350" s="368">
        <v>0</v>
      </c>
      <c r="G350" s="368">
        <v>3</v>
      </c>
      <c r="H350" s="368">
        <v>1</v>
      </c>
      <c r="I350" s="368">
        <v>0</v>
      </c>
      <c r="J350" s="423"/>
    </row>
    <row r="351" spans="1:10">
      <c r="A351" s="368" t="s">
        <v>677</v>
      </c>
      <c r="B351" s="368">
        <v>4</v>
      </c>
      <c r="C351" s="368" t="s">
        <v>139</v>
      </c>
      <c r="D351" s="368" t="s">
        <v>157</v>
      </c>
      <c r="E351" s="368">
        <v>2</v>
      </c>
      <c r="F351" s="368">
        <v>2</v>
      </c>
      <c r="G351" s="368">
        <v>0</v>
      </c>
      <c r="H351" s="368">
        <v>0</v>
      </c>
      <c r="I351" s="368">
        <v>0</v>
      </c>
      <c r="J351" s="423"/>
    </row>
    <row r="352" spans="1:10">
      <c r="A352" s="368" t="s">
        <v>678</v>
      </c>
      <c r="B352" s="368">
        <v>4</v>
      </c>
      <c r="C352" s="368" t="s">
        <v>139</v>
      </c>
      <c r="D352" s="368" t="s">
        <v>108</v>
      </c>
      <c r="E352" s="368">
        <v>1</v>
      </c>
      <c r="F352" s="368">
        <v>0</v>
      </c>
      <c r="G352" s="368">
        <v>0</v>
      </c>
      <c r="H352" s="368">
        <v>1</v>
      </c>
      <c r="I352" s="368">
        <v>0</v>
      </c>
      <c r="J352" s="423"/>
    </row>
    <row r="353" spans="1:10">
      <c r="A353" s="368" t="s">
        <v>679</v>
      </c>
      <c r="B353" s="368">
        <v>4</v>
      </c>
      <c r="C353" s="368" t="s">
        <v>139</v>
      </c>
      <c r="D353" s="368" t="s">
        <v>213</v>
      </c>
      <c r="E353" s="368">
        <v>8</v>
      </c>
      <c r="F353" s="368">
        <v>0</v>
      </c>
      <c r="G353" s="368">
        <v>4</v>
      </c>
      <c r="H353" s="368">
        <v>1</v>
      </c>
      <c r="I353" s="368">
        <v>3</v>
      </c>
      <c r="J353" s="423"/>
    </row>
    <row r="354" spans="1:10">
      <c r="A354" s="368" t="s">
        <v>680</v>
      </c>
      <c r="B354" s="368">
        <v>4</v>
      </c>
      <c r="C354" s="368" t="s">
        <v>139</v>
      </c>
      <c r="D354" s="368" t="s">
        <v>86</v>
      </c>
      <c r="E354" s="368">
        <v>21</v>
      </c>
      <c r="F354" s="368">
        <v>3</v>
      </c>
      <c r="G354" s="368">
        <v>12</v>
      </c>
      <c r="H354" s="368">
        <v>3</v>
      </c>
      <c r="I354" s="368">
        <v>3</v>
      </c>
      <c r="J354" s="423"/>
    </row>
    <row r="355" spans="1:10">
      <c r="A355" s="368" t="s">
        <v>681</v>
      </c>
      <c r="B355" s="368">
        <v>4</v>
      </c>
      <c r="C355" s="368" t="s">
        <v>139</v>
      </c>
      <c r="D355" s="368" t="s">
        <v>109</v>
      </c>
      <c r="E355" s="368">
        <v>7</v>
      </c>
      <c r="F355" s="368">
        <v>0</v>
      </c>
      <c r="G355" s="368">
        <v>5</v>
      </c>
      <c r="H355" s="368">
        <v>1</v>
      </c>
      <c r="I355" s="368">
        <v>1</v>
      </c>
      <c r="J355" s="423"/>
    </row>
    <row r="356" spans="1:10">
      <c r="A356" s="368" t="s">
        <v>682</v>
      </c>
      <c r="B356" s="368">
        <v>4</v>
      </c>
      <c r="C356" s="368" t="s">
        <v>139</v>
      </c>
      <c r="D356" s="368" t="s">
        <v>110</v>
      </c>
      <c r="E356" s="368">
        <v>1</v>
      </c>
      <c r="F356" s="368">
        <v>0</v>
      </c>
      <c r="G356" s="368">
        <v>0</v>
      </c>
      <c r="H356" s="368">
        <v>1</v>
      </c>
      <c r="I356" s="368">
        <v>0</v>
      </c>
      <c r="J356" s="423"/>
    </row>
    <row r="357" spans="1:10">
      <c r="A357" s="368" t="s">
        <v>683</v>
      </c>
      <c r="B357" s="368">
        <v>4</v>
      </c>
      <c r="C357" s="368" t="s">
        <v>139</v>
      </c>
      <c r="D357" s="368" t="s">
        <v>180</v>
      </c>
      <c r="E357" s="368">
        <v>2</v>
      </c>
      <c r="F357" s="368">
        <v>0</v>
      </c>
      <c r="G357" s="368">
        <v>1</v>
      </c>
      <c r="H357" s="368">
        <v>1</v>
      </c>
      <c r="I357" s="368">
        <v>0</v>
      </c>
      <c r="J357" s="423"/>
    </row>
    <row r="358" spans="1:10">
      <c r="A358" s="368" t="s">
        <v>684</v>
      </c>
      <c r="B358" s="368">
        <v>4</v>
      </c>
      <c r="C358" s="368" t="s">
        <v>139</v>
      </c>
      <c r="D358" s="368" t="s">
        <v>111</v>
      </c>
      <c r="E358" s="368">
        <v>3</v>
      </c>
      <c r="F358" s="368">
        <v>0</v>
      </c>
      <c r="G358" s="368">
        <v>1</v>
      </c>
      <c r="H358" s="368">
        <v>1</v>
      </c>
      <c r="I358" s="368">
        <v>1</v>
      </c>
      <c r="J358" s="423"/>
    </row>
    <row r="359" spans="1:10">
      <c r="A359" s="368" t="s">
        <v>685</v>
      </c>
      <c r="B359" s="368">
        <v>4</v>
      </c>
      <c r="C359" s="368" t="s">
        <v>139</v>
      </c>
      <c r="D359" s="368" t="s">
        <v>140</v>
      </c>
      <c r="E359" s="368">
        <v>1</v>
      </c>
      <c r="F359" s="368">
        <v>0</v>
      </c>
      <c r="G359" s="368">
        <v>0</v>
      </c>
      <c r="H359" s="368">
        <v>0</v>
      </c>
      <c r="I359" s="368">
        <v>1</v>
      </c>
      <c r="J359" s="423"/>
    </row>
    <row r="360" spans="1:10">
      <c r="A360" s="368" t="s">
        <v>686</v>
      </c>
      <c r="B360" s="368">
        <v>4</v>
      </c>
      <c r="C360" s="368" t="s">
        <v>139</v>
      </c>
      <c r="D360" s="368" t="s">
        <v>181</v>
      </c>
      <c r="E360" s="368">
        <v>29</v>
      </c>
      <c r="F360" s="368">
        <v>3</v>
      </c>
      <c r="G360" s="368">
        <v>18</v>
      </c>
      <c r="H360" s="368">
        <v>6</v>
      </c>
      <c r="I360" s="368">
        <v>2</v>
      </c>
      <c r="J360" s="423"/>
    </row>
    <row r="361" spans="1:10">
      <c r="A361" s="368" t="s">
        <v>687</v>
      </c>
      <c r="B361" s="368">
        <v>4</v>
      </c>
      <c r="C361" s="368" t="s">
        <v>139</v>
      </c>
      <c r="D361" s="368" t="s">
        <v>229</v>
      </c>
      <c r="E361" s="368">
        <v>13</v>
      </c>
      <c r="F361" s="368">
        <v>0</v>
      </c>
      <c r="G361" s="368">
        <v>9</v>
      </c>
      <c r="H361" s="368">
        <v>4</v>
      </c>
      <c r="I361" s="368">
        <v>0</v>
      </c>
      <c r="J361" s="423"/>
    </row>
    <row r="362" spans="1:10">
      <c r="A362" s="368" t="s">
        <v>688</v>
      </c>
      <c r="B362" s="368">
        <v>4</v>
      </c>
      <c r="C362" s="368" t="s">
        <v>139</v>
      </c>
      <c r="D362" s="368" t="s">
        <v>141</v>
      </c>
      <c r="E362" s="368">
        <v>3</v>
      </c>
      <c r="F362" s="368">
        <v>0</v>
      </c>
      <c r="G362" s="368">
        <v>3</v>
      </c>
      <c r="H362" s="368">
        <v>0</v>
      </c>
      <c r="I362" s="368">
        <v>0</v>
      </c>
      <c r="J362" s="423"/>
    </row>
    <row r="363" spans="1:10">
      <c r="A363" s="368" t="s">
        <v>689</v>
      </c>
      <c r="B363" s="368">
        <v>4</v>
      </c>
      <c r="C363" s="368" t="s">
        <v>139</v>
      </c>
      <c r="D363" s="368" t="s">
        <v>114</v>
      </c>
      <c r="E363" s="368">
        <v>14</v>
      </c>
      <c r="F363" s="368">
        <v>0</v>
      </c>
      <c r="G363" s="368">
        <v>13</v>
      </c>
      <c r="H363" s="368">
        <v>1</v>
      </c>
      <c r="I363" s="368">
        <v>0</v>
      </c>
      <c r="J363" s="423"/>
    </row>
    <row r="364" spans="1:10">
      <c r="A364" s="368" t="s">
        <v>690</v>
      </c>
      <c r="B364" s="368">
        <v>4</v>
      </c>
      <c r="C364" s="368" t="s">
        <v>139</v>
      </c>
      <c r="D364" s="368" t="s">
        <v>28</v>
      </c>
      <c r="E364" s="368">
        <v>6</v>
      </c>
      <c r="F364" s="368">
        <v>0</v>
      </c>
      <c r="G364" s="368">
        <v>5</v>
      </c>
      <c r="H364" s="368">
        <v>0</v>
      </c>
      <c r="I364" s="368">
        <v>1</v>
      </c>
      <c r="J364" s="423"/>
    </row>
    <row r="365" spans="1:10">
      <c r="A365" s="368" t="s">
        <v>691</v>
      </c>
      <c r="B365" s="368">
        <v>4</v>
      </c>
      <c r="C365" s="368" t="s">
        <v>139</v>
      </c>
      <c r="D365" s="368" t="s">
        <v>142</v>
      </c>
      <c r="E365" s="368">
        <v>1</v>
      </c>
      <c r="F365" s="368">
        <v>0</v>
      </c>
      <c r="G365" s="368">
        <v>1</v>
      </c>
      <c r="H365" s="368">
        <v>0</v>
      </c>
      <c r="I365" s="368">
        <v>0</v>
      </c>
      <c r="J365" s="423"/>
    </row>
    <row r="366" spans="1:10">
      <c r="A366" s="368" t="s">
        <v>692</v>
      </c>
      <c r="B366" s="368">
        <v>4</v>
      </c>
      <c r="C366" s="368" t="s">
        <v>139</v>
      </c>
      <c r="D366" s="368" t="s">
        <v>29</v>
      </c>
      <c r="E366" s="368">
        <v>53</v>
      </c>
      <c r="F366" s="368">
        <v>5</v>
      </c>
      <c r="G366" s="368">
        <v>39</v>
      </c>
      <c r="H366" s="368">
        <v>6</v>
      </c>
      <c r="I366" s="368">
        <v>3</v>
      </c>
      <c r="J366" s="423"/>
    </row>
    <row r="367" spans="1:10">
      <c r="A367" s="368" t="s">
        <v>693</v>
      </c>
      <c r="B367" s="368">
        <v>4</v>
      </c>
      <c r="C367" s="368" t="s">
        <v>139</v>
      </c>
      <c r="D367" s="368" t="s">
        <v>115</v>
      </c>
      <c r="E367" s="368">
        <v>52</v>
      </c>
      <c r="F367" s="368">
        <v>0</v>
      </c>
      <c r="G367" s="368">
        <v>36</v>
      </c>
      <c r="H367" s="368">
        <v>11</v>
      </c>
      <c r="I367" s="368">
        <v>5</v>
      </c>
      <c r="J367" s="423"/>
    </row>
    <row r="368" spans="1:10">
      <c r="A368" s="368" t="s">
        <v>694</v>
      </c>
      <c r="B368" s="368">
        <v>4</v>
      </c>
      <c r="C368" s="368" t="s">
        <v>139</v>
      </c>
      <c r="D368" s="368" t="s">
        <v>75</v>
      </c>
      <c r="E368" s="368">
        <v>5</v>
      </c>
      <c r="F368" s="368">
        <v>0</v>
      </c>
      <c r="G368" s="368">
        <v>1</v>
      </c>
      <c r="H368" s="368">
        <v>2</v>
      </c>
      <c r="I368" s="368">
        <v>2</v>
      </c>
      <c r="J368" s="423"/>
    </row>
    <row r="369" spans="1:10">
      <c r="A369" s="368" t="s">
        <v>695</v>
      </c>
      <c r="B369" s="368">
        <v>4</v>
      </c>
      <c r="C369" s="368" t="s">
        <v>139</v>
      </c>
      <c r="D369" s="368" t="s">
        <v>76</v>
      </c>
      <c r="E369" s="368">
        <v>25</v>
      </c>
      <c r="F369" s="368">
        <v>1</v>
      </c>
      <c r="G369" s="368">
        <v>18</v>
      </c>
      <c r="H369" s="368">
        <v>5</v>
      </c>
      <c r="I369" s="368">
        <v>1</v>
      </c>
      <c r="J369" s="423"/>
    </row>
    <row r="370" spans="1:10">
      <c r="A370" s="368" t="s">
        <v>696</v>
      </c>
      <c r="B370" s="368">
        <v>4</v>
      </c>
      <c r="C370" s="368" t="s">
        <v>139</v>
      </c>
      <c r="D370" s="368" t="s">
        <v>143</v>
      </c>
      <c r="E370" s="368">
        <v>4</v>
      </c>
      <c r="F370" s="368">
        <v>0</v>
      </c>
      <c r="G370" s="368">
        <v>3</v>
      </c>
      <c r="H370" s="368">
        <v>0</v>
      </c>
      <c r="I370" s="368">
        <v>1</v>
      </c>
      <c r="J370" s="423"/>
    </row>
    <row r="371" spans="1:10">
      <c r="A371" s="368" t="s">
        <v>697</v>
      </c>
      <c r="B371" s="368">
        <v>4</v>
      </c>
      <c r="C371" s="368" t="s">
        <v>139</v>
      </c>
      <c r="D371" s="368" t="s">
        <v>77</v>
      </c>
      <c r="E371" s="368">
        <v>22</v>
      </c>
      <c r="F371" s="368">
        <v>1</v>
      </c>
      <c r="G371" s="368">
        <v>16</v>
      </c>
      <c r="H371" s="368">
        <v>3</v>
      </c>
      <c r="I371" s="368">
        <v>2</v>
      </c>
      <c r="J371" s="423"/>
    </row>
    <row r="372" spans="1:10">
      <c r="A372" s="368" t="s">
        <v>698</v>
      </c>
      <c r="B372" s="368">
        <v>4</v>
      </c>
      <c r="C372" s="368" t="s">
        <v>139</v>
      </c>
      <c r="D372" s="368" t="s">
        <v>30</v>
      </c>
      <c r="E372" s="368">
        <v>15</v>
      </c>
      <c r="F372" s="368">
        <v>4</v>
      </c>
      <c r="G372" s="368">
        <v>8</v>
      </c>
      <c r="H372" s="368">
        <v>2</v>
      </c>
      <c r="I372" s="368">
        <v>1</v>
      </c>
      <c r="J372" s="423"/>
    </row>
    <row r="373" spans="1:10">
      <c r="A373" s="368" t="s">
        <v>699</v>
      </c>
      <c r="B373" s="368">
        <v>4</v>
      </c>
      <c r="C373" s="368" t="s">
        <v>139</v>
      </c>
      <c r="D373" s="368" t="s">
        <v>173</v>
      </c>
      <c r="E373" s="368">
        <v>5</v>
      </c>
      <c r="F373" s="368">
        <v>0</v>
      </c>
      <c r="G373" s="368">
        <v>4</v>
      </c>
      <c r="H373" s="368">
        <v>1</v>
      </c>
      <c r="I373" s="368">
        <v>0</v>
      </c>
      <c r="J373" s="423"/>
    </row>
    <row r="374" spans="1:10">
      <c r="A374" s="368" t="s">
        <v>700</v>
      </c>
      <c r="B374" s="368">
        <v>4</v>
      </c>
      <c r="C374" s="368" t="s">
        <v>139</v>
      </c>
      <c r="D374" s="368" t="s">
        <v>87</v>
      </c>
      <c r="E374" s="368">
        <v>5</v>
      </c>
      <c r="F374" s="368">
        <v>1</v>
      </c>
      <c r="G374" s="368">
        <v>3</v>
      </c>
      <c r="H374" s="368">
        <v>0</v>
      </c>
      <c r="I374" s="368">
        <v>1</v>
      </c>
      <c r="J374" s="423"/>
    </row>
    <row r="375" spans="1:10">
      <c r="A375" s="368" t="s">
        <v>701</v>
      </c>
      <c r="B375" s="368">
        <v>4</v>
      </c>
      <c r="C375" s="368" t="s">
        <v>139</v>
      </c>
      <c r="D375" s="368" t="s">
        <v>31</v>
      </c>
      <c r="E375" s="368">
        <v>11</v>
      </c>
      <c r="F375" s="368">
        <v>0</v>
      </c>
      <c r="G375" s="368">
        <v>9</v>
      </c>
      <c r="H375" s="368">
        <v>2</v>
      </c>
      <c r="I375" s="368">
        <v>0</v>
      </c>
      <c r="J375" s="423"/>
    </row>
    <row r="376" spans="1:10">
      <c r="A376" s="368" t="s">
        <v>702</v>
      </c>
      <c r="B376" s="368">
        <v>4</v>
      </c>
      <c r="C376" s="368" t="s">
        <v>139</v>
      </c>
      <c r="D376" s="368" t="s">
        <v>182</v>
      </c>
      <c r="E376" s="368">
        <v>6</v>
      </c>
      <c r="F376" s="368">
        <v>1</v>
      </c>
      <c r="G376" s="368">
        <v>3</v>
      </c>
      <c r="H376" s="368">
        <v>1</v>
      </c>
      <c r="I376" s="368">
        <v>1</v>
      </c>
      <c r="J376" s="423"/>
    </row>
    <row r="377" spans="1:10">
      <c r="A377" s="368" t="s">
        <v>703</v>
      </c>
      <c r="B377" s="368">
        <v>4</v>
      </c>
      <c r="C377" s="368" t="s">
        <v>139</v>
      </c>
      <c r="D377" s="368" t="s">
        <v>144</v>
      </c>
      <c r="E377" s="368">
        <v>6</v>
      </c>
      <c r="F377" s="368">
        <v>0</v>
      </c>
      <c r="G377" s="368">
        <v>5</v>
      </c>
      <c r="H377" s="368">
        <v>0</v>
      </c>
      <c r="I377" s="368">
        <v>1</v>
      </c>
      <c r="J377" s="423"/>
    </row>
    <row r="378" spans="1:10">
      <c r="A378" s="368" t="s">
        <v>704</v>
      </c>
      <c r="B378" s="368">
        <v>4</v>
      </c>
      <c r="C378" s="368" t="s">
        <v>139</v>
      </c>
      <c r="D378" s="368" t="s">
        <v>158</v>
      </c>
      <c r="E378" s="368">
        <v>2</v>
      </c>
      <c r="F378" s="368">
        <v>1</v>
      </c>
      <c r="G378" s="368">
        <v>1</v>
      </c>
      <c r="H378" s="368">
        <v>0</v>
      </c>
      <c r="I378" s="368">
        <v>0</v>
      </c>
      <c r="J378" s="423"/>
    </row>
    <row r="379" spans="1:10">
      <c r="A379" s="368" t="s">
        <v>705</v>
      </c>
      <c r="B379" s="368">
        <v>4</v>
      </c>
      <c r="C379" s="368" t="s">
        <v>139</v>
      </c>
      <c r="D379" s="368" t="s">
        <v>183</v>
      </c>
      <c r="E379" s="368">
        <v>11</v>
      </c>
      <c r="F379" s="368">
        <v>0</v>
      </c>
      <c r="G379" s="368">
        <v>6</v>
      </c>
      <c r="H379" s="368">
        <v>5</v>
      </c>
      <c r="I379" s="368">
        <v>0</v>
      </c>
      <c r="J379" s="423"/>
    </row>
    <row r="380" spans="1:10">
      <c r="A380" s="368" t="s">
        <v>706</v>
      </c>
      <c r="B380" s="368">
        <v>4</v>
      </c>
      <c r="C380" s="368" t="s">
        <v>139</v>
      </c>
      <c r="D380" s="368" t="s">
        <v>159</v>
      </c>
      <c r="E380" s="368">
        <v>5</v>
      </c>
      <c r="F380" s="368">
        <v>0</v>
      </c>
      <c r="G380" s="368">
        <v>4</v>
      </c>
      <c r="H380" s="368">
        <v>1</v>
      </c>
      <c r="I380" s="368">
        <v>0</v>
      </c>
      <c r="J380" s="423"/>
    </row>
    <row r="381" spans="1:10">
      <c r="A381" s="368" t="s">
        <v>707</v>
      </c>
      <c r="B381" s="368">
        <v>4</v>
      </c>
      <c r="C381" s="368" t="s">
        <v>139</v>
      </c>
      <c r="D381" s="368" t="s">
        <v>145</v>
      </c>
      <c r="E381" s="368">
        <v>4</v>
      </c>
      <c r="F381" s="368">
        <v>0</v>
      </c>
      <c r="G381" s="368">
        <v>3</v>
      </c>
      <c r="H381" s="368">
        <v>0</v>
      </c>
      <c r="I381" s="368">
        <v>1</v>
      </c>
      <c r="J381" s="423"/>
    </row>
    <row r="382" spans="1:10">
      <c r="A382" s="368" t="s">
        <v>708</v>
      </c>
      <c r="B382" s="368">
        <v>4</v>
      </c>
      <c r="C382" s="368" t="s">
        <v>139</v>
      </c>
      <c r="D382" s="368" t="s">
        <v>88</v>
      </c>
      <c r="E382" s="368">
        <v>14</v>
      </c>
      <c r="F382" s="368">
        <v>0</v>
      </c>
      <c r="G382" s="368">
        <v>13</v>
      </c>
      <c r="H382" s="368">
        <v>0</v>
      </c>
      <c r="I382" s="368">
        <v>1</v>
      </c>
      <c r="J382" s="423"/>
    </row>
    <row r="383" spans="1:10">
      <c r="A383" s="368" t="s">
        <v>709</v>
      </c>
      <c r="B383" s="368">
        <v>4</v>
      </c>
      <c r="C383" s="368" t="s">
        <v>139</v>
      </c>
      <c r="D383" s="368" t="s">
        <v>56</v>
      </c>
      <c r="E383" s="368">
        <v>3</v>
      </c>
      <c r="F383" s="368">
        <v>0</v>
      </c>
      <c r="G383" s="368">
        <v>2</v>
      </c>
      <c r="H383" s="368">
        <v>1</v>
      </c>
      <c r="I383" s="368">
        <v>0</v>
      </c>
      <c r="J383" s="423"/>
    </row>
    <row r="384" spans="1:10">
      <c r="A384" s="368" t="s">
        <v>710</v>
      </c>
      <c r="B384" s="368">
        <v>4</v>
      </c>
      <c r="C384" s="368" t="s">
        <v>139</v>
      </c>
      <c r="D384" s="368" t="s">
        <v>57</v>
      </c>
      <c r="E384" s="368">
        <v>5</v>
      </c>
      <c r="F384" s="368">
        <v>0</v>
      </c>
      <c r="G384" s="368">
        <v>4</v>
      </c>
      <c r="H384" s="368">
        <v>1</v>
      </c>
      <c r="I384" s="368">
        <v>0</v>
      </c>
      <c r="J384" s="423"/>
    </row>
    <row r="385" spans="1:10">
      <c r="A385" s="368" t="s">
        <v>711</v>
      </c>
      <c r="B385" s="368">
        <v>4</v>
      </c>
      <c r="C385" s="368" t="s">
        <v>139</v>
      </c>
      <c r="D385" s="368" t="s">
        <v>202</v>
      </c>
      <c r="E385" s="368">
        <v>5</v>
      </c>
      <c r="F385" s="368">
        <v>1</v>
      </c>
      <c r="G385" s="368">
        <v>3</v>
      </c>
      <c r="H385" s="368">
        <v>1</v>
      </c>
      <c r="I385" s="368">
        <v>0</v>
      </c>
      <c r="J385" s="423"/>
    </row>
    <row r="386" spans="1:10">
      <c r="A386" s="368" t="s">
        <v>712</v>
      </c>
      <c r="B386" s="368">
        <v>4</v>
      </c>
      <c r="C386" s="368" t="s">
        <v>139</v>
      </c>
      <c r="D386" s="368" t="s">
        <v>160</v>
      </c>
      <c r="E386" s="368">
        <v>3</v>
      </c>
      <c r="F386" s="368">
        <v>0</v>
      </c>
      <c r="G386" s="368">
        <v>1</v>
      </c>
      <c r="H386" s="368">
        <v>2</v>
      </c>
      <c r="I386" s="368">
        <v>0</v>
      </c>
      <c r="J386" s="423"/>
    </row>
    <row r="387" spans="1:10">
      <c r="A387" s="368" t="s">
        <v>713</v>
      </c>
      <c r="B387" s="368">
        <v>4</v>
      </c>
      <c r="C387" s="368" t="s">
        <v>139</v>
      </c>
      <c r="D387" s="368" t="s">
        <v>58</v>
      </c>
      <c r="E387" s="368">
        <v>23</v>
      </c>
      <c r="F387" s="368">
        <v>2</v>
      </c>
      <c r="G387" s="368">
        <v>15</v>
      </c>
      <c r="H387" s="368">
        <v>3</v>
      </c>
      <c r="I387" s="368">
        <v>3</v>
      </c>
      <c r="J387" s="423"/>
    </row>
    <row r="388" spans="1:10">
      <c r="A388" s="368" t="s">
        <v>714</v>
      </c>
      <c r="B388" s="368">
        <v>4</v>
      </c>
      <c r="C388" s="368" t="s">
        <v>139</v>
      </c>
      <c r="D388" s="368" t="s">
        <v>78</v>
      </c>
      <c r="E388" s="368">
        <v>33</v>
      </c>
      <c r="F388" s="368">
        <v>4</v>
      </c>
      <c r="G388" s="368">
        <v>23</v>
      </c>
      <c r="H388" s="368">
        <v>5</v>
      </c>
      <c r="I388" s="368">
        <v>1</v>
      </c>
      <c r="J388" s="423"/>
    </row>
    <row r="389" spans="1:10">
      <c r="A389" s="368" t="s">
        <v>715</v>
      </c>
      <c r="B389" s="368">
        <v>4</v>
      </c>
      <c r="C389" s="368" t="s">
        <v>139</v>
      </c>
      <c r="D389" s="368" t="s">
        <v>161</v>
      </c>
      <c r="E389" s="368">
        <v>6</v>
      </c>
      <c r="F389" s="368">
        <v>0</v>
      </c>
      <c r="G389" s="368">
        <v>5</v>
      </c>
      <c r="H389" s="368">
        <v>1</v>
      </c>
      <c r="I389" s="368">
        <v>0</v>
      </c>
      <c r="J389" s="423"/>
    </row>
    <row r="390" spans="1:10">
      <c r="A390" s="368" t="s">
        <v>716</v>
      </c>
      <c r="B390" s="368">
        <v>4</v>
      </c>
      <c r="C390" s="368" t="s">
        <v>139</v>
      </c>
      <c r="D390" s="368" t="s">
        <v>79</v>
      </c>
      <c r="E390" s="368">
        <v>6</v>
      </c>
      <c r="F390" s="368">
        <v>0</v>
      </c>
      <c r="G390" s="368">
        <v>5</v>
      </c>
      <c r="H390" s="368">
        <v>1</v>
      </c>
      <c r="I390" s="368">
        <v>0</v>
      </c>
      <c r="J390" s="423"/>
    </row>
    <row r="391" spans="1:10">
      <c r="A391" s="368" t="s">
        <v>717</v>
      </c>
      <c r="B391" s="368">
        <v>4</v>
      </c>
      <c r="C391" s="368" t="s">
        <v>139</v>
      </c>
      <c r="D391" s="368" t="s">
        <v>80</v>
      </c>
      <c r="E391" s="368">
        <v>25</v>
      </c>
      <c r="F391" s="368">
        <v>1</v>
      </c>
      <c r="G391" s="368">
        <v>19</v>
      </c>
      <c r="H391" s="368">
        <v>5</v>
      </c>
      <c r="I391" s="368">
        <v>0</v>
      </c>
      <c r="J391" s="423"/>
    </row>
    <row r="392" spans="1:10">
      <c r="A392" s="368" t="s">
        <v>718</v>
      </c>
      <c r="B392" s="368">
        <v>4</v>
      </c>
      <c r="C392" s="368" t="s">
        <v>139</v>
      </c>
      <c r="D392" s="368" t="s">
        <v>32</v>
      </c>
      <c r="E392" s="368">
        <v>9</v>
      </c>
      <c r="F392" s="368">
        <v>0</v>
      </c>
      <c r="G392" s="368">
        <v>5</v>
      </c>
      <c r="H392" s="368">
        <v>2</v>
      </c>
      <c r="I392" s="368">
        <v>2</v>
      </c>
      <c r="J392" s="423"/>
    </row>
    <row r="393" spans="1:10">
      <c r="A393" s="368" t="s">
        <v>719</v>
      </c>
      <c r="B393" s="368">
        <v>4</v>
      </c>
      <c r="C393" s="368" t="s">
        <v>139</v>
      </c>
      <c r="D393" s="368" t="s">
        <v>184</v>
      </c>
      <c r="E393" s="368">
        <v>33</v>
      </c>
      <c r="F393" s="368">
        <v>2</v>
      </c>
      <c r="G393" s="368">
        <v>21</v>
      </c>
      <c r="H393" s="368">
        <v>8</v>
      </c>
      <c r="I393" s="368">
        <v>2</v>
      </c>
      <c r="J393" s="423"/>
    </row>
    <row r="394" spans="1:10">
      <c r="A394" s="368" t="s">
        <v>720</v>
      </c>
      <c r="B394" s="368">
        <v>4</v>
      </c>
      <c r="C394" s="368" t="s">
        <v>139</v>
      </c>
      <c r="D394" s="368" t="s">
        <v>89</v>
      </c>
      <c r="E394" s="368">
        <v>7</v>
      </c>
      <c r="F394" s="368">
        <v>2</v>
      </c>
      <c r="G394" s="368">
        <v>5</v>
      </c>
      <c r="H394" s="368">
        <v>0</v>
      </c>
      <c r="I394" s="368">
        <v>0</v>
      </c>
      <c r="J394" s="423"/>
    </row>
    <row r="395" spans="1:10">
      <c r="A395" s="368" t="s">
        <v>721</v>
      </c>
      <c r="B395" s="368">
        <v>4</v>
      </c>
      <c r="C395" s="368" t="s">
        <v>139</v>
      </c>
      <c r="D395" s="368" t="s">
        <v>203</v>
      </c>
      <c r="E395" s="368">
        <v>3</v>
      </c>
      <c r="F395" s="368">
        <v>0</v>
      </c>
      <c r="G395" s="368">
        <v>3</v>
      </c>
      <c r="H395" s="368">
        <v>0</v>
      </c>
      <c r="I395" s="368">
        <v>0</v>
      </c>
      <c r="J395" s="423"/>
    </row>
    <row r="396" spans="1:10">
      <c r="A396" s="368" t="s">
        <v>722</v>
      </c>
      <c r="B396" s="368">
        <v>4</v>
      </c>
      <c r="C396" s="368" t="s">
        <v>139</v>
      </c>
      <c r="D396" s="368" t="s">
        <v>204</v>
      </c>
      <c r="E396" s="368">
        <v>2</v>
      </c>
      <c r="F396" s="368">
        <v>0</v>
      </c>
      <c r="G396" s="368">
        <v>1</v>
      </c>
      <c r="H396" s="368">
        <v>1</v>
      </c>
      <c r="I396" s="368">
        <v>0</v>
      </c>
      <c r="J396" s="423"/>
    </row>
    <row r="397" spans="1:10">
      <c r="A397" s="368" t="s">
        <v>723</v>
      </c>
      <c r="B397" s="368">
        <v>4</v>
      </c>
      <c r="C397" s="368" t="s">
        <v>139</v>
      </c>
      <c r="D397" s="368" t="s">
        <v>185</v>
      </c>
      <c r="E397" s="368">
        <v>5</v>
      </c>
      <c r="F397" s="368">
        <v>0</v>
      </c>
      <c r="G397" s="368">
        <v>4</v>
      </c>
      <c r="H397" s="368">
        <v>1</v>
      </c>
      <c r="I397" s="368">
        <v>0</v>
      </c>
      <c r="J397" s="423"/>
    </row>
    <row r="398" spans="1:10">
      <c r="A398" s="368" t="s">
        <v>724</v>
      </c>
      <c r="B398" s="368">
        <v>4</v>
      </c>
      <c r="C398" s="368" t="s">
        <v>139</v>
      </c>
      <c r="D398" s="368" t="s">
        <v>186</v>
      </c>
      <c r="E398" s="368">
        <v>2</v>
      </c>
      <c r="F398" s="368">
        <v>0</v>
      </c>
      <c r="G398" s="368">
        <v>2</v>
      </c>
      <c r="H398" s="368">
        <v>0</v>
      </c>
      <c r="I398" s="368">
        <v>0</v>
      </c>
      <c r="J398" s="423"/>
    </row>
    <row r="399" spans="1:10">
      <c r="A399" s="368" t="s">
        <v>725</v>
      </c>
      <c r="B399" s="368">
        <v>4</v>
      </c>
      <c r="C399" s="368" t="s">
        <v>139</v>
      </c>
      <c r="D399" s="368" t="s">
        <v>162</v>
      </c>
      <c r="E399" s="368">
        <v>6</v>
      </c>
      <c r="F399" s="368">
        <v>0</v>
      </c>
      <c r="G399" s="368">
        <v>5</v>
      </c>
      <c r="H399" s="368">
        <v>1</v>
      </c>
      <c r="I399" s="368">
        <v>0</v>
      </c>
      <c r="J399" s="423"/>
    </row>
    <row r="400" spans="1:10">
      <c r="A400" s="368" t="s">
        <v>726</v>
      </c>
      <c r="B400" s="368">
        <v>4</v>
      </c>
      <c r="C400" s="368" t="s">
        <v>139</v>
      </c>
      <c r="D400" s="368" t="s">
        <v>147</v>
      </c>
      <c r="E400" s="368">
        <v>8</v>
      </c>
      <c r="F400" s="368">
        <v>0</v>
      </c>
      <c r="G400" s="368">
        <v>7</v>
      </c>
      <c r="H400" s="368">
        <v>1</v>
      </c>
      <c r="I400" s="368">
        <v>0</v>
      </c>
      <c r="J400" s="423"/>
    </row>
    <row r="401" spans="1:10">
      <c r="A401" s="368" t="s">
        <v>727</v>
      </c>
      <c r="B401" s="368">
        <v>4</v>
      </c>
      <c r="C401" s="368" t="s">
        <v>139</v>
      </c>
      <c r="D401" s="368" t="s">
        <v>33</v>
      </c>
      <c r="E401" s="368">
        <v>15</v>
      </c>
      <c r="F401" s="368">
        <v>2</v>
      </c>
      <c r="G401" s="368">
        <v>8</v>
      </c>
      <c r="H401" s="368">
        <v>5</v>
      </c>
      <c r="I401" s="368">
        <v>0</v>
      </c>
      <c r="J401" s="423"/>
    </row>
    <row r="402" spans="1:10">
      <c r="A402" s="368" t="s">
        <v>728</v>
      </c>
      <c r="B402" s="368">
        <v>4</v>
      </c>
      <c r="C402" s="368" t="s">
        <v>139</v>
      </c>
      <c r="D402" s="368" t="s">
        <v>59</v>
      </c>
      <c r="E402" s="368">
        <v>10</v>
      </c>
      <c r="F402" s="368">
        <v>1</v>
      </c>
      <c r="G402" s="368">
        <v>5</v>
      </c>
      <c r="H402" s="368">
        <v>3</v>
      </c>
      <c r="I402" s="368">
        <v>1</v>
      </c>
      <c r="J402" s="423"/>
    </row>
    <row r="403" spans="1:10">
      <c r="A403" s="368" t="s">
        <v>729</v>
      </c>
      <c r="B403" s="368">
        <v>4</v>
      </c>
      <c r="C403" s="368" t="s">
        <v>139</v>
      </c>
      <c r="D403" s="368" t="s">
        <v>34</v>
      </c>
      <c r="E403" s="368">
        <v>12</v>
      </c>
      <c r="F403" s="368">
        <v>1</v>
      </c>
      <c r="G403" s="368">
        <v>9</v>
      </c>
      <c r="H403" s="368">
        <v>2</v>
      </c>
      <c r="I403" s="368">
        <v>0</v>
      </c>
      <c r="J403" s="423"/>
    </row>
    <row r="404" spans="1:10">
      <c r="A404" s="368" t="s">
        <v>730</v>
      </c>
      <c r="B404" s="368">
        <v>4</v>
      </c>
      <c r="C404" s="368" t="s">
        <v>139</v>
      </c>
      <c r="D404" s="368" t="s">
        <v>214</v>
      </c>
      <c r="E404" s="368">
        <v>2</v>
      </c>
      <c r="F404" s="368">
        <v>0</v>
      </c>
      <c r="G404" s="368">
        <v>0</v>
      </c>
      <c r="H404" s="368">
        <v>2</v>
      </c>
      <c r="I404" s="368">
        <v>0</v>
      </c>
      <c r="J404" s="423"/>
    </row>
    <row r="405" spans="1:10">
      <c r="A405" s="368" t="s">
        <v>731</v>
      </c>
      <c r="B405" s="368">
        <v>4</v>
      </c>
      <c r="C405" s="368" t="s">
        <v>139</v>
      </c>
      <c r="D405" s="368" t="s">
        <v>35</v>
      </c>
      <c r="E405" s="368">
        <v>3</v>
      </c>
      <c r="F405" s="368">
        <v>1</v>
      </c>
      <c r="G405" s="368">
        <v>1</v>
      </c>
      <c r="H405" s="368">
        <v>1</v>
      </c>
      <c r="I405" s="368">
        <v>0</v>
      </c>
      <c r="J405" s="423"/>
    </row>
    <row r="406" spans="1:10">
      <c r="A406" s="368" t="s">
        <v>732</v>
      </c>
      <c r="B406" s="368">
        <v>4</v>
      </c>
      <c r="C406" s="368" t="s">
        <v>139</v>
      </c>
      <c r="D406" s="368" t="s">
        <v>60</v>
      </c>
      <c r="E406" s="368">
        <v>19</v>
      </c>
      <c r="F406" s="368">
        <v>0</v>
      </c>
      <c r="G406" s="368">
        <v>14</v>
      </c>
      <c r="H406" s="368">
        <v>4</v>
      </c>
      <c r="I406" s="368">
        <v>1</v>
      </c>
      <c r="J406" s="423"/>
    </row>
    <row r="407" spans="1:10">
      <c r="A407" s="368" t="s">
        <v>733</v>
      </c>
      <c r="B407" s="368">
        <v>4</v>
      </c>
      <c r="C407" s="368" t="s">
        <v>139</v>
      </c>
      <c r="D407" s="368" t="s">
        <v>215</v>
      </c>
      <c r="E407" s="368">
        <v>7</v>
      </c>
      <c r="F407" s="368">
        <v>1</v>
      </c>
      <c r="G407" s="368">
        <v>5</v>
      </c>
      <c r="H407" s="368">
        <v>1</v>
      </c>
      <c r="I407" s="368">
        <v>0</v>
      </c>
      <c r="J407" s="423"/>
    </row>
    <row r="408" spans="1:10">
      <c r="A408" s="368" t="s">
        <v>734</v>
      </c>
      <c r="B408" s="368">
        <v>4</v>
      </c>
      <c r="C408" s="368" t="s">
        <v>139</v>
      </c>
      <c r="D408" s="368" t="s">
        <v>187</v>
      </c>
      <c r="E408" s="368">
        <v>5</v>
      </c>
      <c r="F408" s="368">
        <v>0</v>
      </c>
      <c r="G408" s="368">
        <v>4</v>
      </c>
      <c r="H408" s="368">
        <v>1</v>
      </c>
      <c r="I408" s="368">
        <v>0</v>
      </c>
      <c r="J408" s="423"/>
    </row>
    <row r="409" spans="1:10">
      <c r="A409" s="368" t="s">
        <v>735</v>
      </c>
      <c r="B409" s="368">
        <v>4</v>
      </c>
      <c r="C409" s="368" t="s">
        <v>139</v>
      </c>
      <c r="D409" s="368" t="s">
        <v>216</v>
      </c>
      <c r="E409" s="368">
        <v>6</v>
      </c>
      <c r="F409" s="368">
        <v>0</v>
      </c>
      <c r="G409" s="368">
        <v>3</v>
      </c>
      <c r="H409" s="368">
        <v>3</v>
      </c>
      <c r="I409" s="368">
        <v>0</v>
      </c>
      <c r="J409" s="423"/>
    </row>
    <row r="410" spans="1:10">
      <c r="A410" s="368" t="s">
        <v>736</v>
      </c>
      <c r="B410" s="368">
        <v>4</v>
      </c>
      <c r="C410" s="368" t="s">
        <v>139</v>
      </c>
      <c r="D410" s="368" t="s">
        <v>205</v>
      </c>
      <c r="E410" s="368">
        <v>12</v>
      </c>
      <c r="F410" s="368">
        <v>0</v>
      </c>
      <c r="G410" s="368">
        <v>6</v>
      </c>
      <c r="H410" s="368">
        <v>3</v>
      </c>
      <c r="I410" s="368">
        <v>3</v>
      </c>
      <c r="J410" s="423"/>
    </row>
    <row r="411" spans="1:10">
      <c r="A411" s="368" t="s">
        <v>737</v>
      </c>
      <c r="B411" s="368">
        <v>4</v>
      </c>
      <c r="C411" s="368" t="s">
        <v>139</v>
      </c>
      <c r="D411" s="368" t="s">
        <v>206</v>
      </c>
      <c r="E411" s="368">
        <v>3</v>
      </c>
      <c r="F411" s="368">
        <v>0</v>
      </c>
      <c r="G411" s="368">
        <v>3</v>
      </c>
      <c r="H411" s="368">
        <v>0</v>
      </c>
      <c r="I411" s="368">
        <v>0</v>
      </c>
      <c r="J411" s="423"/>
    </row>
    <row r="412" spans="1:10">
      <c r="A412" s="368" t="s">
        <v>738</v>
      </c>
      <c r="B412" s="368">
        <v>4</v>
      </c>
      <c r="C412" s="368" t="s">
        <v>139</v>
      </c>
      <c r="D412" s="368" t="s">
        <v>163</v>
      </c>
      <c r="E412" s="368">
        <v>6</v>
      </c>
      <c r="F412" s="368">
        <v>0</v>
      </c>
      <c r="G412" s="368">
        <v>6</v>
      </c>
      <c r="H412" s="368">
        <v>0</v>
      </c>
      <c r="I412" s="368">
        <v>0</v>
      </c>
      <c r="J412" s="423"/>
    </row>
    <row r="413" spans="1:10">
      <c r="A413" s="368" t="s">
        <v>739</v>
      </c>
      <c r="B413" s="368">
        <v>4</v>
      </c>
      <c r="C413" s="368" t="s">
        <v>139</v>
      </c>
      <c r="D413" s="368" t="s">
        <v>188</v>
      </c>
      <c r="E413" s="368">
        <v>8</v>
      </c>
      <c r="F413" s="368">
        <v>0</v>
      </c>
      <c r="G413" s="368">
        <v>6</v>
      </c>
      <c r="H413" s="368">
        <v>2</v>
      </c>
      <c r="I413" s="368">
        <v>0</v>
      </c>
      <c r="J413" s="423"/>
    </row>
    <row r="414" spans="1:10">
      <c r="A414" s="368" t="s">
        <v>740</v>
      </c>
      <c r="B414" s="368">
        <v>4</v>
      </c>
      <c r="C414" s="368" t="s">
        <v>139</v>
      </c>
      <c r="D414" s="368" t="s">
        <v>90</v>
      </c>
      <c r="E414" s="368">
        <v>7</v>
      </c>
      <c r="F414" s="368">
        <v>0</v>
      </c>
      <c r="G414" s="368">
        <v>6</v>
      </c>
      <c r="H414" s="368">
        <v>1</v>
      </c>
      <c r="I414" s="368">
        <v>0</v>
      </c>
      <c r="J414" s="423"/>
    </row>
    <row r="415" spans="1:10">
      <c r="A415" s="368" t="s">
        <v>741</v>
      </c>
      <c r="B415" s="368">
        <v>4</v>
      </c>
      <c r="C415" s="368" t="s">
        <v>139</v>
      </c>
      <c r="D415" s="368" t="s">
        <v>148</v>
      </c>
      <c r="E415" s="368">
        <v>7</v>
      </c>
      <c r="F415" s="368">
        <v>0</v>
      </c>
      <c r="G415" s="368">
        <v>5</v>
      </c>
      <c r="H415" s="368">
        <v>0</v>
      </c>
      <c r="I415" s="368">
        <v>2</v>
      </c>
      <c r="J415" s="423"/>
    </row>
    <row r="416" spans="1:10">
      <c r="A416" s="368" t="s">
        <v>742</v>
      </c>
      <c r="B416" s="368">
        <v>4</v>
      </c>
      <c r="C416" s="368" t="s">
        <v>139</v>
      </c>
      <c r="D416" s="368" t="s">
        <v>36</v>
      </c>
      <c r="E416" s="368">
        <v>2</v>
      </c>
      <c r="F416" s="368">
        <v>0</v>
      </c>
      <c r="G416" s="368">
        <v>2</v>
      </c>
      <c r="H416" s="368">
        <v>0</v>
      </c>
      <c r="I416" s="368">
        <v>0</v>
      </c>
      <c r="J416" s="423"/>
    </row>
    <row r="417" spans="1:10">
      <c r="A417" s="368" t="s">
        <v>743</v>
      </c>
      <c r="B417" s="368">
        <v>4</v>
      </c>
      <c r="C417" s="368" t="s">
        <v>139</v>
      </c>
      <c r="D417" s="368" t="s">
        <v>217</v>
      </c>
      <c r="E417" s="368">
        <v>22</v>
      </c>
      <c r="F417" s="368">
        <v>0</v>
      </c>
      <c r="G417" s="368">
        <v>17</v>
      </c>
      <c r="H417" s="368">
        <v>5</v>
      </c>
      <c r="I417" s="368">
        <v>0</v>
      </c>
      <c r="J417" s="423"/>
    </row>
    <row r="418" spans="1:10">
      <c r="A418" s="368" t="s">
        <v>744</v>
      </c>
      <c r="B418" s="368">
        <v>4</v>
      </c>
      <c r="C418" s="368" t="s">
        <v>139</v>
      </c>
      <c r="D418" s="368" t="s">
        <v>37</v>
      </c>
      <c r="E418" s="368">
        <v>17</v>
      </c>
      <c r="F418" s="368">
        <v>2</v>
      </c>
      <c r="G418" s="368">
        <v>15</v>
      </c>
      <c r="H418" s="368">
        <v>0</v>
      </c>
      <c r="I418" s="368">
        <v>0</v>
      </c>
      <c r="J418" s="423"/>
    </row>
    <row r="419" spans="1:10">
      <c r="A419" s="368" t="s">
        <v>745</v>
      </c>
      <c r="B419" s="368">
        <v>4</v>
      </c>
      <c r="C419" s="368" t="s">
        <v>139</v>
      </c>
      <c r="D419" s="368" t="s">
        <v>18</v>
      </c>
      <c r="E419" s="368">
        <v>1</v>
      </c>
      <c r="F419" s="368">
        <v>0</v>
      </c>
      <c r="G419" s="368">
        <v>1</v>
      </c>
      <c r="H419" s="368">
        <v>0</v>
      </c>
      <c r="I419" s="368">
        <v>0</v>
      </c>
      <c r="J419" s="423"/>
    </row>
    <row r="420" spans="1:10">
      <c r="A420" s="368" t="s">
        <v>746</v>
      </c>
      <c r="B420" s="368">
        <v>4</v>
      </c>
      <c r="C420" s="368" t="s">
        <v>139</v>
      </c>
      <c r="D420" s="368" t="s">
        <v>218</v>
      </c>
      <c r="E420" s="368">
        <v>3</v>
      </c>
      <c r="F420" s="368">
        <v>0</v>
      </c>
      <c r="G420" s="368">
        <v>1</v>
      </c>
      <c r="H420" s="368">
        <v>2</v>
      </c>
      <c r="I420" s="368">
        <v>0</v>
      </c>
      <c r="J420" s="423"/>
    </row>
    <row r="421" spans="1:10">
      <c r="A421" s="368" t="s">
        <v>747</v>
      </c>
      <c r="B421" s="368">
        <v>4</v>
      </c>
      <c r="C421" s="368" t="s">
        <v>139</v>
      </c>
      <c r="D421" s="368" t="s">
        <v>91</v>
      </c>
      <c r="E421" s="368">
        <v>16</v>
      </c>
      <c r="F421" s="368">
        <v>0</v>
      </c>
      <c r="G421" s="368">
        <v>10</v>
      </c>
      <c r="H421" s="368">
        <v>5</v>
      </c>
      <c r="I421" s="368">
        <v>1</v>
      </c>
      <c r="J421" s="423"/>
    </row>
    <row r="422" spans="1:10">
      <c r="A422" s="368" t="s">
        <v>748</v>
      </c>
      <c r="B422" s="368">
        <v>4</v>
      </c>
      <c r="C422" s="368" t="s">
        <v>139</v>
      </c>
      <c r="D422" s="368" t="s">
        <v>19</v>
      </c>
      <c r="E422" s="368">
        <v>8</v>
      </c>
      <c r="F422" s="368">
        <v>1</v>
      </c>
      <c r="G422" s="368">
        <v>7</v>
      </c>
      <c r="H422" s="368">
        <v>0</v>
      </c>
      <c r="I422" s="368">
        <v>0</v>
      </c>
      <c r="J422" s="423"/>
    </row>
    <row r="423" spans="1:10">
      <c r="A423" s="368" t="s">
        <v>749</v>
      </c>
      <c r="B423" s="368">
        <v>4</v>
      </c>
      <c r="C423" s="368" t="s">
        <v>139</v>
      </c>
      <c r="D423" s="368" t="s">
        <v>189</v>
      </c>
      <c r="E423" s="368">
        <v>32</v>
      </c>
      <c r="F423" s="368">
        <v>0</v>
      </c>
      <c r="G423" s="368">
        <v>25</v>
      </c>
      <c r="H423" s="368">
        <v>7</v>
      </c>
      <c r="I423" s="368">
        <v>0</v>
      </c>
      <c r="J423" s="423"/>
    </row>
    <row r="424" spans="1:10">
      <c r="A424" s="368" t="s">
        <v>750</v>
      </c>
      <c r="B424" s="368">
        <v>4</v>
      </c>
      <c r="C424" s="368" t="s">
        <v>139</v>
      </c>
      <c r="D424" s="368" t="s">
        <v>149</v>
      </c>
      <c r="E424" s="368">
        <v>3</v>
      </c>
      <c r="F424" s="368">
        <v>0</v>
      </c>
      <c r="G424" s="368">
        <v>3</v>
      </c>
      <c r="H424" s="368">
        <v>0</v>
      </c>
      <c r="I424" s="368">
        <v>0</v>
      </c>
      <c r="J424" s="423"/>
    </row>
    <row r="425" spans="1:10">
      <c r="A425" s="368" t="s">
        <v>751</v>
      </c>
      <c r="B425" s="368">
        <v>4</v>
      </c>
      <c r="C425" s="368" t="s">
        <v>139</v>
      </c>
      <c r="D425" s="368" t="s">
        <v>207</v>
      </c>
      <c r="E425" s="368">
        <v>10</v>
      </c>
      <c r="F425" s="368">
        <v>1</v>
      </c>
      <c r="G425" s="368">
        <v>8</v>
      </c>
      <c r="H425" s="368">
        <v>1</v>
      </c>
      <c r="I425" s="368">
        <v>0</v>
      </c>
      <c r="J425" s="423"/>
    </row>
    <row r="426" spans="1:10">
      <c r="A426" s="368" t="s">
        <v>752</v>
      </c>
      <c r="B426" s="368">
        <v>4</v>
      </c>
      <c r="C426" s="368" t="s">
        <v>139</v>
      </c>
      <c r="D426" s="368" t="s">
        <v>38</v>
      </c>
      <c r="E426" s="368">
        <v>18</v>
      </c>
      <c r="F426" s="368">
        <v>1</v>
      </c>
      <c r="G426" s="368">
        <v>8</v>
      </c>
      <c r="H426" s="368">
        <v>7</v>
      </c>
      <c r="I426" s="368">
        <v>2</v>
      </c>
      <c r="J426" s="423"/>
    </row>
    <row r="427" spans="1:10">
      <c r="A427" s="368" t="s">
        <v>753</v>
      </c>
      <c r="B427" s="368">
        <v>4</v>
      </c>
      <c r="C427" s="368" t="s">
        <v>139</v>
      </c>
      <c r="D427" s="368" t="s">
        <v>219</v>
      </c>
      <c r="E427" s="368">
        <v>7</v>
      </c>
      <c r="F427" s="368">
        <v>0</v>
      </c>
      <c r="G427" s="368">
        <v>5</v>
      </c>
      <c r="H427" s="368">
        <v>2</v>
      </c>
      <c r="I427" s="368">
        <v>0</v>
      </c>
      <c r="J427" s="423"/>
    </row>
    <row r="428" spans="1:10">
      <c r="A428" s="368" t="s">
        <v>754</v>
      </c>
      <c r="B428" s="368">
        <v>4</v>
      </c>
      <c r="C428" s="368" t="s">
        <v>139</v>
      </c>
      <c r="D428" s="368" t="s">
        <v>92</v>
      </c>
      <c r="E428" s="368">
        <v>5</v>
      </c>
      <c r="F428" s="368">
        <v>0</v>
      </c>
      <c r="G428" s="368">
        <v>5</v>
      </c>
      <c r="H428" s="368">
        <v>0</v>
      </c>
      <c r="I428" s="368">
        <v>0</v>
      </c>
      <c r="J428" s="423"/>
    </row>
    <row r="429" spans="1:10">
      <c r="A429" s="368" t="s">
        <v>755</v>
      </c>
      <c r="B429" s="368">
        <v>4</v>
      </c>
      <c r="C429" s="368" t="s">
        <v>139</v>
      </c>
      <c r="D429" s="368" t="s">
        <v>208</v>
      </c>
      <c r="E429" s="368">
        <v>2</v>
      </c>
      <c r="F429" s="368">
        <v>0</v>
      </c>
      <c r="G429" s="368">
        <v>2</v>
      </c>
      <c r="H429" s="368">
        <v>0</v>
      </c>
      <c r="I429" s="368">
        <v>0</v>
      </c>
      <c r="J429" s="423"/>
    </row>
    <row r="430" spans="1:10">
      <c r="A430" s="368" t="s">
        <v>756</v>
      </c>
      <c r="B430" s="368">
        <v>4</v>
      </c>
      <c r="C430" s="368" t="s">
        <v>139</v>
      </c>
      <c r="D430" s="368" t="s">
        <v>150</v>
      </c>
      <c r="E430" s="368">
        <v>1</v>
      </c>
      <c r="F430" s="368">
        <v>0</v>
      </c>
      <c r="G430" s="368">
        <v>0</v>
      </c>
      <c r="H430" s="368">
        <v>0</v>
      </c>
      <c r="I430" s="368">
        <v>1</v>
      </c>
      <c r="J430" s="423"/>
    </row>
    <row r="431" spans="1:10">
      <c r="A431" s="368" t="s">
        <v>757</v>
      </c>
      <c r="B431" s="368">
        <v>4</v>
      </c>
      <c r="C431" s="368" t="s">
        <v>139</v>
      </c>
      <c r="D431" s="368" t="s">
        <v>39</v>
      </c>
      <c r="E431" s="368">
        <v>11</v>
      </c>
      <c r="F431" s="368">
        <v>0</v>
      </c>
      <c r="G431" s="368">
        <v>10</v>
      </c>
      <c r="H431" s="368">
        <v>0</v>
      </c>
      <c r="I431" s="368">
        <v>1</v>
      </c>
      <c r="J431" s="423"/>
    </row>
    <row r="432" spans="1:10">
      <c r="A432" s="368" t="s">
        <v>758</v>
      </c>
      <c r="B432" s="368">
        <v>4</v>
      </c>
      <c r="C432" s="368" t="s">
        <v>139</v>
      </c>
      <c r="D432" s="368" t="s">
        <v>61</v>
      </c>
      <c r="E432" s="368">
        <v>9</v>
      </c>
      <c r="F432" s="368">
        <v>0</v>
      </c>
      <c r="G432" s="368">
        <v>5</v>
      </c>
      <c r="H432" s="368">
        <v>3</v>
      </c>
      <c r="I432" s="368">
        <v>1</v>
      </c>
      <c r="J432" s="423"/>
    </row>
    <row r="433" spans="1:10">
      <c r="A433" s="368" t="s">
        <v>759</v>
      </c>
      <c r="B433" s="368">
        <v>4</v>
      </c>
      <c r="C433" s="368" t="s">
        <v>139</v>
      </c>
      <c r="D433" s="368" t="s">
        <v>220</v>
      </c>
      <c r="E433" s="368">
        <v>5</v>
      </c>
      <c r="F433" s="368">
        <v>0</v>
      </c>
      <c r="G433" s="368">
        <v>5</v>
      </c>
      <c r="H433" s="368">
        <v>0</v>
      </c>
      <c r="I433" s="368">
        <v>0</v>
      </c>
      <c r="J433" s="423"/>
    </row>
    <row r="434" spans="1:10">
      <c r="A434" s="368" t="s">
        <v>760</v>
      </c>
      <c r="B434" s="368">
        <v>4</v>
      </c>
      <c r="C434" s="368" t="s">
        <v>139</v>
      </c>
      <c r="D434" s="368" t="s">
        <v>151</v>
      </c>
      <c r="E434" s="368">
        <v>4</v>
      </c>
      <c r="F434" s="368">
        <v>0</v>
      </c>
      <c r="G434" s="368">
        <v>3</v>
      </c>
      <c r="H434" s="368">
        <v>1</v>
      </c>
      <c r="I434" s="368">
        <v>0</v>
      </c>
      <c r="J434" s="423"/>
    </row>
    <row r="435" spans="1:10">
      <c r="A435" s="368" t="s">
        <v>761</v>
      </c>
      <c r="B435" s="368">
        <v>4</v>
      </c>
      <c r="C435" s="368" t="s">
        <v>139</v>
      </c>
      <c r="D435" s="368" t="s">
        <v>152</v>
      </c>
      <c r="E435" s="368">
        <v>7</v>
      </c>
      <c r="F435" s="368">
        <v>0</v>
      </c>
      <c r="G435" s="368">
        <v>4</v>
      </c>
      <c r="H435" s="368">
        <v>3</v>
      </c>
      <c r="I435" s="368">
        <v>0</v>
      </c>
      <c r="J435" s="423"/>
    </row>
    <row r="436" spans="1:10">
      <c r="A436" s="368" t="s">
        <v>762</v>
      </c>
      <c r="B436" s="368">
        <v>4</v>
      </c>
      <c r="C436" s="368" t="s">
        <v>139</v>
      </c>
      <c r="D436" s="368" t="s">
        <v>40</v>
      </c>
      <c r="E436" s="368">
        <v>6</v>
      </c>
      <c r="F436" s="368">
        <v>0</v>
      </c>
      <c r="G436" s="368">
        <v>5</v>
      </c>
      <c r="H436" s="368">
        <v>0</v>
      </c>
      <c r="I436" s="368">
        <v>1</v>
      </c>
      <c r="J436" s="423"/>
    </row>
    <row r="437" spans="1:10">
      <c r="A437" s="368" t="s">
        <v>763</v>
      </c>
      <c r="B437" s="368">
        <v>4</v>
      </c>
      <c r="C437" s="368" t="s">
        <v>139</v>
      </c>
      <c r="D437" s="368" t="s">
        <v>221</v>
      </c>
      <c r="E437" s="368">
        <v>16</v>
      </c>
      <c r="F437" s="368">
        <v>1</v>
      </c>
      <c r="G437" s="368">
        <v>9</v>
      </c>
      <c r="H437" s="368">
        <v>5</v>
      </c>
      <c r="I437" s="368">
        <v>1</v>
      </c>
      <c r="J437" s="423"/>
    </row>
    <row r="438" spans="1:10">
      <c r="A438" s="368" t="s">
        <v>764</v>
      </c>
      <c r="B438" s="368">
        <v>4</v>
      </c>
      <c r="C438" s="368" t="s">
        <v>139</v>
      </c>
      <c r="D438" s="368" t="s">
        <v>190</v>
      </c>
      <c r="E438" s="368">
        <v>5</v>
      </c>
      <c r="F438" s="368">
        <v>1</v>
      </c>
      <c r="G438" s="368">
        <v>3</v>
      </c>
      <c r="H438" s="368">
        <v>0</v>
      </c>
      <c r="I438" s="368">
        <v>1</v>
      </c>
      <c r="J438" s="423"/>
    </row>
    <row r="439" spans="1:10">
      <c r="A439" s="368" t="s">
        <v>765</v>
      </c>
      <c r="B439" s="368">
        <v>4</v>
      </c>
      <c r="C439" s="368" t="s">
        <v>139</v>
      </c>
      <c r="D439" s="368" t="s">
        <v>191</v>
      </c>
      <c r="E439" s="368">
        <v>12</v>
      </c>
      <c r="F439" s="368">
        <v>0</v>
      </c>
      <c r="G439" s="368">
        <v>10</v>
      </c>
      <c r="H439" s="368">
        <v>2</v>
      </c>
      <c r="I439" s="368">
        <v>0</v>
      </c>
      <c r="J439" s="423"/>
    </row>
    <row r="440" spans="1:10">
      <c r="A440" s="368" t="s">
        <v>766</v>
      </c>
      <c r="B440" s="368">
        <v>4</v>
      </c>
      <c r="C440" s="368" t="s">
        <v>139</v>
      </c>
      <c r="D440" s="368" t="s">
        <v>41</v>
      </c>
      <c r="E440" s="368">
        <v>8</v>
      </c>
      <c r="F440" s="368">
        <v>0</v>
      </c>
      <c r="G440" s="368">
        <v>6</v>
      </c>
      <c r="H440" s="368">
        <v>2</v>
      </c>
      <c r="I440" s="368">
        <v>0</v>
      </c>
      <c r="J440" s="423"/>
    </row>
    <row r="441" spans="1:10">
      <c r="A441" s="368" t="s">
        <v>767</v>
      </c>
      <c r="B441" s="368">
        <v>4</v>
      </c>
      <c r="C441" s="368" t="s">
        <v>139</v>
      </c>
      <c r="D441" s="368" t="s">
        <v>209</v>
      </c>
      <c r="E441" s="368">
        <v>13</v>
      </c>
      <c r="F441" s="368">
        <v>1</v>
      </c>
      <c r="G441" s="368">
        <v>9</v>
      </c>
      <c r="H441" s="368">
        <v>3</v>
      </c>
      <c r="I441" s="368">
        <v>0</v>
      </c>
      <c r="J441" s="423"/>
    </row>
    <row r="442" spans="1:10">
      <c r="A442" s="368" t="s">
        <v>768</v>
      </c>
      <c r="B442" s="368">
        <v>4</v>
      </c>
      <c r="C442" s="368" t="s">
        <v>139</v>
      </c>
      <c r="D442" s="368" t="s">
        <v>174</v>
      </c>
      <c r="E442" s="368">
        <v>13</v>
      </c>
      <c r="F442" s="368">
        <v>1</v>
      </c>
      <c r="G442" s="368">
        <v>9</v>
      </c>
      <c r="H442" s="368">
        <v>3</v>
      </c>
      <c r="I442" s="368">
        <v>0</v>
      </c>
      <c r="J442" s="423"/>
    </row>
    <row r="443" spans="1:10">
      <c r="A443" s="368" t="s">
        <v>769</v>
      </c>
      <c r="B443" s="368">
        <v>4</v>
      </c>
      <c r="C443" s="368" t="s">
        <v>139</v>
      </c>
      <c r="D443" s="368" t="s">
        <v>193</v>
      </c>
      <c r="E443" s="368">
        <v>8</v>
      </c>
      <c r="F443" s="368">
        <v>0</v>
      </c>
      <c r="G443" s="368">
        <v>6</v>
      </c>
      <c r="H443" s="368">
        <v>2</v>
      </c>
      <c r="I443" s="368">
        <v>0</v>
      </c>
      <c r="J443" s="423"/>
    </row>
    <row r="444" spans="1:10">
      <c r="A444" s="368" t="s">
        <v>770</v>
      </c>
      <c r="B444" s="368">
        <v>4</v>
      </c>
      <c r="C444" s="368" t="s">
        <v>139</v>
      </c>
      <c r="D444" s="368" t="s">
        <v>222</v>
      </c>
      <c r="E444" s="368">
        <v>9</v>
      </c>
      <c r="F444" s="368">
        <v>0</v>
      </c>
      <c r="G444" s="368">
        <v>6</v>
      </c>
      <c r="H444" s="368">
        <v>3</v>
      </c>
      <c r="I444" s="368">
        <v>0</v>
      </c>
      <c r="J444" s="423"/>
    </row>
    <row r="445" spans="1:10">
      <c r="A445" s="368" t="s">
        <v>771</v>
      </c>
      <c r="B445" s="368">
        <v>4</v>
      </c>
      <c r="C445" s="368" t="s">
        <v>139</v>
      </c>
      <c r="D445" s="368" t="s">
        <v>223</v>
      </c>
      <c r="E445" s="368">
        <v>16</v>
      </c>
      <c r="F445" s="368">
        <v>2</v>
      </c>
      <c r="G445" s="368">
        <v>12</v>
      </c>
      <c r="H445" s="368">
        <v>0</v>
      </c>
      <c r="I445" s="368">
        <v>2</v>
      </c>
      <c r="J445" s="423"/>
    </row>
    <row r="446" spans="1:10">
      <c r="A446" s="368" t="s">
        <v>772</v>
      </c>
      <c r="B446" s="368">
        <v>4</v>
      </c>
      <c r="C446" s="368" t="s">
        <v>139</v>
      </c>
      <c r="D446" s="368" t="s">
        <v>62</v>
      </c>
      <c r="E446" s="368">
        <v>10</v>
      </c>
      <c r="F446" s="368">
        <v>0</v>
      </c>
      <c r="G446" s="368">
        <v>9</v>
      </c>
      <c r="H446" s="368">
        <v>1</v>
      </c>
      <c r="I446" s="368">
        <v>0</v>
      </c>
      <c r="J446" s="423"/>
    </row>
    <row r="447" spans="1:10">
      <c r="A447" s="368"/>
      <c r="B447" s="368"/>
      <c r="C447" s="368"/>
      <c r="D447" s="368"/>
      <c r="E447" s="368"/>
      <c r="F447" s="368"/>
      <c r="G447" s="368"/>
      <c r="H447" s="368"/>
      <c r="I447" s="368"/>
      <c r="J447" s="423"/>
    </row>
    <row r="448" spans="1:10">
      <c r="A448" s="368"/>
      <c r="B448" s="368"/>
      <c r="C448" s="368"/>
      <c r="D448" s="368"/>
      <c r="E448" s="368"/>
      <c r="F448" s="368"/>
      <c r="G448" s="368"/>
      <c r="H448" s="368"/>
      <c r="I448" s="368"/>
      <c r="J448" s="423"/>
    </row>
    <row r="449" spans="1:10">
      <c r="A449" s="368"/>
      <c r="B449" s="368"/>
      <c r="C449" s="368"/>
      <c r="D449" s="368"/>
      <c r="E449" s="368"/>
      <c r="F449" s="368"/>
      <c r="G449" s="368"/>
      <c r="H449" s="368"/>
      <c r="I449" s="368"/>
      <c r="J449" s="423"/>
    </row>
    <row r="450" spans="1:10">
      <c r="A450" s="368"/>
      <c r="B450" s="368"/>
      <c r="C450" s="368"/>
      <c r="D450" s="368"/>
      <c r="E450" s="368"/>
      <c r="F450" s="368"/>
      <c r="G450" s="368"/>
      <c r="H450" s="368"/>
      <c r="I450" s="368"/>
      <c r="J450" s="423"/>
    </row>
    <row r="451" spans="1:10">
      <c r="A451" s="368"/>
      <c r="B451" s="368"/>
      <c r="C451" s="368"/>
      <c r="D451" s="368"/>
      <c r="E451" s="368"/>
      <c r="F451" s="368"/>
      <c r="G451" s="368"/>
      <c r="H451" s="368"/>
      <c r="I451" s="368"/>
      <c r="J451" s="423"/>
    </row>
    <row r="452" spans="1:10">
      <c r="A452" s="368"/>
      <c r="B452" s="368"/>
      <c r="C452" s="368"/>
      <c r="D452" s="368"/>
      <c r="E452" s="368"/>
      <c r="F452" s="368"/>
      <c r="G452" s="368"/>
      <c r="H452" s="368"/>
      <c r="I452" s="368"/>
      <c r="J452" s="423"/>
    </row>
    <row r="453" spans="1:10">
      <c r="A453" s="368"/>
      <c r="B453" s="368"/>
      <c r="C453" s="368"/>
      <c r="D453" s="368"/>
      <c r="E453" s="368"/>
      <c r="F453" s="368"/>
      <c r="G453" s="368"/>
      <c r="H453" s="368"/>
      <c r="I453" s="368"/>
      <c r="J453" s="423"/>
    </row>
    <row r="454" spans="1:10">
      <c r="A454" s="368"/>
      <c r="B454" s="368"/>
      <c r="C454" s="368"/>
      <c r="D454" s="368"/>
      <c r="E454" s="368"/>
      <c r="F454" s="368"/>
      <c r="G454" s="368"/>
      <c r="H454" s="368"/>
      <c r="I454" s="368"/>
      <c r="J454" s="423"/>
    </row>
    <row r="455" spans="1:10">
      <c r="A455" s="368"/>
      <c r="B455" s="368"/>
      <c r="C455" s="368"/>
      <c r="D455" s="368"/>
      <c r="E455" s="368"/>
      <c r="F455" s="368"/>
      <c r="G455" s="368"/>
      <c r="H455" s="368"/>
      <c r="I455" s="368"/>
      <c r="J455" s="423"/>
    </row>
    <row r="456" spans="1:10">
      <c r="A456" s="368"/>
      <c r="B456" s="368"/>
      <c r="C456" s="368"/>
      <c r="D456" s="368"/>
      <c r="E456" s="368"/>
      <c r="F456" s="368"/>
      <c r="G456" s="368"/>
      <c r="H456" s="368"/>
      <c r="I456" s="368"/>
      <c r="J456" s="423"/>
    </row>
    <row r="457" spans="1:10">
      <c r="A457" s="368"/>
      <c r="B457" s="368"/>
      <c r="C457" s="368"/>
      <c r="D457" s="368"/>
      <c r="E457" s="368"/>
      <c r="F457" s="368"/>
      <c r="G457" s="368"/>
      <c r="H457" s="368"/>
      <c r="I457" s="368"/>
      <c r="J457" s="423"/>
    </row>
    <row r="458" spans="1:10">
      <c r="A458" s="368"/>
      <c r="B458" s="368"/>
      <c r="C458" s="368"/>
      <c r="D458" s="368"/>
      <c r="E458" s="368"/>
      <c r="F458" s="368"/>
      <c r="G458" s="368"/>
      <c r="H458" s="368"/>
      <c r="I458" s="368"/>
      <c r="J458" s="423"/>
    </row>
    <row r="459" spans="1:10">
      <c r="A459" s="368"/>
      <c r="B459" s="368"/>
      <c r="C459" s="368"/>
      <c r="D459" s="368"/>
      <c r="E459" s="368"/>
      <c r="F459" s="368"/>
      <c r="G459" s="368"/>
      <c r="H459" s="368"/>
      <c r="I459" s="368"/>
      <c r="J459" s="423"/>
    </row>
    <row r="460" spans="1:10">
      <c r="A460" s="368"/>
      <c r="B460" s="368"/>
      <c r="C460" s="368"/>
      <c r="D460" s="368"/>
      <c r="E460" s="368"/>
      <c r="F460" s="368"/>
      <c r="G460" s="368"/>
      <c r="H460" s="368"/>
      <c r="I460" s="368"/>
      <c r="J460" s="423"/>
    </row>
    <row r="461" spans="1:10">
      <c r="A461" s="368"/>
      <c r="B461" s="368"/>
      <c r="C461" s="368"/>
      <c r="D461" s="368"/>
      <c r="E461" s="368"/>
      <c r="F461" s="368"/>
      <c r="G461" s="368"/>
      <c r="H461" s="368"/>
      <c r="I461" s="368"/>
      <c r="J461" s="423"/>
    </row>
    <row r="462" spans="1:10">
      <c r="A462" s="368"/>
      <c r="B462" s="368"/>
      <c r="C462" s="368"/>
      <c r="D462" s="368"/>
      <c r="E462" s="368"/>
      <c r="F462" s="368"/>
      <c r="G462" s="368"/>
      <c r="H462" s="368"/>
      <c r="I462" s="368"/>
      <c r="J462" s="423"/>
    </row>
    <row r="463" spans="1:10">
      <c r="A463" s="368"/>
      <c r="B463" s="368"/>
      <c r="C463" s="368"/>
      <c r="D463" s="368"/>
      <c r="E463" s="368"/>
      <c r="F463" s="368"/>
      <c r="G463" s="368"/>
      <c r="H463" s="368"/>
      <c r="I463" s="368"/>
      <c r="J463" s="423"/>
    </row>
    <row r="464" spans="1:10">
      <c r="A464" s="368"/>
      <c r="B464" s="368"/>
      <c r="C464" s="368"/>
      <c r="D464" s="368"/>
      <c r="E464" s="368"/>
      <c r="F464" s="368"/>
      <c r="G464" s="368"/>
      <c r="H464" s="368"/>
      <c r="I464" s="368"/>
      <c r="J464" s="423"/>
    </row>
    <row r="465" spans="1:10">
      <c r="A465" s="368"/>
      <c r="B465" s="368"/>
      <c r="C465" s="368"/>
      <c r="D465" s="368"/>
      <c r="E465" s="368"/>
      <c r="F465" s="368"/>
      <c r="G465" s="368"/>
      <c r="H465" s="368"/>
      <c r="I465" s="368"/>
      <c r="J465" s="423"/>
    </row>
    <row r="466" spans="1:10">
      <c r="A466" s="368"/>
      <c r="B466" s="368"/>
      <c r="C466" s="368"/>
      <c r="D466" s="368"/>
      <c r="E466" s="368"/>
      <c r="F466" s="368"/>
      <c r="G466" s="368"/>
      <c r="H466" s="368"/>
      <c r="I466" s="368"/>
      <c r="J466" s="423"/>
    </row>
    <row r="467" spans="1:10">
      <c r="A467" s="368"/>
      <c r="B467" s="368"/>
      <c r="C467" s="368"/>
      <c r="D467" s="368"/>
      <c r="E467" s="368"/>
      <c r="F467" s="368"/>
      <c r="G467" s="368"/>
      <c r="H467" s="368"/>
      <c r="I467" s="368"/>
      <c r="J467" s="423"/>
    </row>
    <row r="468" spans="1:10">
      <c r="A468" s="368"/>
      <c r="B468" s="368"/>
      <c r="C468" s="368"/>
      <c r="D468" s="368"/>
      <c r="E468" s="368"/>
      <c r="F468" s="368"/>
      <c r="G468" s="368"/>
      <c r="H468" s="368"/>
      <c r="I468" s="368"/>
      <c r="J468" s="423"/>
    </row>
    <row r="469" spans="1:10">
      <c r="A469" s="368"/>
      <c r="B469" s="368"/>
      <c r="C469" s="368"/>
      <c r="D469" s="368"/>
      <c r="E469" s="368"/>
      <c r="F469" s="368"/>
      <c r="G469" s="368"/>
      <c r="H469" s="368"/>
      <c r="I469" s="368"/>
      <c r="J469" s="423"/>
    </row>
    <row r="470" spans="1:10">
      <c r="A470" s="368"/>
      <c r="B470" s="368"/>
      <c r="C470" s="368"/>
      <c r="D470" s="368"/>
      <c r="E470" s="368"/>
      <c r="F470" s="368"/>
      <c r="G470" s="368"/>
      <c r="H470" s="368"/>
      <c r="I470" s="368"/>
      <c r="J470" s="423"/>
    </row>
    <row r="471" spans="1:10">
      <c r="A471" s="368"/>
      <c r="B471" s="368"/>
      <c r="C471" s="368"/>
      <c r="D471" s="368"/>
      <c r="E471" s="368"/>
      <c r="F471" s="368"/>
      <c r="G471" s="368"/>
      <c r="H471" s="368"/>
      <c r="I471" s="368"/>
      <c r="J471" s="424"/>
    </row>
    <row r="472" spans="1:10">
      <c r="A472" s="368"/>
      <c r="B472" s="368"/>
      <c r="C472" s="368"/>
      <c r="D472" s="368"/>
      <c r="E472" s="368"/>
      <c r="F472" s="368"/>
      <c r="G472" s="368"/>
      <c r="H472" s="368"/>
      <c r="I472" s="368"/>
      <c r="J472" s="424"/>
    </row>
    <row r="473" spans="1:10">
      <c r="A473" s="368"/>
      <c r="B473" s="368"/>
      <c r="C473" s="368"/>
      <c r="D473" s="368"/>
      <c r="E473" s="368"/>
      <c r="F473" s="368"/>
      <c r="G473" s="368"/>
      <c r="H473" s="368"/>
      <c r="I473" s="368"/>
      <c r="J473" s="424"/>
    </row>
    <row r="474" spans="1:10">
      <c r="A474" s="368"/>
      <c r="B474" s="368"/>
      <c r="C474" s="368"/>
      <c r="D474" s="368"/>
      <c r="E474" s="368"/>
      <c r="F474" s="368"/>
      <c r="G474" s="368"/>
      <c r="H474" s="368"/>
      <c r="I474" s="368"/>
      <c r="J474" s="424"/>
    </row>
    <row r="475" spans="1:10">
      <c r="A475" s="368"/>
      <c r="B475" s="368"/>
      <c r="C475" s="368"/>
      <c r="D475" s="368"/>
      <c r="E475" s="368"/>
      <c r="F475" s="368"/>
      <c r="G475" s="368"/>
      <c r="H475" s="368"/>
      <c r="I475" s="368"/>
      <c r="J475" s="424"/>
    </row>
    <row r="476" spans="1:10">
      <c r="A476" s="368"/>
      <c r="B476" s="368"/>
      <c r="C476" s="368"/>
      <c r="D476" s="368"/>
      <c r="E476" s="368"/>
      <c r="F476" s="368"/>
      <c r="G476" s="368"/>
      <c r="H476" s="368"/>
      <c r="I476" s="368"/>
      <c r="J476" s="424"/>
    </row>
    <row r="477" spans="1:10">
      <c r="A477" s="368"/>
      <c r="B477" s="368"/>
      <c r="C477" s="368"/>
      <c r="D477" s="368"/>
      <c r="E477" s="368"/>
      <c r="F477" s="368"/>
      <c r="G477" s="368"/>
      <c r="H477" s="368"/>
      <c r="I477" s="368"/>
      <c r="J477" s="424"/>
    </row>
    <row r="478" spans="1:10">
      <c r="A478" s="368"/>
      <c r="B478" s="368"/>
      <c r="C478" s="368"/>
      <c r="D478" s="368"/>
      <c r="E478" s="368"/>
      <c r="F478" s="368"/>
      <c r="G478" s="368"/>
      <c r="H478" s="368"/>
      <c r="I478" s="368"/>
      <c r="J478" s="424"/>
    </row>
    <row r="479" spans="1:10">
      <c r="A479" s="368"/>
      <c r="B479" s="368"/>
      <c r="C479" s="368"/>
      <c r="D479" s="368"/>
      <c r="E479" s="368"/>
      <c r="F479" s="368"/>
      <c r="G479" s="368"/>
      <c r="H479" s="368"/>
      <c r="I479" s="368"/>
      <c r="J479" s="424"/>
    </row>
    <row r="480" spans="1:10">
      <c r="A480" s="368"/>
      <c r="B480" s="368"/>
      <c r="C480" s="368"/>
      <c r="D480" s="368"/>
      <c r="E480" s="368"/>
      <c r="F480" s="368"/>
      <c r="G480" s="368"/>
      <c r="H480" s="368"/>
      <c r="I480" s="368"/>
      <c r="J480" s="424"/>
    </row>
    <row r="481" spans="1:10">
      <c r="A481" s="368"/>
      <c r="B481" s="368"/>
      <c r="C481" s="368"/>
      <c r="D481" s="368"/>
      <c r="E481" s="368"/>
      <c r="F481" s="368"/>
      <c r="G481" s="368"/>
      <c r="H481" s="368"/>
      <c r="I481" s="368"/>
      <c r="J481" s="424"/>
    </row>
    <row r="482" spans="1:10">
      <c r="A482" s="368"/>
      <c r="B482" s="368"/>
      <c r="C482" s="368"/>
      <c r="D482" s="368"/>
      <c r="E482" s="368"/>
      <c r="F482" s="368"/>
      <c r="G482" s="368"/>
      <c r="H482" s="368"/>
      <c r="I482" s="368"/>
      <c r="J482" s="424"/>
    </row>
    <row r="483" spans="1:10">
      <c r="A483" s="368"/>
      <c r="B483" s="368"/>
      <c r="C483" s="368"/>
      <c r="D483" s="368"/>
      <c r="E483" s="368"/>
      <c r="F483" s="368"/>
      <c r="G483" s="368"/>
      <c r="H483" s="368"/>
      <c r="I483" s="368"/>
      <c r="J483" s="424"/>
    </row>
    <row r="484" spans="1:10">
      <c r="A484" s="368"/>
      <c r="B484" s="368"/>
      <c r="C484" s="368"/>
      <c r="D484" s="368"/>
      <c r="E484" s="368"/>
      <c r="F484" s="368"/>
      <c r="G484" s="368"/>
      <c r="H484" s="368"/>
      <c r="I484" s="368"/>
      <c r="J484" s="424"/>
    </row>
    <row r="485" spans="1:10">
      <c r="A485" s="368"/>
      <c r="B485" s="368"/>
      <c r="C485" s="368"/>
      <c r="D485" s="368"/>
      <c r="E485" s="368"/>
      <c r="F485" s="368"/>
      <c r="G485" s="368"/>
      <c r="H485" s="368"/>
      <c r="I485" s="368"/>
      <c r="J485" s="424"/>
    </row>
    <row r="486" spans="1:10">
      <c r="A486" s="368"/>
      <c r="B486" s="368"/>
      <c r="C486" s="368"/>
      <c r="D486" s="368"/>
      <c r="E486" s="368"/>
      <c r="F486" s="368"/>
      <c r="G486" s="368"/>
      <c r="H486" s="368"/>
      <c r="I486" s="368"/>
      <c r="J486" s="424"/>
    </row>
    <row r="487" spans="1:10">
      <c r="A487" s="278"/>
      <c r="B487" s="278"/>
      <c r="C487" s="278"/>
      <c r="D487" s="278"/>
      <c r="E487" s="424"/>
      <c r="F487" s="424"/>
      <c r="G487" s="424"/>
      <c r="H487" s="424"/>
      <c r="I487" s="424"/>
      <c r="J487" s="424"/>
    </row>
    <row r="488" spans="1:10">
      <c r="A488" s="278"/>
      <c r="B488" s="278"/>
      <c r="C488" s="278"/>
      <c r="D488" s="278"/>
      <c r="E488" s="424"/>
      <c r="F488" s="424"/>
      <c r="G488" s="424"/>
      <c r="H488" s="424"/>
      <c r="I488" s="424"/>
      <c r="J488" s="424"/>
    </row>
    <row r="489" spans="1:10">
      <c r="A489" s="278"/>
      <c r="B489" s="278"/>
      <c r="C489" s="278"/>
      <c r="D489" s="278"/>
      <c r="E489" s="424"/>
      <c r="F489" s="424"/>
      <c r="G489" s="424"/>
      <c r="H489" s="424"/>
      <c r="I489" s="424"/>
      <c r="J489" s="424"/>
    </row>
    <row r="490" spans="1:10">
      <c r="A490" s="278"/>
      <c r="B490" s="278"/>
      <c r="C490" s="278"/>
      <c r="D490" s="278"/>
      <c r="E490" s="424"/>
      <c r="F490" s="424"/>
      <c r="G490" s="424"/>
      <c r="H490" s="424"/>
      <c r="I490" s="424"/>
      <c r="J490" s="424"/>
    </row>
    <row r="491" spans="1:10">
      <c r="A491" s="278"/>
      <c r="B491" s="278"/>
      <c r="C491" s="278"/>
      <c r="D491" s="278"/>
      <c r="E491" s="424"/>
      <c r="F491" s="424"/>
      <c r="G491" s="424"/>
      <c r="H491" s="424"/>
      <c r="I491" s="424"/>
      <c r="J491" s="424"/>
    </row>
    <row r="492" spans="1:10">
      <c r="A492" s="278"/>
      <c r="B492" s="278"/>
      <c r="C492" s="278"/>
      <c r="D492" s="278"/>
      <c r="E492" s="424"/>
      <c r="F492" s="424"/>
      <c r="G492" s="424"/>
      <c r="H492" s="424"/>
      <c r="I492" s="424"/>
      <c r="J492" s="424"/>
    </row>
    <row r="493" spans="1:10">
      <c r="A493" s="278"/>
      <c r="B493" s="278"/>
      <c r="C493" s="278"/>
      <c r="D493" s="278"/>
      <c r="E493" s="424"/>
      <c r="F493" s="424"/>
      <c r="G493" s="424"/>
      <c r="H493" s="424"/>
      <c r="I493" s="424"/>
      <c r="J493" s="424"/>
    </row>
    <row r="494" spans="1:10">
      <c r="A494" s="278"/>
      <c r="B494" s="278"/>
      <c r="C494" s="278"/>
      <c r="D494" s="278"/>
      <c r="E494" s="424"/>
      <c r="F494" s="424"/>
      <c r="G494" s="424"/>
      <c r="H494" s="424"/>
      <c r="I494" s="424"/>
      <c r="J494" s="424"/>
    </row>
    <row r="495" spans="1:10">
      <c r="A495" s="278"/>
      <c r="B495" s="278"/>
      <c r="C495" s="278"/>
      <c r="D495" s="278"/>
      <c r="E495" s="424"/>
      <c r="F495" s="424"/>
      <c r="G495" s="424"/>
      <c r="H495" s="424"/>
      <c r="I495" s="424"/>
      <c r="J495" s="424"/>
    </row>
    <row r="496" spans="1:10">
      <c r="A496" s="278"/>
      <c r="B496" s="278"/>
      <c r="C496" s="278"/>
      <c r="D496" s="278"/>
      <c r="E496" s="424"/>
      <c r="F496" s="424"/>
      <c r="G496" s="424"/>
      <c r="H496" s="424"/>
      <c r="I496" s="424"/>
      <c r="J496" s="424"/>
    </row>
    <row r="497" spans="1:10">
      <c r="A497" s="278"/>
      <c r="B497" s="278"/>
      <c r="C497" s="278"/>
      <c r="D497" s="278"/>
      <c r="E497" s="424"/>
      <c r="F497" s="424"/>
      <c r="G497" s="424"/>
      <c r="H497" s="424"/>
      <c r="I497" s="424"/>
      <c r="J497" s="424"/>
    </row>
    <row r="498" spans="1:10">
      <c r="A498" s="278"/>
      <c r="B498" s="278"/>
      <c r="C498" s="278"/>
      <c r="D498" s="278"/>
      <c r="E498" s="424"/>
      <c r="F498" s="424"/>
      <c r="G498" s="424"/>
      <c r="H498" s="424"/>
      <c r="I498" s="424"/>
      <c r="J498" s="424"/>
    </row>
    <row r="499" spans="1:10">
      <c r="A499" s="278"/>
      <c r="B499" s="278"/>
      <c r="C499" s="278"/>
      <c r="D499" s="278"/>
      <c r="E499" s="424"/>
      <c r="F499" s="424"/>
      <c r="G499" s="424"/>
      <c r="H499" s="424"/>
      <c r="I499" s="424"/>
      <c r="J499" s="424"/>
    </row>
    <row r="500" spans="1:10">
      <c r="A500" s="278"/>
      <c r="B500" s="278"/>
      <c r="C500" s="278"/>
      <c r="D500" s="278"/>
      <c r="E500" s="424"/>
      <c r="F500" s="424"/>
      <c r="G500" s="424"/>
      <c r="H500" s="424"/>
      <c r="I500" s="424"/>
      <c r="J500" s="424"/>
    </row>
    <row r="501" spans="1:10">
      <c r="A501" s="278"/>
      <c r="B501" s="278"/>
      <c r="C501" s="278"/>
      <c r="D501" s="278"/>
      <c r="E501" s="424"/>
      <c r="F501" s="424"/>
      <c r="G501" s="424"/>
      <c r="H501" s="424"/>
      <c r="I501" s="424"/>
      <c r="J501" s="424"/>
    </row>
    <row r="502" spans="1:10">
      <c r="A502" s="278"/>
      <c r="B502" s="278"/>
      <c r="C502" s="278"/>
      <c r="D502" s="278"/>
      <c r="E502" s="424"/>
      <c r="F502" s="424"/>
      <c r="G502" s="424"/>
      <c r="H502" s="424"/>
      <c r="I502" s="424"/>
      <c r="J502" s="424"/>
    </row>
    <row r="503" spans="1:10">
      <c r="A503" s="278"/>
      <c r="B503" s="278"/>
      <c r="C503" s="278"/>
      <c r="D503" s="278"/>
      <c r="E503" s="424"/>
      <c r="F503" s="424"/>
      <c r="G503" s="424"/>
      <c r="H503" s="424"/>
      <c r="I503" s="424"/>
    </row>
    <row r="504" spans="1:10">
      <c r="A504" s="278"/>
      <c r="B504" s="278"/>
      <c r="C504" s="278"/>
      <c r="D504" s="278"/>
      <c r="E504" s="424"/>
      <c r="F504" s="424"/>
      <c r="G504" s="424"/>
      <c r="H504" s="424"/>
      <c r="I504" s="424"/>
    </row>
    <row r="505" spans="1:10">
      <c r="A505" s="278"/>
      <c r="B505" s="278"/>
      <c r="C505" s="278"/>
      <c r="D505" s="278"/>
      <c r="E505" s="424"/>
      <c r="F505" s="424"/>
      <c r="G505" s="424"/>
      <c r="H505" s="424"/>
      <c r="I505" s="424"/>
    </row>
    <row r="506" spans="1:10">
      <c r="A506" s="278"/>
      <c r="B506" s="278"/>
      <c r="C506" s="278"/>
      <c r="D506" s="278"/>
      <c r="E506" s="424"/>
      <c r="F506" s="424"/>
      <c r="G506" s="424"/>
      <c r="H506" s="424"/>
      <c r="I506" s="424"/>
    </row>
    <row r="507" spans="1:10">
      <c r="A507" s="278"/>
      <c r="B507" s="278"/>
      <c r="C507" s="278"/>
      <c r="D507" s="278"/>
      <c r="E507" s="424"/>
      <c r="F507" s="424"/>
      <c r="G507" s="424"/>
      <c r="H507" s="424"/>
      <c r="I507" s="424"/>
    </row>
    <row r="508" spans="1:10">
      <c r="A508" s="278"/>
      <c r="B508" s="278"/>
      <c r="C508" s="278"/>
      <c r="D508" s="278"/>
      <c r="E508" s="424"/>
      <c r="F508" s="424"/>
      <c r="G508" s="424"/>
      <c r="H508" s="424"/>
      <c r="I508" s="424"/>
    </row>
    <row r="509" spans="1:10">
      <c r="A509" s="278"/>
      <c r="B509" s="278"/>
      <c r="C509" s="278"/>
      <c r="D509" s="278"/>
      <c r="E509" s="424"/>
      <c r="F509" s="424"/>
      <c r="G509" s="424"/>
      <c r="H509" s="424"/>
      <c r="I509" s="424"/>
    </row>
    <row r="510" spans="1:10">
      <c r="A510" s="278"/>
      <c r="B510" s="278"/>
      <c r="C510" s="278"/>
      <c r="D510" s="278"/>
      <c r="E510" s="424"/>
      <c r="F510" s="424"/>
      <c r="G510" s="424"/>
      <c r="H510" s="424"/>
      <c r="I510" s="424"/>
    </row>
    <row r="511" spans="1:10">
      <c r="A511" s="278"/>
      <c r="B511" s="278"/>
      <c r="C511" s="278"/>
      <c r="D511" s="278"/>
      <c r="E511" s="424"/>
      <c r="F511" s="424"/>
      <c r="G511" s="424"/>
      <c r="H511" s="424"/>
      <c r="I511" s="424"/>
    </row>
    <row r="512" spans="1:10">
      <c r="A512" s="278"/>
      <c r="B512" s="278"/>
      <c r="C512" s="278"/>
      <c r="D512" s="278"/>
      <c r="E512" s="424"/>
      <c r="F512" s="424"/>
      <c r="G512" s="424"/>
      <c r="H512" s="424"/>
      <c r="I512" s="424"/>
    </row>
  </sheetData>
  <sheetProtection selectLockedCells="1" selectUnlockedCells="1"/>
  <autoFilter ref="A1:J1"/>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theme="6" tint="0.39997558519241921"/>
  </sheetPr>
  <dimension ref="A1:J2057"/>
  <sheetViews>
    <sheetView zoomScaleNormal="100" workbookViewId="0">
      <selection activeCell="A2" sqref="A2"/>
    </sheetView>
  </sheetViews>
  <sheetFormatPr defaultRowHeight="15.75" customHeight="1"/>
  <cols>
    <col min="1" max="1" width="36" style="301" customWidth="1"/>
    <col min="2" max="2" width="10.5703125" style="301" customWidth="1"/>
    <col min="3" max="3" width="21.42578125" style="301" customWidth="1"/>
    <col min="4" max="4" width="16.140625" style="301" customWidth="1"/>
    <col min="5" max="5" width="54.28515625" style="301" bestFit="1" customWidth="1"/>
    <col min="6" max="6" width="15.5703125" style="301" bestFit="1" customWidth="1"/>
    <col min="7" max="10" width="10" style="301" customWidth="1"/>
    <col min="11" max="11" width="7.5703125" customWidth="1"/>
    <col min="12" max="12" width="13.42578125" customWidth="1"/>
  </cols>
  <sheetData>
    <row r="1" spans="1:10" s="370" customFormat="1" ht="33" customHeight="1">
      <c r="A1" s="368" t="s">
        <v>242</v>
      </c>
      <c r="B1" s="368" t="s">
        <v>244</v>
      </c>
      <c r="C1" s="368" t="s">
        <v>325</v>
      </c>
      <c r="D1" s="368" t="s">
        <v>239</v>
      </c>
      <c r="E1" s="368" t="s">
        <v>773</v>
      </c>
      <c r="F1" s="368" t="s">
        <v>774</v>
      </c>
      <c r="G1" s="368" t="s">
        <v>70</v>
      </c>
      <c r="H1" s="368" t="s">
        <v>71</v>
      </c>
      <c r="I1" s="368" t="s">
        <v>327</v>
      </c>
      <c r="J1" s="368" t="s">
        <v>72</v>
      </c>
    </row>
    <row r="2" spans="1:10" ht="15.75" customHeight="1">
      <c r="A2" s="368" t="s">
        <v>775</v>
      </c>
      <c r="B2" s="368">
        <v>4</v>
      </c>
      <c r="C2" s="368" t="s">
        <v>166</v>
      </c>
      <c r="D2" s="368" t="s">
        <v>63</v>
      </c>
      <c r="E2" s="368" t="s">
        <v>250</v>
      </c>
      <c r="F2" s="368">
        <v>2520</v>
      </c>
      <c r="G2" s="368">
        <v>185</v>
      </c>
      <c r="H2" s="368">
        <v>1760</v>
      </c>
      <c r="I2" s="368">
        <v>442</v>
      </c>
      <c r="J2" s="368">
        <v>133</v>
      </c>
    </row>
    <row r="3" spans="1:10" ht="15.75" customHeight="1">
      <c r="A3" s="368" t="s">
        <v>776</v>
      </c>
      <c r="B3" s="368">
        <v>4</v>
      </c>
      <c r="C3" s="368" t="s">
        <v>166</v>
      </c>
      <c r="D3" s="368" t="s">
        <v>93</v>
      </c>
      <c r="E3" s="368" t="s">
        <v>250</v>
      </c>
      <c r="F3" s="368">
        <v>10</v>
      </c>
      <c r="G3" s="368">
        <v>0</v>
      </c>
      <c r="H3" s="368">
        <v>7</v>
      </c>
      <c r="I3" s="368">
        <v>2</v>
      </c>
      <c r="J3" s="368">
        <v>1</v>
      </c>
    </row>
    <row r="4" spans="1:10" ht="15.75" customHeight="1">
      <c r="A4" s="368" t="s">
        <v>777</v>
      </c>
      <c r="B4" s="368">
        <v>4</v>
      </c>
      <c r="C4" s="368" t="s">
        <v>166</v>
      </c>
      <c r="D4" s="368" t="s">
        <v>94</v>
      </c>
      <c r="E4" s="368" t="s">
        <v>250</v>
      </c>
      <c r="F4" s="368">
        <v>6</v>
      </c>
      <c r="G4" s="368">
        <v>0</v>
      </c>
      <c r="H4" s="368">
        <v>4</v>
      </c>
      <c r="I4" s="368">
        <v>2</v>
      </c>
      <c r="J4" s="368">
        <v>0</v>
      </c>
    </row>
    <row r="5" spans="1:10" ht="15.75" customHeight="1">
      <c r="A5" s="368" t="s">
        <v>778</v>
      </c>
      <c r="B5" s="368">
        <v>4</v>
      </c>
      <c r="C5" s="368" t="s">
        <v>166</v>
      </c>
      <c r="D5" s="368" t="s">
        <v>224</v>
      </c>
      <c r="E5" s="368" t="s">
        <v>250</v>
      </c>
      <c r="F5" s="368">
        <v>13</v>
      </c>
      <c r="G5" s="368">
        <v>4</v>
      </c>
      <c r="H5" s="368">
        <v>7</v>
      </c>
      <c r="I5" s="368">
        <v>0</v>
      </c>
      <c r="J5" s="368">
        <v>2</v>
      </c>
    </row>
    <row r="6" spans="1:10" ht="15.75" customHeight="1">
      <c r="A6" s="368" t="s">
        <v>779</v>
      </c>
      <c r="B6" s="368">
        <v>4</v>
      </c>
      <c r="C6" s="368" t="s">
        <v>166</v>
      </c>
      <c r="D6" s="368" t="s">
        <v>194</v>
      </c>
      <c r="E6" s="368" t="s">
        <v>250</v>
      </c>
      <c r="F6" s="368">
        <v>15</v>
      </c>
      <c r="G6" s="368">
        <v>0</v>
      </c>
      <c r="H6" s="368">
        <v>13</v>
      </c>
      <c r="I6" s="368">
        <v>2</v>
      </c>
      <c r="J6" s="368">
        <v>0</v>
      </c>
    </row>
    <row r="7" spans="1:10" ht="15.75" customHeight="1">
      <c r="A7" s="368" t="s">
        <v>780</v>
      </c>
      <c r="B7" s="368">
        <v>4</v>
      </c>
      <c r="C7" s="368" t="s">
        <v>166</v>
      </c>
      <c r="D7" s="368" t="s">
        <v>82</v>
      </c>
      <c r="E7" s="368" t="s">
        <v>250</v>
      </c>
      <c r="F7" s="368">
        <v>4</v>
      </c>
      <c r="G7" s="368">
        <v>1</v>
      </c>
      <c r="H7" s="368">
        <v>3</v>
      </c>
      <c r="I7" s="368">
        <v>0</v>
      </c>
      <c r="J7" s="368">
        <v>0</v>
      </c>
    </row>
    <row r="8" spans="1:10" ht="15.75" customHeight="1">
      <c r="A8" s="368" t="s">
        <v>781</v>
      </c>
      <c r="B8" s="368">
        <v>4</v>
      </c>
      <c r="C8" s="368" t="s">
        <v>166</v>
      </c>
      <c r="D8" s="368" t="s">
        <v>95</v>
      </c>
      <c r="E8" s="368" t="s">
        <v>250</v>
      </c>
      <c r="F8" s="368">
        <v>8</v>
      </c>
      <c r="G8" s="368">
        <v>0</v>
      </c>
      <c r="H8" s="368">
        <v>7</v>
      </c>
      <c r="I8" s="368">
        <v>1</v>
      </c>
      <c r="J8" s="368">
        <v>0</v>
      </c>
    </row>
    <row r="9" spans="1:10" ht="15.75" customHeight="1">
      <c r="A9" s="368" t="s">
        <v>782</v>
      </c>
      <c r="B9" s="368">
        <v>4</v>
      </c>
      <c r="C9" s="368" t="s">
        <v>166</v>
      </c>
      <c r="D9" s="368" t="s">
        <v>210</v>
      </c>
      <c r="E9" s="368" t="s">
        <v>250</v>
      </c>
      <c r="F9" s="368">
        <v>33</v>
      </c>
      <c r="G9" s="368">
        <v>0</v>
      </c>
      <c r="H9" s="368">
        <v>19</v>
      </c>
      <c r="I9" s="368">
        <v>11</v>
      </c>
      <c r="J9" s="368">
        <v>3</v>
      </c>
    </row>
    <row r="10" spans="1:10" ht="15.75" customHeight="1">
      <c r="A10" s="368" t="s">
        <v>783</v>
      </c>
      <c r="B10" s="368">
        <v>4</v>
      </c>
      <c r="C10" s="368" t="s">
        <v>166</v>
      </c>
      <c r="D10" s="368" t="s">
        <v>20</v>
      </c>
      <c r="E10" s="368" t="s">
        <v>250</v>
      </c>
      <c r="F10" s="368">
        <v>9</v>
      </c>
      <c r="G10" s="368">
        <v>0</v>
      </c>
      <c r="H10" s="368">
        <v>6</v>
      </c>
      <c r="I10" s="368">
        <v>3</v>
      </c>
      <c r="J10" s="368">
        <v>0</v>
      </c>
    </row>
    <row r="11" spans="1:10" ht="15.75" customHeight="1">
      <c r="A11" s="368" t="s">
        <v>784</v>
      </c>
      <c r="B11" s="368">
        <v>4</v>
      </c>
      <c r="C11" s="368" t="s">
        <v>166</v>
      </c>
      <c r="D11" s="368" t="s">
        <v>21</v>
      </c>
      <c r="E11" s="368" t="s">
        <v>250</v>
      </c>
      <c r="F11" s="368">
        <v>8</v>
      </c>
      <c r="G11" s="368">
        <v>1</v>
      </c>
      <c r="H11" s="368">
        <v>5</v>
      </c>
      <c r="I11" s="368">
        <v>2</v>
      </c>
      <c r="J11" s="368">
        <v>0</v>
      </c>
    </row>
    <row r="12" spans="1:10" ht="15.75" customHeight="1">
      <c r="A12" s="368" t="s">
        <v>785</v>
      </c>
      <c r="B12" s="368">
        <v>4</v>
      </c>
      <c r="C12" s="368" t="s">
        <v>166</v>
      </c>
      <c r="D12" s="368" t="s">
        <v>22</v>
      </c>
      <c r="E12" s="368" t="s">
        <v>250</v>
      </c>
      <c r="F12" s="368">
        <v>15</v>
      </c>
      <c r="G12" s="368">
        <v>3</v>
      </c>
      <c r="H12" s="368">
        <v>9</v>
      </c>
      <c r="I12" s="368">
        <v>2</v>
      </c>
      <c r="J12" s="368">
        <v>1</v>
      </c>
    </row>
    <row r="13" spans="1:10" ht="15.75" customHeight="1">
      <c r="A13" s="368" t="s">
        <v>786</v>
      </c>
      <c r="B13" s="368">
        <v>4</v>
      </c>
      <c r="C13" s="368" t="s">
        <v>166</v>
      </c>
      <c r="D13" s="368" t="s">
        <v>195</v>
      </c>
      <c r="E13" s="368" t="s">
        <v>250</v>
      </c>
      <c r="F13" s="368">
        <v>17</v>
      </c>
      <c r="G13" s="368">
        <v>1</v>
      </c>
      <c r="H13" s="368">
        <v>12</v>
      </c>
      <c r="I13" s="368">
        <v>2</v>
      </c>
      <c r="J13" s="368">
        <v>2</v>
      </c>
    </row>
    <row r="14" spans="1:10" ht="15.75" customHeight="1">
      <c r="A14" s="368" t="s">
        <v>787</v>
      </c>
      <c r="B14" s="368">
        <v>4</v>
      </c>
      <c r="C14" s="368" t="s">
        <v>166</v>
      </c>
      <c r="D14" s="368" t="s">
        <v>175</v>
      </c>
      <c r="E14" s="368" t="s">
        <v>250</v>
      </c>
      <c r="F14" s="368">
        <v>6</v>
      </c>
      <c r="G14" s="368">
        <v>0</v>
      </c>
      <c r="H14" s="368">
        <v>5</v>
      </c>
      <c r="I14" s="368">
        <v>1</v>
      </c>
      <c r="J14" s="368">
        <v>0</v>
      </c>
    </row>
    <row r="15" spans="1:10" ht="15.75" customHeight="1">
      <c r="A15" s="368" t="s">
        <v>788</v>
      </c>
      <c r="B15" s="368">
        <v>4</v>
      </c>
      <c r="C15" s="368" t="s">
        <v>166</v>
      </c>
      <c r="D15" s="368" t="s">
        <v>225</v>
      </c>
      <c r="E15" s="368" t="s">
        <v>250</v>
      </c>
      <c r="F15" s="368">
        <v>28</v>
      </c>
      <c r="G15" s="368">
        <v>2</v>
      </c>
      <c r="H15" s="368">
        <v>19</v>
      </c>
      <c r="I15" s="368">
        <v>3</v>
      </c>
      <c r="J15" s="368">
        <v>4</v>
      </c>
    </row>
    <row r="16" spans="1:10" ht="15.75" customHeight="1">
      <c r="A16" s="368" t="s">
        <v>789</v>
      </c>
      <c r="B16" s="368">
        <v>4</v>
      </c>
      <c r="C16" s="368" t="s">
        <v>166</v>
      </c>
      <c r="D16" s="368" t="s">
        <v>96</v>
      </c>
      <c r="E16" s="368" t="s">
        <v>250</v>
      </c>
      <c r="F16" s="368">
        <v>12</v>
      </c>
      <c r="G16" s="368">
        <v>0</v>
      </c>
      <c r="H16" s="368">
        <v>11</v>
      </c>
      <c r="I16" s="368">
        <v>0</v>
      </c>
      <c r="J16" s="368">
        <v>1</v>
      </c>
    </row>
    <row r="17" spans="1:10" ht="15.75" customHeight="1">
      <c r="A17" s="368" t="s">
        <v>790</v>
      </c>
      <c r="B17" s="368">
        <v>4</v>
      </c>
      <c r="C17" s="368" t="s">
        <v>166</v>
      </c>
      <c r="D17" s="368" t="s">
        <v>176</v>
      </c>
      <c r="E17" s="368" t="s">
        <v>250</v>
      </c>
      <c r="F17" s="368">
        <v>4</v>
      </c>
      <c r="G17" s="368">
        <v>1</v>
      </c>
      <c r="H17" s="368">
        <v>2</v>
      </c>
      <c r="I17" s="368">
        <v>1</v>
      </c>
      <c r="J17" s="368">
        <v>0</v>
      </c>
    </row>
    <row r="18" spans="1:10" ht="15.75" customHeight="1">
      <c r="A18" s="368" t="s">
        <v>791</v>
      </c>
      <c r="B18" s="368">
        <v>4</v>
      </c>
      <c r="C18" s="368" t="s">
        <v>166</v>
      </c>
      <c r="D18" s="368" t="s">
        <v>196</v>
      </c>
      <c r="E18" s="368" t="s">
        <v>250</v>
      </c>
      <c r="F18" s="368">
        <v>23</v>
      </c>
      <c r="G18" s="368">
        <v>0</v>
      </c>
      <c r="H18" s="368">
        <v>19</v>
      </c>
      <c r="I18" s="368">
        <v>4</v>
      </c>
      <c r="J18" s="368">
        <v>0</v>
      </c>
    </row>
    <row r="19" spans="1:10" ht="15.75" customHeight="1">
      <c r="A19" s="368" t="s">
        <v>792</v>
      </c>
      <c r="B19" s="368">
        <v>4</v>
      </c>
      <c r="C19" s="368" t="s">
        <v>166</v>
      </c>
      <c r="D19" s="368" t="s">
        <v>97</v>
      </c>
      <c r="E19" s="368" t="s">
        <v>250</v>
      </c>
      <c r="F19" s="368">
        <v>18</v>
      </c>
      <c r="G19" s="368">
        <v>0</v>
      </c>
      <c r="H19" s="368">
        <v>15</v>
      </c>
      <c r="I19" s="368">
        <v>2</v>
      </c>
      <c r="J19" s="368">
        <v>1</v>
      </c>
    </row>
    <row r="20" spans="1:10" ht="15.75" customHeight="1">
      <c r="A20" s="368" t="s">
        <v>793</v>
      </c>
      <c r="B20" s="368">
        <v>4</v>
      </c>
      <c r="C20" s="368" t="s">
        <v>166</v>
      </c>
      <c r="D20" s="368" t="s">
        <v>177</v>
      </c>
      <c r="E20" s="368" t="s">
        <v>250</v>
      </c>
      <c r="F20" s="368">
        <v>39</v>
      </c>
      <c r="G20" s="368">
        <v>1</v>
      </c>
      <c r="H20" s="368">
        <v>32</v>
      </c>
      <c r="I20" s="368">
        <v>4</v>
      </c>
      <c r="J20" s="368">
        <v>2</v>
      </c>
    </row>
    <row r="21" spans="1:10" ht="15.75" customHeight="1">
      <c r="A21" s="368" t="s">
        <v>794</v>
      </c>
      <c r="B21" s="368">
        <v>4</v>
      </c>
      <c r="C21" s="368" t="s">
        <v>166</v>
      </c>
      <c r="D21" s="368" t="s">
        <v>23</v>
      </c>
      <c r="E21" s="368" t="s">
        <v>250</v>
      </c>
      <c r="F21" s="368">
        <v>10</v>
      </c>
      <c r="G21" s="368">
        <v>1</v>
      </c>
      <c r="H21" s="368">
        <v>5</v>
      </c>
      <c r="I21" s="368">
        <v>1</v>
      </c>
      <c r="J21" s="368">
        <v>3</v>
      </c>
    </row>
    <row r="22" spans="1:10" ht="15.75" customHeight="1">
      <c r="A22" s="368" t="s">
        <v>795</v>
      </c>
      <c r="B22" s="368">
        <v>4</v>
      </c>
      <c r="C22" s="368" t="s">
        <v>166</v>
      </c>
      <c r="D22" s="368" t="s">
        <v>226</v>
      </c>
      <c r="E22" s="368" t="s">
        <v>250</v>
      </c>
      <c r="F22" s="368">
        <v>14</v>
      </c>
      <c r="G22" s="368">
        <v>2</v>
      </c>
      <c r="H22" s="368">
        <v>9</v>
      </c>
      <c r="I22" s="368">
        <v>2</v>
      </c>
      <c r="J22" s="368">
        <v>1</v>
      </c>
    </row>
    <row r="23" spans="1:10" ht="15.75" customHeight="1">
      <c r="A23" s="368" t="s">
        <v>796</v>
      </c>
      <c r="B23" s="368">
        <v>4</v>
      </c>
      <c r="C23" s="368" t="s">
        <v>166</v>
      </c>
      <c r="D23" s="368" t="s">
        <v>83</v>
      </c>
      <c r="E23" s="368" t="s">
        <v>250</v>
      </c>
      <c r="F23" s="368">
        <v>58</v>
      </c>
      <c r="G23" s="368">
        <v>6</v>
      </c>
      <c r="H23" s="368">
        <v>45</v>
      </c>
      <c r="I23" s="368">
        <v>5</v>
      </c>
      <c r="J23" s="368">
        <v>2</v>
      </c>
    </row>
    <row r="24" spans="1:10" ht="15.75" customHeight="1">
      <c r="A24" s="368" t="s">
        <v>797</v>
      </c>
      <c r="B24" s="368">
        <v>4</v>
      </c>
      <c r="C24" s="368" t="s">
        <v>166</v>
      </c>
      <c r="D24" s="368" t="s">
        <v>98</v>
      </c>
      <c r="E24" s="368" t="s">
        <v>250</v>
      </c>
      <c r="F24" s="368">
        <v>7</v>
      </c>
      <c r="G24" s="368">
        <v>0</v>
      </c>
      <c r="H24" s="368">
        <v>6</v>
      </c>
      <c r="I24" s="368">
        <v>1</v>
      </c>
      <c r="J24" s="368">
        <v>0</v>
      </c>
    </row>
    <row r="25" spans="1:10" ht="15.75" customHeight="1">
      <c r="A25" s="368" t="s">
        <v>798</v>
      </c>
      <c r="B25" s="368">
        <v>4</v>
      </c>
      <c r="C25" s="368" t="s">
        <v>166</v>
      </c>
      <c r="D25" s="368" t="s">
        <v>84</v>
      </c>
      <c r="E25" s="368" t="s">
        <v>250</v>
      </c>
      <c r="F25" s="368">
        <v>19</v>
      </c>
      <c r="G25" s="368">
        <v>2</v>
      </c>
      <c r="H25" s="368">
        <v>16</v>
      </c>
      <c r="I25" s="368">
        <v>1</v>
      </c>
      <c r="J25" s="368">
        <v>0</v>
      </c>
    </row>
    <row r="26" spans="1:10" ht="15.75" customHeight="1">
      <c r="A26" s="368" t="s">
        <v>799</v>
      </c>
      <c r="B26" s="368">
        <v>4</v>
      </c>
      <c r="C26" s="368" t="s">
        <v>166</v>
      </c>
      <c r="D26" s="368" t="s">
        <v>24</v>
      </c>
      <c r="E26" s="368" t="s">
        <v>250</v>
      </c>
      <c r="F26" s="368">
        <v>26</v>
      </c>
      <c r="G26" s="368">
        <v>4</v>
      </c>
      <c r="H26" s="368">
        <v>19</v>
      </c>
      <c r="I26" s="368">
        <v>2</v>
      </c>
      <c r="J26" s="368">
        <v>1</v>
      </c>
    </row>
    <row r="27" spans="1:10" ht="15.75" customHeight="1">
      <c r="A27" s="368" t="s">
        <v>800</v>
      </c>
      <c r="B27" s="368">
        <v>4</v>
      </c>
      <c r="C27" s="368" t="s">
        <v>166</v>
      </c>
      <c r="D27" s="368" t="s">
        <v>25</v>
      </c>
      <c r="E27" s="368" t="s">
        <v>250</v>
      </c>
      <c r="F27" s="368">
        <v>22</v>
      </c>
      <c r="G27" s="368">
        <v>1</v>
      </c>
      <c r="H27" s="368">
        <v>12</v>
      </c>
      <c r="I27" s="368">
        <v>7</v>
      </c>
      <c r="J27" s="368">
        <v>2</v>
      </c>
    </row>
    <row r="28" spans="1:10" ht="15.75" customHeight="1">
      <c r="A28" s="368" t="s">
        <v>801</v>
      </c>
      <c r="B28" s="368">
        <v>4</v>
      </c>
      <c r="C28" s="368" t="s">
        <v>166</v>
      </c>
      <c r="D28" s="368" t="s">
        <v>197</v>
      </c>
      <c r="E28" s="368" t="s">
        <v>250</v>
      </c>
      <c r="F28" s="368">
        <v>12</v>
      </c>
      <c r="G28" s="368">
        <v>0</v>
      </c>
      <c r="H28" s="368">
        <v>7</v>
      </c>
      <c r="I28" s="368">
        <v>3</v>
      </c>
      <c r="J28" s="368">
        <v>2</v>
      </c>
    </row>
    <row r="29" spans="1:10" ht="15.75" customHeight="1">
      <c r="A29" s="368" t="s">
        <v>802</v>
      </c>
      <c r="B29" s="368">
        <v>4</v>
      </c>
      <c r="C29" s="368" t="s">
        <v>166</v>
      </c>
      <c r="D29" s="368" t="s">
        <v>211</v>
      </c>
      <c r="E29" s="368" t="s">
        <v>250</v>
      </c>
      <c r="F29" s="368">
        <v>31</v>
      </c>
      <c r="G29" s="368">
        <v>2</v>
      </c>
      <c r="H29" s="368">
        <v>25</v>
      </c>
      <c r="I29" s="368">
        <v>4</v>
      </c>
      <c r="J29" s="368">
        <v>0</v>
      </c>
    </row>
    <row r="30" spans="1:10" ht="15.75" customHeight="1">
      <c r="A30" s="368" t="s">
        <v>803</v>
      </c>
      <c r="B30" s="368">
        <v>4</v>
      </c>
      <c r="C30" s="368" t="s">
        <v>166</v>
      </c>
      <c r="D30" s="368" t="s">
        <v>100</v>
      </c>
      <c r="E30" s="368" t="s">
        <v>250</v>
      </c>
      <c r="F30" s="368">
        <v>13</v>
      </c>
      <c r="G30" s="368">
        <v>0</v>
      </c>
      <c r="H30" s="368">
        <v>10</v>
      </c>
      <c r="I30" s="368">
        <v>2</v>
      </c>
      <c r="J30" s="368">
        <v>1</v>
      </c>
    </row>
    <row r="31" spans="1:10" ht="15.75" customHeight="1">
      <c r="A31" s="368" t="s">
        <v>804</v>
      </c>
      <c r="B31" s="368">
        <v>4</v>
      </c>
      <c r="C31" s="368" t="s">
        <v>166</v>
      </c>
      <c r="D31" s="368" t="s">
        <v>26</v>
      </c>
      <c r="E31" s="368" t="s">
        <v>250</v>
      </c>
      <c r="F31" s="368">
        <v>17</v>
      </c>
      <c r="G31" s="368">
        <v>1</v>
      </c>
      <c r="H31" s="368">
        <v>12</v>
      </c>
      <c r="I31" s="368">
        <v>3</v>
      </c>
      <c r="J31" s="368">
        <v>1</v>
      </c>
    </row>
    <row r="32" spans="1:10" ht="15.75" customHeight="1">
      <c r="A32" s="368" t="s">
        <v>805</v>
      </c>
      <c r="B32" s="368">
        <v>4</v>
      </c>
      <c r="C32" s="368" t="s">
        <v>166</v>
      </c>
      <c r="D32" s="368" t="s">
        <v>154</v>
      </c>
      <c r="E32" s="368" t="s">
        <v>250</v>
      </c>
      <c r="F32" s="368">
        <v>4</v>
      </c>
      <c r="G32" s="368">
        <v>0</v>
      </c>
      <c r="H32" s="368">
        <v>3</v>
      </c>
      <c r="I32" s="368">
        <v>0</v>
      </c>
      <c r="J32" s="368">
        <v>1</v>
      </c>
    </row>
    <row r="33" spans="1:10" ht="15.75" customHeight="1">
      <c r="A33" s="368" t="s">
        <v>806</v>
      </c>
      <c r="B33" s="368">
        <v>4</v>
      </c>
      <c r="C33" s="368" t="s">
        <v>166</v>
      </c>
      <c r="D33" s="368" t="s">
        <v>73</v>
      </c>
      <c r="E33" s="368" t="s">
        <v>250</v>
      </c>
      <c r="F33" s="368">
        <v>14</v>
      </c>
      <c r="G33" s="368">
        <v>0</v>
      </c>
      <c r="H33" s="368">
        <v>7</v>
      </c>
      <c r="I33" s="368">
        <v>6</v>
      </c>
      <c r="J33" s="368">
        <v>1</v>
      </c>
    </row>
    <row r="34" spans="1:10" ht="15.75" customHeight="1">
      <c r="A34" s="368" t="s">
        <v>807</v>
      </c>
      <c r="B34" s="368">
        <v>4</v>
      </c>
      <c r="C34" s="368" t="s">
        <v>166</v>
      </c>
      <c r="D34" s="368" t="s">
        <v>74</v>
      </c>
      <c r="E34" s="368" t="s">
        <v>250</v>
      </c>
      <c r="F34" s="368">
        <v>42</v>
      </c>
      <c r="G34" s="368">
        <v>4</v>
      </c>
      <c r="H34" s="368">
        <v>29</v>
      </c>
      <c r="I34" s="368">
        <v>6</v>
      </c>
      <c r="J34" s="368">
        <v>3</v>
      </c>
    </row>
    <row r="35" spans="1:10" ht="15.75" customHeight="1">
      <c r="A35" s="368" t="s">
        <v>808</v>
      </c>
      <c r="B35" s="368">
        <v>4</v>
      </c>
      <c r="C35" s="368" t="s">
        <v>166</v>
      </c>
      <c r="D35" s="368" t="s">
        <v>198</v>
      </c>
      <c r="E35" s="368" t="s">
        <v>250</v>
      </c>
      <c r="F35" s="368">
        <v>50</v>
      </c>
      <c r="G35" s="368">
        <v>4</v>
      </c>
      <c r="H35" s="368">
        <v>35</v>
      </c>
      <c r="I35" s="368">
        <v>8</v>
      </c>
      <c r="J35" s="368">
        <v>3</v>
      </c>
    </row>
    <row r="36" spans="1:10" ht="15.75" customHeight="1">
      <c r="A36" s="368" t="s">
        <v>809</v>
      </c>
      <c r="B36" s="368">
        <v>4</v>
      </c>
      <c r="C36" s="368" t="s">
        <v>166</v>
      </c>
      <c r="D36" s="368" t="s">
        <v>227</v>
      </c>
      <c r="E36" s="368" t="s">
        <v>250</v>
      </c>
      <c r="F36" s="368">
        <v>16</v>
      </c>
      <c r="G36" s="368">
        <v>2</v>
      </c>
      <c r="H36" s="368">
        <v>10</v>
      </c>
      <c r="I36" s="368">
        <v>3</v>
      </c>
      <c r="J36" s="368">
        <v>1</v>
      </c>
    </row>
    <row r="37" spans="1:10" ht="15.75" customHeight="1">
      <c r="A37" s="368" t="s">
        <v>810</v>
      </c>
      <c r="B37" s="368">
        <v>4</v>
      </c>
      <c r="C37" s="368" t="s">
        <v>166</v>
      </c>
      <c r="D37" s="368" t="s">
        <v>199</v>
      </c>
      <c r="E37" s="368" t="s">
        <v>250</v>
      </c>
      <c r="F37" s="368">
        <v>10</v>
      </c>
      <c r="G37" s="368">
        <v>0</v>
      </c>
      <c r="H37" s="368">
        <v>5</v>
      </c>
      <c r="I37" s="368">
        <v>5</v>
      </c>
      <c r="J37" s="368">
        <v>0</v>
      </c>
    </row>
    <row r="38" spans="1:10" ht="15.75" customHeight="1">
      <c r="A38" s="368" t="s">
        <v>811</v>
      </c>
      <c r="B38" s="368">
        <v>4</v>
      </c>
      <c r="C38" s="368" t="s">
        <v>166</v>
      </c>
      <c r="D38" s="368" t="s">
        <v>212</v>
      </c>
      <c r="E38" s="368" t="s">
        <v>250</v>
      </c>
      <c r="F38" s="368">
        <v>8</v>
      </c>
      <c r="G38" s="368">
        <v>1</v>
      </c>
      <c r="H38" s="368">
        <v>4</v>
      </c>
      <c r="I38" s="368">
        <v>3</v>
      </c>
      <c r="J38" s="368">
        <v>0</v>
      </c>
    </row>
    <row r="39" spans="1:10" ht="15.75" customHeight="1">
      <c r="A39" s="368" t="s">
        <v>812</v>
      </c>
      <c r="B39" s="368">
        <v>4</v>
      </c>
      <c r="C39" s="368" t="s">
        <v>166</v>
      </c>
      <c r="D39" s="368" t="s">
        <v>155</v>
      </c>
      <c r="E39" s="368" t="s">
        <v>250</v>
      </c>
      <c r="F39" s="368">
        <v>14</v>
      </c>
      <c r="G39" s="368">
        <v>2</v>
      </c>
      <c r="H39" s="368">
        <v>5</v>
      </c>
      <c r="I39" s="368">
        <v>6</v>
      </c>
      <c r="J39" s="368">
        <v>1</v>
      </c>
    </row>
    <row r="40" spans="1:10" ht="15.75" customHeight="1">
      <c r="A40" s="368" t="s">
        <v>813</v>
      </c>
      <c r="B40" s="368">
        <v>4</v>
      </c>
      <c r="C40" s="368" t="s">
        <v>166</v>
      </c>
      <c r="D40" s="368" t="s">
        <v>101</v>
      </c>
      <c r="E40" s="368" t="s">
        <v>250</v>
      </c>
      <c r="F40" s="368">
        <v>6</v>
      </c>
      <c r="G40" s="368">
        <v>1</v>
      </c>
      <c r="H40" s="368">
        <v>4</v>
      </c>
      <c r="I40" s="368">
        <v>1</v>
      </c>
      <c r="J40" s="368">
        <v>0</v>
      </c>
    </row>
    <row r="41" spans="1:10" ht="15.75" customHeight="1">
      <c r="A41" s="368" t="s">
        <v>814</v>
      </c>
      <c r="B41" s="368">
        <v>4</v>
      </c>
      <c r="C41" s="368" t="s">
        <v>166</v>
      </c>
      <c r="D41" s="368" t="s">
        <v>228</v>
      </c>
      <c r="E41" s="368" t="s">
        <v>250</v>
      </c>
      <c r="F41" s="368">
        <v>12</v>
      </c>
      <c r="G41" s="368">
        <v>2</v>
      </c>
      <c r="H41" s="368">
        <v>9</v>
      </c>
      <c r="I41" s="368">
        <v>1</v>
      </c>
      <c r="J41" s="368">
        <v>0</v>
      </c>
    </row>
    <row r="42" spans="1:10" ht="15.75" customHeight="1">
      <c r="A42" s="368" t="s">
        <v>815</v>
      </c>
      <c r="B42" s="368">
        <v>4</v>
      </c>
      <c r="C42" s="368" t="s">
        <v>166</v>
      </c>
      <c r="D42" s="368" t="s">
        <v>178</v>
      </c>
      <c r="E42" s="368" t="s">
        <v>250</v>
      </c>
      <c r="F42" s="368">
        <v>12</v>
      </c>
      <c r="G42" s="368">
        <v>0</v>
      </c>
      <c r="H42" s="368">
        <v>9</v>
      </c>
      <c r="I42" s="368">
        <v>2</v>
      </c>
      <c r="J42" s="368">
        <v>1</v>
      </c>
    </row>
    <row r="43" spans="1:10" ht="15.75" customHeight="1">
      <c r="A43" s="368" t="s">
        <v>816</v>
      </c>
      <c r="B43" s="368">
        <v>4</v>
      </c>
      <c r="C43" s="368" t="s">
        <v>166</v>
      </c>
      <c r="D43" s="368" t="s">
        <v>102</v>
      </c>
      <c r="E43" s="368" t="s">
        <v>250</v>
      </c>
      <c r="F43" s="368">
        <v>7</v>
      </c>
      <c r="G43" s="368">
        <v>0</v>
      </c>
      <c r="H43" s="368">
        <v>6</v>
      </c>
      <c r="I43" s="368">
        <v>1</v>
      </c>
      <c r="J43" s="368">
        <v>0</v>
      </c>
    </row>
    <row r="44" spans="1:10" ht="15.75" customHeight="1">
      <c r="A44" s="368" t="s">
        <v>817</v>
      </c>
      <c r="B44" s="368">
        <v>4</v>
      </c>
      <c r="C44" s="368" t="s">
        <v>166</v>
      </c>
      <c r="D44" s="368" t="s">
        <v>85</v>
      </c>
      <c r="E44" s="368" t="s">
        <v>250</v>
      </c>
      <c r="F44" s="368">
        <v>62</v>
      </c>
      <c r="G44" s="368">
        <v>15</v>
      </c>
      <c r="H44" s="368">
        <v>33</v>
      </c>
      <c r="I44" s="368">
        <v>10</v>
      </c>
      <c r="J44" s="368">
        <v>4</v>
      </c>
    </row>
    <row r="45" spans="1:10" ht="15.75" customHeight="1">
      <c r="A45" s="368" t="s">
        <v>818</v>
      </c>
      <c r="B45" s="368">
        <v>4</v>
      </c>
      <c r="C45" s="368" t="s">
        <v>166</v>
      </c>
      <c r="D45" s="368" t="s">
        <v>156</v>
      </c>
      <c r="E45" s="368" t="s">
        <v>250</v>
      </c>
      <c r="F45" s="368">
        <v>9</v>
      </c>
      <c r="G45" s="368">
        <v>0</v>
      </c>
      <c r="H45" s="368">
        <v>8</v>
      </c>
      <c r="I45" s="368">
        <v>1</v>
      </c>
      <c r="J45" s="368">
        <v>0</v>
      </c>
    </row>
    <row r="46" spans="1:10" ht="15.75" customHeight="1">
      <c r="A46" s="368" t="s">
        <v>819</v>
      </c>
      <c r="B46" s="368">
        <v>4</v>
      </c>
      <c r="C46" s="368" t="s">
        <v>166</v>
      </c>
      <c r="D46" s="368" t="s">
        <v>200</v>
      </c>
      <c r="E46" s="368" t="s">
        <v>250</v>
      </c>
      <c r="F46" s="368">
        <v>39</v>
      </c>
      <c r="G46" s="368">
        <v>1</v>
      </c>
      <c r="H46" s="368">
        <v>29</v>
      </c>
      <c r="I46" s="368">
        <v>7</v>
      </c>
      <c r="J46" s="368">
        <v>2</v>
      </c>
    </row>
    <row r="47" spans="1:10" ht="15.75" customHeight="1">
      <c r="A47" s="368" t="s">
        <v>820</v>
      </c>
      <c r="B47" s="368">
        <v>4</v>
      </c>
      <c r="C47" s="368" t="s">
        <v>166</v>
      </c>
      <c r="D47" s="368" t="s">
        <v>103</v>
      </c>
      <c r="E47" s="368" t="s">
        <v>250</v>
      </c>
      <c r="F47" s="368">
        <v>8</v>
      </c>
      <c r="G47" s="368">
        <v>0</v>
      </c>
      <c r="H47" s="368">
        <v>4</v>
      </c>
      <c r="I47" s="368">
        <v>4</v>
      </c>
      <c r="J47" s="368">
        <v>0</v>
      </c>
    </row>
    <row r="48" spans="1:10" ht="15.75" customHeight="1">
      <c r="A48" s="368" t="s">
        <v>821</v>
      </c>
      <c r="B48" s="368">
        <v>4</v>
      </c>
      <c r="C48" s="368" t="s">
        <v>166</v>
      </c>
      <c r="D48" s="368" t="s">
        <v>104</v>
      </c>
      <c r="E48" s="368" t="s">
        <v>250</v>
      </c>
      <c r="F48" s="368">
        <v>10</v>
      </c>
      <c r="G48" s="368">
        <v>0</v>
      </c>
      <c r="H48" s="368">
        <v>6</v>
      </c>
      <c r="I48" s="368">
        <v>4</v>
      </c>
      <c r="J48" s="368">
        <v>0</v>
      </c>
    </row>
    <row r="49" spans="1:10" ht="15.75" customHeight="1">
      <c r="A49" s="368" t="s">
        <v>822</v>
      </c>
      <c r="B49" s="368">
        <v>4</v>
      </c>
      <c r="C49" s="368" t="s">
        <v>166</v>
      </c>
      <c r="D49" s="368" t="s">
        <v>27</v>
      </c>
      <c r="E49" s="368" t="s">
        <v>250</v>
      </c>
      <c r="F49" s="368">
        <v>10</v>
      </c>
      <c r="G49" s="368">
        <v>0</v>
      </c>
      <c r="H49" s="368">
        <v>8</v>
      </c>
      <c r="I49" s="368">
        <v>1</v>
      </c>
      <c r="J49" s="368">
        <v>1</v>
      </c>
    </row>
    <row r="50" spans="1:10" ht="15.75" customHeight="1">
      <c r="A50" s="368" t="s">
        <v>823</v>
      </c>
      <c r="B50" s="368">
        <v>4</v>
      </c>
      <c r="C50" s="368" t="s">
        <v>166</v>
      </c>
      <c r="D50" s="368" t="s">
        <v>105</v>
      </c>
      <c r="E50" s="368" t="s">
        <v>250</v>
      </c>
      <c r="F50" s="368">
        <v>1</v>
      </c>
      <c r="G50" s="368">
        <v>0</v>
      </c>
      <c r="H50" s="368">
        <v>1</v>
      </c>
      <c r="I50" s="368">
        <v>0</v>
      </c>
      <c r="J50" s="368">
        <v>0</v>
      </c>
    </row>
    <row r="51" spans="1:10" ht="15.75" customHeight="1">
      <c r="A51" s="368" t="s">
        <v>824</v>
      </c>
      <c r="B51" s="368">
        <v>4</v>
      </c>
      <c r="C51" s="368" t="s">
        <v>166</v>
      </c>
      <c r="D51" s="368" t="s">
        <v>179</v>
      </c>
      <c r="E51" s="368" t="s">
        <v>250</v>
      </c>
      <c r="F51" s="368">
        <v>73</v>
      </c>
      <c r="G51" s="368">
        <v>5</v>
      </c>
      <c r="H51" s="368">
        <v>48</v>
      </c>
      <c r="I51" s="368">
        <v>15</v>
      </c>
      <c r="J51" s="368">
        <v>5</v>
      </c>
    </row>
    <row r="52" spans="1:10" ht="15.75" customHeight="1">
      <c r="A52" s="368" t="s">
        <v>825</v>
      </c>
      <c r="B52" s="368">
        <v>4</v>
      </c>
      <c r="C52" s="368" t="s">
        <v>166</v>
      </c>
      <c r="D52" s="368" t="s">
        <v>106</v>
      </c>
      <c r="E52" s="368" t="s">
        <v>250</v>
      </c>
      <c r="F52" s="368">
        <v>5</v>
      </c>
      <c r="G52" s="368">
        <v>0</v>
      </c>
      <c r="H52" s="368">
        <v>3</v>
      </c>
      <c r="I52" s="368">
        <v>1</v>
      </c>
      <c r="J52" s="368">
        <v>1</v>
      </c>
    </row>
    <row r="53" spans="1:10" ht="15.75" customHeight="1">
      <c r="A53" s="368" t="s">
        <v>826</v>
      </c>
      <c r="B53" s="368">
        <v>4</v>
      </c>
      <c r="C53" s="368" t="s">
        <v>166</v>
      </c>
      <c r="D53" s="368" t="s">
        <v>107</v>
      </c>
      <c r="E53" s="368" t="s">
        <v>250</v>
      </c>
      <c r="F53" s="368">
        <v>11</v>
      </c>
      <c r="G53" s="368">
        <v>0</v>
      </c>
      <c r="H53" s="368">
        <v>9</v>
      </c>
      <c r="I53" s="368">
        <v>2</v>
      </c>
      <c r="J53" s="368">
        <v>0</v>
      </c>
    </row>
    <row r="54" spans="1:10" ht="15.75" customHeight="1">
      <c r="A54" s="368" t="s">
        <v>827</v>
      </c>
      <c r="B54" s="368">
        <v>4</v>
      </c>
      <c r="C54" s="368" t="s">
        <v>166</v>
      </c>
      <c r="D54" s="368" t="s">
        <v>157</v>
      </c>
      <c r="E54" s="368" t="s">
        <v>250</v>
      </c>
      <c r="F54" s="368">
        <v>4</v>
      </c>
      <c r="G54" s="368">
        <v>3</v>
      </c>
      <c r="H54" s="368">
        <v>0</v>
      </c>
      <c r="I54" s="368">
        <v>1</v>
      </c>
      <c r="J54" s="368">
        <v>0</v>
      </c>
    </row>
    <row r="55" spans="1:10" ht="15.75" customHeight="1">
      <c r="A55" s="368" t="s">
        <v>828</v>
      </c>
      <c r="B55" s="368">
        <v>4</v>
      </c>
      <c r="C55" s="368" t="s">
        <v>166</v>
      </c>
      <c r="D55" s="368" t="s">
        <v>108</v>
      </c>
      <c r="E55" s="368" t="s">
        <v>250</v>
      </c>
      <c r="F55" s="368">
        <v>3</v>
      </c>
      <c r="G55" s="368">
        <v>0</v>
      </c>
      <c r="H55" s="368">
        <v>3</v>
      </c>
      <c r="I55" s="368">
        <v>0</v>
      </c>
      <c r="J55" s="368">
        <v>0</v>
      </c>
    </row>
    <row r="56" spans="1:10" ht="15.75" customHeight="1">
      <c r="A56" s="368" t="s">
        <v>829</v>
      </c>
      <c r="B56" s="368">
        <v>4</v>
      </c>
      <c r="C56" s="368" t="s">
        <v>166</v>
      </c>
      <c r="D56" s="368" t="s">
        <v>213</v>
      </c>
      <c r="E56" s="368" t="s">
        <v>250</v>
      </c>
      <c r="F56" s="368">
        <v>13</v>
      </c>
      <c r="G56" s="368">
        <v>1</v>
      </c>
      <c r="H56" s="368">
        <v>7</v>
      </c>
      <c r="I56" s="368">
        <v>2</v>
      </c>
      <c r="J56" s="368">
        <v>3</v>
      </c>
    </row>
    <row r="57" spans="1:10" ht="15.75" customHeight="1">
      <c r="A57" s="368" t="s">
        <v>830</v>
      </c>
      <c r="B57" s="368">
        <v>4</v>
      </c>
      <c r="C57" s="368" t="s">
        <v>166</v>
      </c>
      <c r="D57" s="368" t="s">
        <v>86</v>
      </c>
      <c r="E57" s="368" t="s">
        <v>250</v>
      </c>
      <c r="F57" s="368">
        <v>46</v>
      </c>
      <c r="G57" s="368">
        <v>7</v>
      </c>
      <c r="H57" s="368">
        <v>31</v>
      </c>
      <c r="I57" s="368">
        <v>6</v>
      </c>
      <c r="J57" s="368">
        <v>2</v>
      </c>
    </row>
    <row r="58" spans="1:10" ht="15.75" customHeight="1">
      <c r="A58" s="368" t="s">
        <v>831</v>
      </c>
      <c r="B58" s="368">
        <v>4</v>
      </c>
      <c r="C58" s="368" t="s">
        <v>166</v>
      </c>
      <c r="D58" s="368" t="s">
        <v>109</v>
      </c>
      <c r="E58" s="368" t="s">
        <v>250</v>
      </c>
      <c r="F58" s="368">
        <v>9</v>
      </c>
      <c r="G58" s="368">
        <v>0</v>
      </c>
      <c r="H58" s="368">
        <v>7</v>
      </c>
      <c r="I58" s="368">
        <v>1</v>
      </c>
      <c r="J58" s="368">
        <v>1</v>
      </c>
    </row>
    <row r="59" spans="1:10" ht="15.75" customHeight="1">
      <c r="A59" s="368" t="s">
        <v>832</v>
      </c>
      <c r="B59" s="368">
        <v>4</v>
      </c>
      <c r="C59" s="368" t="s">
        <v>166</v>
      </c>
      <c r="D59" s="368" t="s">
        <v>110</v>
      </c>
      <c r="E59" s="368" t="s">
        <v>250</v>
      </c>
      <c r="F59" s="368">
        <v>5</v>
      </c>
      <c r="G59" s="368">
        <v>1</v>
      </c>
      <c r="H59" s="368">
        <v>2</v>
      </c>
      <c r="I59" s="368">
        <v>2</v>
      </c>
      <c r="J59" s="368">
        <v>0</v>
      </c>
    </row>
    <row r="60" spans="1:10" ht="15.75" customHeight="1">
      <c r="A60" s="368" t="s">
        <v>833</v>
      </c>
      <c r="B60" s="368">
        <v>4</v>
      </c>
      <c r="C60" s="368" t="s">
        <v>166</v>
      </c>
      <c r="D60" s="368" t="s">
        <v>180</v>
      </c>
      <c r="E60" s="368" t="s">
        <v>250</v>
      </c>
      <c r="F60" s="368">
        <v>2</v>
      </c>
      <c r="G60" s="368">
        <v>0</v>
      </c>
      <c r="H60" s="368">
        <v>1</v>
      </c>
      <c r="I60" s="368">
        <v>1</v>
      </c>
      <c r="J60" s="368">
        <v>0</v>
      </c>
    </row>
    <row r="61" spans="1:10" ht="15.75" customHeight="1">
      <c r="A61" s="368" t="s">
        <v>834</v>
      </c>
      <c r="B61" s="368">
        <v>4</v>
      </c>
      <c r="C61" s="368" t="s">
        <v>166</v>
      </c>
      <c r="D61" s="368" t="s">
        <v>111</v>
      </c>
      <c r="E61" s="368" t="s">
        <v>250</v>
      </c>
      <c r="F61" s="368">
        <v>5</v>
      </c>
      <c r="G61" s="368">
        <v>0</v>
      </c>
      <c r="H61" s="368">
        <v>1</v>
      </c>
      <c r="I61" s="368">
        <v>4</v>
      </c>
      <c r="J61" s="368">
        <v>0</v>
      </c>
    </row>
    <row r="62" spans="1:10" ht="15.75" customHeight="1">
      <c r="A62" s="368" t="s">
        <v>835</v>
      </c>
      <c r="B62" s="368">
        <v>4</v>
      </c>
      <c r="C62" s="368" t="s">
        <v>166</v>
      </c>
      <c r="D62" s="368" t="s">
        <v>140</v>
      </c>
      <c r="E62" s="368" t="s">
        <v>250</v>
      </c>
      <c r="F62" s="368">
        <v>2</v>
      </c>
      <c r="G62" s="368">
        <v>0</v>
      </c>
      <c r="H62" s="368">
        <v>1</v>
      </c>
      <c r="I62" s="368">
        <v>0</v>
      </c>
      <c r="J62" s="368">
        <v>1</v>
      </c>
    </row>
    <row r="63" spans="1:10" ht="15.75" customHeight="1">
      <c r="A63" s="368" t="s">
        <v>836</v>
      </c>
      <c r="B63" s="368">
        <v>4</v>
      </c>
      <c r="C63" s="368" t="s">
        <v>166</v>
      </c>
      <c r="D63" s="368" t="s">
        <v>181</v>
      </c>
      <c r="E63" s="368" t="s">
        <v>250</v>
      </c>
      <c r="F63" s="368">
        <v>41</v>
      </c>
      <c r="G63" s="368">
        <v>4</v>
      </c>
      <c r="H63" s="368">
        <v>25</v>
      </c>
      <c r="I63" s="368">
        <v>10</v>
      </c>
      <c r="J63" s="368">
        <v>2</v>
      </c>
    </row>
    <row r="64" spans="1:10" ht="15.75" customHeight="1">
      <c r="A64" s="368" t="s">
        <v>837</v>
      </c>
      <c r="B64" s="368">
        <v>4</v>
      </c>
      <c r="C64" s="368" t="s">
        <v>166</v>
      </c>
      <c r="D64" s="368" t="s">
        <v>229</v>
      </c>
      <c r="E64" s="368" t="s">
        <v>250</v>
      </c>
      <c r="F64" s="368">
        <v>21</v>
      </c>
      <c r="G64" s="368">
        <v>0</v>
      </c>
      <c r="H64" s="368">
        <v>15</v>
      </c>
      <c r="I64" s="368">
        <v>6</v>
      </c>
      <c r="J64" s="368">
        <v>0</v>
      </c>
    </row>
    <row r="65" spans="1:10" ht="15.75" customHeight="1">
      <c r="A65" s="368" t="s">
        <v>838</v>
      </c>
      <c r="B65" s="368">
        <v>4</v>
      </c>
      <c r="C65" s="368" t="s">
        <v>166</v>
      </c>
      <c r="D65" s="368" t="s">
        <v>141</v>
      </c>
      <c r="E65" s="368" t="s">
        <v>250</v>
      </c>
      <c r="F65" s="368">
        <v>3</v>
      </c>
      <c r="G65" s="368">
        <v>0</v>
      </c>
      <c r="H65" s="368">
        <v>3</v>
      </c>
      <c r="I65" s="368">
        <v>0</v>
      </c>
      <c r="J65" s="368">
        <v>0</v>
      </c>
    </row>
    <row r="66" spans="1:10" ht="15.75" customHeight="1">
      <c r="A66" s="368" t="s">
        <v>839</v>
      </c>
      <c r="B66" s="368">
        <v>4</v>
      </c>
      <c r="C66" s="368" t="s">
        <v>166</v>
      </c>
      <c r="D66" s="368" t="s">
        <v>114</v>
      </c>
      <c r="E66" s="368" t="s">
        <v>250</v>
      </c>
      <c r="F66" s="368">
        <v>28</v>
      </c>
      <c r="G66" s="368">
        <v>2</v>
      </c>
      <c r="H66" s="368">
        <v>22</v>
      </c>
      <c r="I66" s="368">
        <v>2</v>
      </c>
      <c r="J66" s="368">
        <v>2</v>
      </c>
    </row>
    <row r="67" spans="1:10" ht="15.75" customHeight="1">
      <c r="A67" s="368" t="s">
        <v>840</v>
      </c>
      <c r="B67" s="368">
        <v>4</v>
      </c>
      <c r="C67" s="368" t="s">
        <v>166</v>
      </c>
      <c r="D67" s="368" t="s">
        <v>28</v>
      </c>
      <c r="E67" s="368" t="s">
        <v>250</v>
      </c>
      <c r="F67" s="368">
        <v>7</v>
      </c>
      <c r="G67" s="368">
        <v>0</v>
      </c>
      <c r="H67" s="368">
        <v>6</v>
      </c>
      <c r="I67" s="368">
        <v>1</v>
      </c>
      <c r="J67" s="368">
        <v>0</v>
      </c>
    </row>
    <row r="68" spans="1:10" ht="15.75" customHeight="1">
      <c r="A68" s="368" t="s">
        <v>841</v>
      </c>
      <c r="B68" s="368">
        <v>4</v>
      </c>
      <c r="C68" s="368" t="s">
        <v>166</v>
      </c>
      <c r="D68" s="368" t="s">
        <v>142</v>
      </c>
      <c r="E68" s="368" t="s">
        <v>250</v>
      </c>
      <c r="F68" s="368">
        <v>6</v>
      </c>
      <c r="G68" s="368">
        <v>1</v>
      </c>
      <c r="H68" s="368">
        <v>4</v>
      </c>
      <c r="I68" s="368">
        <v>1</v>
      </c>
      <c r="J68" s="368">
        <v>0</v>
      </c>
    </row>
    <row r="69" spans="1:10" ht="15.75" customHeight="1">
      <c r="A69" s="368" t="s">
        <v>842</v>
      </c>
      <c r="B69" s="368">
        <v>4</v>
      </c>
      <c r="C69" s="368" t="s">
        <v>166</v>
      </c>
      <c r="D69" s="368" t="s">
        <v>29</v>
      </c>
      <c r="E69" s="368" t="s">
        <v>250</v>
      </c>
      <c r="F69" s="368">
        <v>85</v>
      </c>
      <c r="G69" s="368">
        <v>6</v>
      </c>
      <c r="H69" s="368">
        <v>66</v>
      </c>
      <c r="I69" s="368">
        <v>11</v>
      </c>
      <c r="J69" s="368">
        <v>2</v>
      </c>
    </row>
    <row r="70" spans="1:10" ht="15.75" customHeight="1">
      <c r="A70" s="368" t="s">
        <v>843</v>
      </c>
      <c r="B70" s="368">
        <v>4</v>
      </c>
      <c r="C70" s="368" t="s">
        <v>166</v>
      </c>
      <c r="D70" s="368" t="s">
        <v>115</v>
      </c>
      <c r="E70" s="368" t="s">
        <v>250</v>
      </c>
      <c r="F70" s="368">
        <v>72</v>
      </c>
      <c r="G70" s="368">
        <v>2</v>
      </c>
      <c r="H70" s="368">
        <v>54</v>
      </c>
      <c r="I70" s="368">
        <v>11</v>
      </c>
      <c r="J70" s="368">
        <v>5</v>
      </c>
    </row>
    <row r="71" spans="1:10" ht="15.75" customHeight="1">
      <c r="A71" s="368" t="s">
        <v>844</v>
      </c>
      <c r="B71" s="368">
        <v>4</v>
      </c>
      <c r="C71" s="368" t="s">
        <v>166</v>
      </c>
      <c r="D71" s="368" t="s">
        <v>75</v>
      </c>
      <c r="E71" s="368" t="s">
        <v>250</v>
      </c>
      <c r="F71" s="368">
        <v>8</v>
      </c>
      <c r="G71" s="368">
        <v>0</v>
      </c>
      <c r="H71" s="368">
        <v>2</v>
      </c>
      <c r="I71" s="368">
        <v>5</v>
      </c>
      <c r="J71" s="368">
        <v>1</v>
      </c>
    </row>
    <row r="72" spans="1:10" ht="15.75" customHeight="1">
      <c r="A72" s="368" t="s">
        <v>845</v>
      </c>
      <c r="B72" s="368">
        <v>4</v>
      </c>
      <c r="C72" s="368" t="s">
        <v>166</v>
      </c>
      <c r="D72" s="368" t="s">
        <v>76</v>
      </c>
      <c r="E72" s="368" t="s">
        <v>250</v>
      </c>
      <c r="F72" s="368">
        <v>40</v>
      </c>
      <c r="G72" s="368">
        <v>1</v>
      </c>
      <c r="H72" s="368">
        <v>30</v>
      </c>
      <c r="I72" s="368">
        <v>7</v>
      </c>
      <c r="J72" s="368">
        <v>2</v>
      </c>
    </row>
    <row r="73" spans="1:10" ht="15.75" customHeight="1">
      <c r="A73" s="368" t="s">
        <v>846</v>
      </c>
      <c r="B73" s="368">
        <v>4</v>
      </c>
      <c r="C73" s="368" t="s">
        <v>166</v>
      </c>
      <c r="D73" s="368" t="s">
        <v>143</v>
      </c>
      <c r="E73" s="368" t="s">
        <v>250</v>
      </c>
      <c r="F73" s="368">
        <v>11</v>
      </c>
      <c r="G73" s="368">
        <v>0</v>
      </c>
      <c r="H73" s="368">
        <v>8</v>
      </c>
      <c r="I73" s="368">
        <v>1</v>
      </c>
      <c r="J73" s="368">
        <v>2</v>
      </c>
    </row>
    <row r="74" spans="1:10" ht="15.75" customHeight="1">
      <c r="A74" s="368" t="s">
        <v>847</v>
      </c>
      <c r="B74" s="368">
        <v>4</v>
      </c>
      <c r="C74" s="368" t="s">
        <v>166</v>
      </c>
      <c r="D74" s="368" t="s">
        <v>77</v>
      </c>
      <c r="E74" s="368" t="s">
        <v>250</v>
      </c>
      <c r="F74" s="368">
        <v>38</v>
      </c>
      <c r="G74" s="368">
        <v>4</v>
      </c>
      <c r="H74" s="368">
        <v>27</v>
      </c>
      <c r="I74" s="368">
        <v>5</v>
      </c>
      <c r="J74" s="368">
        <v>2</v>
      </c>
    </row>
    <row r="75" spans="1:10" ht="15.75" customHeight="1">
      <c r="A75" s="368" t="s">
        <v>848</v>
      </c>
      <c r="B75" s="368">
        <v>4</v>
      </c>
      <c r="C75" s="368" t="s">
        <v>166</v>
      </c>
      <c r="D75" s="368" t="s">
        <v>30</v>
      </c>
      <c r="E75" s="368" t="s">
        <v>250</v>
      </c>
      <c r="F75" s="368">
        <v>32</v>
      </c>
      <c r="G75" s="368">
        <v>7</v>
      </c>
      <c r="H75" s="368">
        <v>18</v>
      </c>
      <c r="I75" s="368">
        <v>6</v>
      </c>
      <c r="J75" s="368">
        <v>1</v>
      </c>
    </row>
    <row r="76" spans="1:10" ht="15.75" customHeight="1">
      <c r="A76" s="368" t="s">
        <v>849</v>
      </c>
      <c r="B76" s="368">
        <v>4</v>
      </c>
      <c r="C76" s="368" t="s">
        <v>166</v>
      </c>
      <c r="D76" s="368" t="s">
        <v>173</v>
      </c>
      <c r="E76" s="368" t="s">
        <v>250</v>
      </c>
      <c r="F76" s="368">
        <v>6</v>
      </c>
      <c r="G76" s="368">
        <v>0</v>
      </c>
      <c r="H76" s="368">
        <v>5</v>
      </c>
      <c r="I76" s="368">
        <v>1</v>
      </c>
      <c r="J76" s="368">
        <v>0</v>
      </c>
    </row>
    <row r="77" spans="1:10" ht="15.75" customHeight="1">
      <c r="A77" s="368" t="s">
        <v>850</v>
      </c>
      <c r="B77" s="368">
        <v>4</v>
      </c>
      <c r="C77" s="368" t="s">
        <v>166</v>
      </c>
      <c r="D77" s="368" t="s">
        <v>87</v>
      </c>
      <c r="E77" s="368" t="s">
        <v>250</v>
      </c>
      <c r="F77" s="368">
        <v>7</v>
      </c>
      <c r="G77" s="368">
        <v>1</v>
      </c>
      <c r="H77" s="368">
        <v>6</v>
      </c>
      <c r="I77" s="368">
        <v>0</v>
      </c>
      <c r="J77" s="368">
        <v>0</v>
      </c>
    </row>
    <row r="78" spans="1:10" ht="15.75" customHeight="1">
      <c r="A78" s="368" t="s">
        <v>851</v>
      </c>
      <c r="B78" s="368">
        <v>4</v>
      </c>
      <c r="C78" s="368" t="s">
        <v>166</v>
      </c>
      <c r="D78" s="368" t="s">
        <v>31</v>
      </c>
      <c r="E78" s="368" t="s">
        <v>250</v>
      </c>
      <c r="F78" s="368">
        <v>34</v>
      </c>
      <c r="G78" s="368">
        <v>6</v>
      </c>
      <c r="H78" s="368">
        <v>20</v>
      </c>
      <c r="I78" s="368">
        <v>6</v>
      </c>
      <c r="J78" s="368">
        <v>2</v>
      </c>
    </row>
    <row r="79" spans="1:10" ht="15.75" customHeight="1">
      <c r="A79" s="368" t="s">
        <v>852</v>
      </c>
      <c r="B79" s="368">
        <v>4</v>
      </c>
      <c r="C79" s="368" t="s">
        <v>166</v>
      </c>
      <c r="D79" s="368" t="s">
        <v>182</v>
      </c>
      <c r="E79" s="368" t="s">
        <v>250</v>
      </c>
      <c r="F79" s="368">
        <v>8</v>
      </c>
      <c r="G79" s="368">
        <v>1</v>
      </c>
      <c r="H79" s="368">
        <v>4</v>
      </c>
      <c r="I79" s="368">
        <v>3</v>
      </c>
      <c r="J79" s="368">
        <v>0</v>
      </c>
    </row>
    <row r="80" spans="1:10" ht="15.75" customHeight="1">
      <c r="A80" s="368" t="s">
        <v>853</v>
      </c>
      <c r="B80" s="368">
        <v>4</v>
      </c>
      <c r="C80" s="368" t="s">
        <v>166</v>
      </c>
      <c r="D80" s="368" t="s">
        <v>144</v>
      </c>
      <c r="E80" s="368" t="s">
        <v>250</v>
      </c>
      <c r="F80" s="368">
        <v>10</v>
      </c>
      <c r="G80" s="368">
        <v>0</v>
      </c>
      <c r="H80" s="368">
        <v>8</v>
      </c>
      <c r="I80" s="368">
        <v>1</v>
      </c>
      <c r="J80" s="368">
        <v>1</v>
      </c>
    </row>
    <row r="81" spans="1:10" ht="15.75" customHeight="1">
      <c r="A81" s="368" t="s">
        <v>854</v>
      </c>
      <c r="B81" s="368">
        <v>4</v>
      </c>
      <c r="C81" s="368" t="s">
        <v>166</v>
      </c>
      <c r="D81" s="368" t="s">
        <v>158</v>
      </c>
      <c r="E81" s="368" t="s">
        <v>250</v>
      </c>
      <c r="F81" s="368">
        <v>3</v>
      </c>
      <c r="G81" s="368">
        <v>1</v>
      </c>
      <c r="H81" s="368">
        <v>2</v>
      </c>
      <c r="I81" s="368">
        <v>0</v>
      </c>
      <c r="J81" s="368">
        <v>0</v>
      </c>
    </row>
    <row r="82" spans="1:10" ht="15.75" customHeight="1">
      <c r="A82" s="368" t="s">
        <v>855</v>
      </c>
      <c r="B82" s="368">
        <v>4</v>
      </c>
      <c r="C82" s="368" t="s">
        <v>166</v>
      </c>
      <c r="D82" s="368" t="s">
        <v>183</v>
      </c>
      <c r="E82" s="368" t="s">
        <v>250</v>
      </c>
      <c r="F82" s="368">
        <v>14</v>
      </c>
      <c r="G82" s="368">
        <v>0</v>
      </c>
      <c r="H82" s="368">
        <v>9</v>
      </c>
      <c r="I82" s="368">
        <v>5</v>
      </c>
      <c r="J82" s="368">
        <v>0</v>
      </c>
    </row>
    <row r="83" spans="1:10" ht="15.75" customHeight="1">
      <c r="A83" s="368" t="s">
        <v>856</v>
      </c>
      <c r="B83" s="368">
        <v>4</v>
      </c>
      <c r="C83" s="368" t="s">
        <v>166</v>
      </c>
      <c r="D83" s="368" t="s">
        <v>159</v>
      </c>
      <c r="E83" s="368" t="s">
        <v>250</v>
      </c>
      <c r="F83" s="368">
        <v>8</v>
      </c>
      <c r="G83" s="368">
        <v>0</v>
      </c>
      <c r="H83" s="368">
        <v>7</v>
      </c>
      <c r="I83" s="368">
        <v>1</v>
      </c>
      <c r="J83" s="368">
        <v>0</v>
      </c>
    </row>
    <row r="84" spans="1:10" ht="15.75" customHeight="1">
      <c r="A84" s="368" t="s">
        <v>857</v>
      </c>
      <c r="B84" s="368">
        <v>4</v>
      </c>
      <c r="C84" s="368" t="s">
        <v>166</v>
      </c>
      <c r="D84" s="368" t="s">
        <v>145</v>
      </c>
      <c r="E84" s="368" t="s">
        <v>250</v>
      </c>
      <c r="F84" s="368">
        <v>8</v>
      </c>
      <c r="G84" s="368">
        <v>0</v>
      </c>
      <c r="H84" s="368">
        <v>7</v>
      </c>
      <c r="I84" s="368">
        <v>0</v>
      </c>
      <c r="J84" s="368">
        <v>1</v>
      </c>
    </row>
    <row r="85" spans="1:10" ht="15.75" customHeight="1">
      <c r="A85" s="368" t="s">
        <v>858</v>
      </c>
      <c r="B85" s="368">
        <v>4</v>
      </c>
      <c r="C85" s="368" t="s">
        <v>166</v>
      </c>
      <c r="D85" s="368" t="s">
        <v>88</v>
      </c>
      <c r="E85" s="368" t="s">
        <v>250</v>
      </c>
      <c r="F85" s="368">
        <v>21</v>
      </c>
      <c r="G85" s="368">
        <v>0</v>
      </c>
      <c r="H85" s="368">
        <v>18</v>
      </c>
      <c r="I85" s="368">
        <v>2</v>
      </c>
      <c r="J85" s="368">
        <v>1</v>
      </c>
    </row>
    <row r="86" spans="1:10" ht="15.75" customHeight="1">
      <c r="A86" s="368" t="s">
        <v>859</v>
      </c>
      <c r="B86" s="368">
        <v>4</v>
      </c>
      <c r="C86" s="368" t="s">
        <v>166</v>
      </c>
      <c r="D86" s="368" t="s">
        <v>56</v>
      </c>
      <c r="E86" s="368" t="s">
        <v>250</v>
      </c>
      <c r="F86" s="368">
        <v>3</v>
      </c>
      <c r="G86" s="368">
        <v>0</v>
      </c>
      <c r="H86" s="368">
        <v>3</v>
      </c>
      <c r="I86" s="368">
        <v>0</v>
      </c>
      <c r="J86" s="368">
        <v>0</v>
      </c>
    </row>
    <row r="87" spans="1:10" ht="15.75" customHeight="1">
      <c r="A87" s="368" t="s">
        <v>860</v>
      </c>
      <c r="B87" s="368">
        <v>4</v>
      </c>
      <c r="C87" s="368" t="s">
        <v>166</v>
      </c>
      <c r="D87" s="368" t="s">
        <v>57</v>
      </c>
      <c r="E87" s="368" t="s">
        <v>250</v>
      </c>
      <c r="F87" s="368">
        <v>9</v>
      </c>
      <c r="G87" s="368">
        <v>0</v>
      </c>
      <c r="H87" s="368">
        <v>9</v>
      </c>
      <c r="I87" s="368">
        <v>0</v>
      </c>
      <c r="J87" s="368">
        <v>0</v>
      </c>
    </row>
    <row r="88" spans="1:10" ht="15.75" customHeight="1">
      <c r="A88" s="368" t="s">
        <v>861</v>
      </c>
      <c r="B88" s="368">
        <v>4</v>
      </c>
      <c r="C88" s="368" t="s">
        <v>166</v>
      </c>
      <c r="D88" s="368" t="s">
        <v>202</v>
      </c>
      <c r="E88" s="368" t="s">
        <v>250</v>
      </c>
      <c r="F88" s="368">
        <v>9</v>
      </c>
      <c r="G88" s="368">
        <v>2</v>
      </c>
      <c r="H88" s="368">
        <v>5</v>
      </c>
      <c r="I88" s="368">
        <v>2</v>
      </c>
      <c r="J88" s="368">
        <v>0</v>
      </c>
    </row>
    <row r="89" spans="1:10" ht="15.75" customHeight="1">
      <c r="A89" s="368" t="s">
        <v>862</v>
      </c>
      <c r="B89" s="368">
        <v>4</v>
      </c>
      <c r="C89" s="368" t="s">
        <v>166</v>
      </c>
      <c r="D89" s="368" t="s">
        <v>160</v>
      </c>
      <c r="E89" s="368" t="s">
        <v>250</v>
      </c>
      <c r="F89" s="368">
        <v>9</v>
      </c>
      <c r="G89" s="368">
        <v>0</v>
      </c>
      <c r="H89" s="368">
        <v>8</v>
      </c>
      <c r="I89" s="368">
        <v>1</v>
      </c>
      <c r="J89" s="368">
        <v>0</v>
      </c>
    </row>
    <row r="90" spans="1:10" ht="15.75" customHeight="1">
      <c r="A90" s="368" t="s">
        <v>863</v>
      </c>
      <c r="B90" s="368">
        <v>4</v>
      </c>
      <c r="C90" s="368" t="s">
        <v>166</v>
      </c>
      <c r="D90" s="368" t="s">
        <v>58</v>
      </c>
      <c r="E90" s="368" t="s">
        <v>250</v>
      </c>
      <c r="F90" s="368">
        <v>35</v>
      </c>
      <c r="G90" s="368">
        <v>3</v>
      </c>
      <c r="H90" s="368">
        <v>24</v>
      </c>
      <c r="I90" s="368">
        <v>5</v>
      </c>
      <c r="J90" s="368">
        <v>3</v>
      </c>
    </row>
    <row r="91" spans="1:10" ht="15.75" customHeight="1">
      <c r="A91" s="368" t="s">
        <v>864</v>
      </c>
      <c r="B91" s="368">
        <v>4</v>
      </c>
      <c r="C91" s="368" t="s">
        <v>166</v>
      </c>
      <c r="D91" s="368" t="s">
        <v>78</v>
      </c>
      <c r="E91" s="368" t="s">
        <v>250</v>
      </c>
      <c r="F91" s="368">
        <v>46</v>
      </c>
      <c r="G91" s="368">
        <v>5</v>
      </c>
      <c r="H91" s="368">
        <v>30</v>
      </c>
      <c r="I91" s="368">
        <v>9</v>
      </c>
      <c r="J91" s="368">
        <v>2</v>
      </c>
    </row>
    <row r="92" spans="1:10" ht="15.75" customHeight="1">
      <c r="A92" s="368" t="s">
        <v>865</v>
      </c>
      <c r="B92" s="368">
        <v>4</v>
      </c>
      <c r="C92" s="368" t="s">
        <v>166</v>
      </c>
      <c r="D92" s="368" t="s">
        <v>161</v>
      </c>
      <c r="E92" s="368" t="s">
        <v>250</v>
      </c>
      <c r="F92" s="368">
        <v>7</v>
      </c>
      <c r="G92" s="368">
        <v>1</v>
      </c>
      <c r="H92" s="368">
        <v>5</v>
      </c>
      <c r="I92" s="368">
        <v>1</v>
      </c>
      <c r="J92" s="368">
        <v>0</v>
      </c>
    </row>
    <row r="93" spans="1:10" ht="15.75" customHeight="1">
      <c r="A93" s="368" t="s">
        <v>866</v>
      </c>
      <c r="B93" s="368">
        <v>4</v>
      </c>
      <c r="C93" s="368" t="s">
        <v>166</v>
      </c>
      <c r="D93" s="368" t="s">
        <v>79</v>
      </c>
      <c r="E93" s="368" t="s">
        <v>250</v>
      </c>
      <c r="F93" s="368">
        <v>8</v>
      </c>
      <c r="G93" s="368">
        <v>0</v>
      </c>
      <c r="H93" s="368">
        <v>5</v>
      </c>
      <c r="I93" s="368">
        <v>2</v>
      </c>
      <c r="J93" s="368">
        <v>1</v>
      </c>
    </row>
    <row r="94" spans="1:10" ht="15.75" customHeight="1">
      <c r="A94" s="368" t="s">
        <v>867</v>
      </c>
      <c r="B94" s="368">
        <v>4</v>
      </c>
      <c r="C94" s="368" t="s">
        <v>166</v>
      </c>
      <c r="D94" s="368" t="s">
        <v>80</v>
      </c>
      <c r="E94" s="368" t="s">
        <v>250</v>
      </c>
      <c r="F94" s="368">
        <v>37</v>
      </c>
      <c r="G94" s="368">
        <v>1</v>
      </c>
      <c r="H94" s="368">
        <v>27</v>
      </c>
      <c r="I94" s="368">
        <v>9</v>
      </c>
      <c r="J94" s="368">
        <v>0</v>
      </c>
    </row>
    <row r="95" spans="1:10" ht="15.75" customHeight="1">
      <c r="A95" s="368" t="s">
        <v>868</v>
      </c>
      <c r="B95" s="368">
        <v>4</v>
      </c>
      <c r="C95" s="368" t="s">
        <v>166</v>
      </c>
      <c r="D95" s="368" t="s">
        <v>32</v>
      </c>
      <c r="E95" s="368" t="s">
        <v>250</v>
      </c>
      <c r="F95" s="368">
        <v>14</v>
      </c>
      <c r="G95" s="368">
        <v>0</v>
      </c>
      <c r="H95" s="368">
        <v>7</v>
      </c>
      <c r="I95" s="368">
        <v>3</v>
      </c>
      <c r="J95" s="368">
        <v>4</v>
      </c>
    </row>
    <row r="96" spans="1:10" ht="15.75" customHeight="1">
      <c r="A96" s="368" t="s">
        <v>869</v>
      </c>
      <c r="B96" s="368">
        <v>4</v>
      </c>
      <c r="C96" s="368" t="s">
        <v>166</v>
      </c>
      <c r="D96" s="368" t="s">
        <v>184</v>
      </c>
      <c r="E96" s="368" t="s">
        <v>250</v>
      </c>
      <c r="F96" s="368">
        <v>51</v>
      </c>
      <c r="G96" s="368">
        <v>4</v>
      </c>
      <c r="H96" s="368">
        <v>34</v>
      </c>
      <c r="I96" s="368">
        <v>10</v>
      </c>
      <c r="J96" s="368">
        <v>3</v>
      </c>
    </row>
    <row r="97" spans="1:10" ht="15.75" customHeight="1">
      <c r="A97" s="368" t="s">
        <v>870</v>
      </c>
      <c r="B97" s="368">
        <v>4</v>
      </c>
      <c r="C97" s="368" t="s">
        <v>166</v>
      </c>
      <c r="D97" s="368" t="s">
        <v>89</v>
      </c>
      <c r="E97" s="368" t="s">
        <v>250</v>
      </c>
      <c r="F97" s="368">
        <v>14</v>
      </c>
      <c r="G97" s="368">
        <v>2</v>
      </c>
      <c r="H97" s="368">
        <v>9</v>
      </c>
      <c r="I97" s="368">
        <v>3</v>
      </c>
      <c r="J97" s="368">
        <v>0</v>
      </c>
    </row>
    <row r="98" spans="1:10" ht="15.75" customHeight="1">
      <c r="A98" s="368" t="s">
        <v>871</v>
      </c>
      <c r="B98" s="368">
        <v>4</v>
      </c>
      <c r="C98" s="368" t="s">
        <v>166</v>
      </c>
      <c r="D98" s="368" t="s">
        <v>203</v>
      </c>
      <c r="E98" s="368" t="s">
        <v>250</v>
      </c>
      <c r="F98" s="368">
        <v>7</v>
      </c>
      <c r="G98" s="368">
        <v>0</v>
      </c>
      <c r="H98" s="368">
        <v>6</v>
      </c>
      <c r="I98" s="368">
        <v>1</v>
      </c>
      <c r="J98" s="368">
        <v>0</v>
      </c>
    </row>
    <row r="99" spans="1:10" ht="15.75" customHeight="1">
      <c r="A99" s="368" t="s">
        <v>872</v>
      </c>
      <c r="B99" s="368">
        <v>4</v>
      </c>
      <c r="C99" s="368" t="s">
        <v>166</v>
      </c>
      <c r="D99" s="368" t="s">
        <v>204</v>
      </c>
      <c r="E99" s="368" t="s">
        <v>250</v>
      </c>
      <c r="F99" s="368">
        <v>2</v>
      </c>
      <c r="G99" s="368">
        <v>0</v>
      </c>
      <c r="H99" s="368">
        <v>1</v>
      </c>
      <c r="I99" s="368">
        <v>1</v>
      </c>
      <c r="J99" s="368">
        <v>0</v>
      </c>
    </row>
    <row r="100" spans="1:10" ht="15.75" customHeight="1">
      <c r="A100" s="368" t="s">
        <v>873</v>
      </c>
      <c r="B100" s="368">
        <v>4</v>
      </c>
      <c r="C100" s="368" t="s">
        <v>166</v>
      </c>
      <c r="D100" s="368" t="s">
        <v>185</v>
      </c>
      <c r="E100" s="368" t="s">
        <v>250</v>
      </c>
      <c r="F100" s="368">
        <v>5</v>
      </c>
      <c r="G100" s="368">
        <v>0</v>
      </c>
      <c r="H100" s="368">
        <v>4</v>
      </c>
      <c r="I100" s="368">
        <v>1</v>
      </c>
      <c r="J100" s="368">
        <v>0</v>
      </c>
    </row>
    <row r="101" spans="1:10" ht="15.75" customHeight="1">
      <c r="A101" s="368" t="s">
        <v>874</v>
      </c>
      <c r="B101" s="368">
        <v>4</v>
      </c>
      <c r="C101" s="368" t="s">
        <v>166</v>
      </c>
      <c r="D101" s="368" t="s">
        <v>186</v>
      </c>
      <c r="E101" s="368" t="s">
        <v>250</v>
      </c>
      <c r="F101" s="368">
        <v>5</v>
      </c>
      <c r="G101" s="368">
        <v>0</v>
      </c>
      <c r="H101" s="368">
        <v>4</v>
      </c>
      <c r="I101" s="368">
        <v>1</v>
      </c>
      <c r="J101" s="368">
        <v>0</v>
      </c>
    </row>
    <row r="102" spans="1:10" ht="15.75" customHeight="1">
      <c r="A102" s="368" t="s">
        <v>875</v>
      </c>
      <c r="B102" s="368">
        <v>4</v>
      </c>
      <c r="C102" s="368" t="s">
        <v>166</v>
      </c>
      <c r="D102" s="368" t="s">
        <v>146</v>
      </c>
      <c r="E102" s="368" t="s">
        <v>250</v>
      </c>
      <c r="F102" s="368">
        <v>3</v>
      </c>
      <c r="G102" s="368">
        <v>0</v>
      </c>
      <c r="H102" s="368">
        <v>2</v>
      </c>
      <c r="I102" s="368">
        <v>1</v>
      </c>
      <c r="J102" s="368">
        <v>0</v>
      </c>
    </row>
    <row r="103" spans="1:10" ht="15.75" customHeight="1">
      <c r="A103" s="368" t="s">
        <v>876</v>
      </c>
      <c r="B103" s="368">
        <v>4</v>
      </c>
      <c r="C103" s="368" t="s">
        <v>166</v>
      </c>
      <c r="D103" s="368" t="s">
        <v>162</v>
      </c>
      <c r="E103" s="368" t="s">
        <v>250</v>
      </c>
      <c r="F103" s="368">
        <v>6</v>
      </c>
      <c r="G103" s="368">
        <v>0</v>
      </c>
      <c r="H103" s="368">
        <v>5</v>
      </c>
      <c r="I103" s="368">
        <v>1</v>
      </c>
      <c r="J103" s="368">
        <v>0</v>
      </c>
    </row>
    <row r="104" spans="1:10" ht="15.75" customHeight="1">
      <c r="A104" s="368" t="s">
        <v>877</v>
      </c>
      <c r="B104" s="368">
        <v>4</v>
      </c>
      <c r="C104" s="368" t="s">
        <v>166</v>
      </c>
      <c r="D104" s="368" t="s">
        <v>147</v>
      </c>
      <c r="E104" s="368" t="s">
        <v>250</v>
      </c>
      <c r="F104" s="368">
        <v>10</v>
      </c>
      <c r="G104" s="368">
        <v>0</v>
      </c>
      <c r="H104" s="368">
        <v>8</v>
      </c>
      <c r="I104" s="368">
        <v>2</v>
      </c>
      <c r="J104" s="368">
        <v>0</v>
      </c>
    </row>
    <row r="105" spans="1:10" ht="15.75" customHeight="1">
      <c r="A105" s="368" t="s">
        <v>878</v>
      </c>
      <c r="B105" s="368">
        <v>4</v>
      </c>
      <c r="C105" s="368" t="s">
        <v>166</v>
      </c>
      <c r="D105" s="368" t="s">
        <v>33</v>
      </c>
      <c r="E105" s="368" t="s">
        <v>250</v>
      </c>
      <c r="F105" s="368">
        <v>23</v>
      </c>
      <c r="G105" s="368">
        <v>4</v>
      </c>
      <c r="H105" s="368">
        <v>14</v>
      </c>
      <c r="I105" s="368">
        <v>5</v>
      </c>
      <c r="J105" s="368">
        <v>0</v>
      </c>
    </row>
    <row r="106" spans="1:10" ht="15.75" customHeight="1">
      <c r="A106" s="368" t="s">
        <v>879</v>
      </c>
      <c r="B106" s="368">
        <v>4</v>
      </c>
      <c r="C106" s="368" t="s">
        <v>166</v>
      </c>
      <c r="D106" s="368" t="s">
        <v>59</v>
      </c>
      <c r="E106" s="368" t="s">
        <v>250</v>
      </c>
      <c r="F106" s="368">
        <v>12</v>
      </c>
      <c r="G106" s="368">
        <v>1</v>
      </c>
      <c r="H106" s="368">
        <v>7</v>
      </c>
      <c r="I106" s="368">
        <v>3</v>
      </c>
      <c r="J106" s="368">
        <v>1</v>
      </c>
    </row>
    <row r="107" spans="1:10" ht="15.75" customHeight="1">
      <c r="A107" s="368" t="s">
        <v>880</v>
      </c>
      <c r="B107" s="368">
        <v>4</v>
      </c>
      <c r="C107" s="368" t="s">
        <v>166</v>
      </c>
      <c r="D107" s="368" t="s">
        <v>34</v>
      </c>
      <c r="E107" s="368" t="s">
        <v>250</v>
      </c>
      <c r="F107" s="368">
        <v>19</v>
      </c>
      <c r="G107" s="368">
        <v>1</v>
      </c>
      <c r="H107" s="368">
        <v>13</v>
      </c>
      <c r="I107" s="368">
        <v>3</v>
      </c>
      <c r="J107" s="368">
        <v>2</v>
      </c>
    </row>
    <row r="108" spans="1:10" ht="15.75" customHeight="1">
      <c r="A108" s="368" t="s">
        <v>881</v>
      </c>
      <c r="B108" s="368">
        <v>4</v>
      </c>
      <c r="C108" s="368" t="s">
        <v>166</v>
      </c>
      <c r="D108" s="368" t="s">
        <v>214</v>
      </c>
      <c r="E108" s="368" t="s">
        <v>250</v>
      </c>
      <c r="F108" s="368">
        <v>14</v>
      </c>
      <c r="G108" s="368">
        <v>1</v>
      </c>
      <c r="H108" s="368">
        <v>4</v>
      </c>
      <c r="I108" s="368">
        <v>6</v>
      </c>
      <c r="J108" s="368">
        <v>3</v>
      </c>
    </row>
    <row r="109" spans="1:10" ht="15.75" customHeight="1">
      <c r="A109" s="368" t="s">
        <v>882</v>
      </c>
      <c r="B109" s="368">
        <v>4</v>
      </c>
      <c r="C109" s="368" t="s">
        <v>166</v>
      </c>
      <c r="D109" s="368" t="s">
        <v>35</v>
      </c>
      <c r="E109" s="368" t="s">
        <v>250</v>
      </c>
      <c r="F109" s="368">
        <v>7</v>
      </c>
      <c r="G109" s="368">
        <v>1</v>
      </c>
      <c r="H109" s="368">
        <v>5</v>
      </c>
      <c r="I109" s="368">
        <v>1</v>
      </c>
      <c r="J109" s="368">
        <v>0</v>
      </c>
    </row>
    <row r="110" spans="1:10" ht="15.75" customHeight="1">
      <c r="A110" s="368" t="s">
        <v>883</v>
      </c>
      <c r="B110" s="368">
        <v>4</v>
      </c>
      <c r="C110" s="368" t="s">
        <v>166</v>
      </c>
      <c r="D110" s="368" t="s">
        <v>60</v>
      </c>
      <c r="E110" s="368" t="s">
        <v>250</v>
      </c>
      <c r="F110" s="368">
        <v>26</v>
      </c>
      <c r="G110" s="368">
        <v>1</v>
      </c>
      <c r="H110" s="368">
        <v>18</v>
      </c>
      <c r="I110" s="368">
        <v>6</v>
      </c>
      <c r="J110" s="368">
        <v>1</v>
      </c>
    </row>
    <row r="111" spans="1:10" ht="15.75" customHeight="1">
      <c r="A111" s="368" t="s">
        <v>884</v>
      </c>
      <c r="B111" s="368">
        <v>4</v>
      </c>
      <c r="C111" s="368" t="s">
        <v>166</v>
      </c>
      <c r="D111" s="368" t="s">
        <v>215</v>
      </c>
      <c r="E111" s="368" t="s">
        <v>250</v>
      </c>
      <c r="F111" s="368">
        <v>13</v>
      </c>
      <c r="G111" s="368">
        <v>1</v>
      </c>
      <c r="H111" s="368">
        <v>11</v>
      </c>
      <c r="I111" s="368">
        <v>0</v>
      </c>
      <c r="J111" s="368">
        <v>1</v>
      </c>
    </row>
    <row r="112" spans="1:10" ht="15.75" customHeight="1">
      <c r="A112" s="368" t="s">
        <v>885</v>
      </c>
      <c r="B112" s="368">
        <v>4</v>
      </c>
      <c r="C112" s="368" t="s">
        <v>166</v>
      </c>
      <c r="D112" s="368" t="s">
        <v>187</v>
      </c>
      <c r="E112" s="368" t="s">
        <v>250</v>
      </c>
      <c r="F112" s="368">
        <v>6</v>
      </c>
      <c r="G112" s="368">
        <v>0</v>
      </c>
      <c r="H112" s="368">
        <v>4</v>
      </c>
      <c r="I112" s="368">
        <v>1</v>
      </c>
      <c r="J112" s="368">
        <v>1</v>
      </c>
    </row>
    <row r="113" spans="1:10" ht="15.75" customHeight="1">
      <c r="A113" s="368" t="s">
        <v>886</v>
      </c>
      <c r="B113" s="368">
        <v>4</v>
      </c>
      <c r="C113" s="368" t="s">
        <v>166</v>
      </c>
      <c r="D113" s="368" t="s">
        <v>216</v>
      </c>
      <c r="E113" s="368" t="s">
        <v>250</v>
      </c>
      <c r="F113" s="368">
        <v>14</v>
      </c>
      <c r="G113" s="368">
        <v>0</v>
      </c>
      <c r="H113" s="368">
        <v>9</v>
      </c>
      <c r="I113" s="368">
        <v>5</v>
      </c>
      <c r="J113" s="368">
        <v>0</v>
      </c>
    </row>
    <row r="114" spans="1:10" ht="15.75" customHeight="1">
      <c r="A114" s="368" t="s">
        <v>887</v>
      </c>
      <c r="B114" s="368">
        <v>4</v>
      </c>
      <c r="C114" s="368" t="s">
        <v>166</v>
      </c>
      <c r="D114" s="368" t="s">
        <v>205</v>
      </c>
      <c r="E114" s="368" t="s">
        <v>250</v>
      </c>
      <c r="F114" s="368">
        <v>21</v>
      </c>
      <c r="G114" s="368">
        <v>0</v>
      </c>
      <c r="H114" s="368">
        <v>15</v>
      </c>
      <c r="I114" s="368">
        <v>4</v>
      </c>
      <c r="J114" s="368">
        <v>2</v>
      </c>
    </row>
    <row r="115" spans="1:10" ht="15.75" customHeight="1">
      <c r="A115" s="368" t="s">
        <v>888</v>
      </c>
      <c r="B115" s="368">
        <v>4</v>
      </c>
      <c r="C115" s="368" t="s">
        <v>166</v>
      </c>
      <c r="D115" s="368" t="s">
        <v>206</v>
      </c>
      <c r="E115" s="368" t="s">
        <v>250</v>
      </c>
      <c r="F115" s="368">
        <v>9</v>
      </c>
      <c r="G115" s="368">
        <v>0</v>
      </c>
      <c r="H115" s="368">
        <v>9</v>
      </c>
      <c r="I115" s="368">
        <v>0</v>
      </c>
      <c r="J115" s="368">
        <v>0</v>
      </c>
    </row>
    <row r="116" spans="1:10" ht="15.75" customHeight="1">
      <c r="A116" s="368" t="s">
        <v>889</v>
      </c>
      <c r="B116" s="368">
        <v>4</v>
      </c>
      <c r="C116" s="368" t="s">
        <v>166</v>
      </c>
      <c r="D116" s="368" t="s">
        <v>163</v>
      </c>
      <c r="E116" s="368" t="s">
        <v>250</v>
      </c>
      <c r="F116" s="368">
        <v>6</v>
      </c>
      <c r="G116" s="368">
        <v>0</v>
      </c>
      <c r="H116" s="368">
        <v>6</v>
      </c>
      <c r="I116" s="368">
        <v>0</v>
      </c>
      <c r="J116" s="368">
        <v>0</v>
      </c>
    </row>
    <row r="117" spans="1:10" ht="15.75" customHeight="1">
      <c r="A117" s="368" t="s">
        <v>890</v>
      </c>
      <c r="B117" s="368">
        <v>4</v>
      </c>
      <c r="C117" s="368" t="s">
        <v>166</v>
      </c>
      <c r="D117" s="368" t="s">
        <v>188</v>
      </c>
      <c r="E117" s="368" t="s">
        <v>250</v>
      </c>
      <c r="F117" s="368">
        <v>11</v>
      </c>
      <c r="G117" s="368">
        <v>0</v>
      </c>
      <c r="H117" s="368">
        <v>9</v>
      </c>
      <c r="I117" s="368">
        <v>2</v>
      </c>
      <c r="J117" s="368">
        <v>0</v>
      </c>
    </row>
    <row r="118" spans="1:10" ht="15.75" customHeight="1">
      <c r="A118" s="368" t="s">
        <v>891</v>
      </c>
      <c r="B118" s="368">
        <v>4</v>
      </c>
      <c r="C118" s="368" t="s">
        <v>166</v>
      </c>
      <c r="D118" s="368" t="s">
        <v>90</v>
      </c>
      <c r="E118" s="368" t="s">
        <v>250</v>
      </c>
      <c r="F118" s="368">
        <v>11</v>
      </c>
      <c r="G118" s="368">
        <v>1</v>
      </c>
      <c r="H118" s="368">
        <v>8</v>
      </c>
      <c r="I118" s="368">
        <v>2</v>
      </c>
      <c r="J118" s="368">
        <v>0</v>
      </c>
    </row>
    <row r="119" spans="1:10" ht="15.75" customHeight="1">
      <c r="A119" s="368" t="s">
        <v>892</v>
      </c>
      <c r="B119" s="368">
        <v>4</v>
      </c>
      <c r="C119" s="368" t="s">
        <v>166</v>
      </c>
      <c r="D119" s="368" t="s">
        <v>148</v>
      </c>
      <c r="E119" s="368" t="s">
        <v>250</v>
      </c>
      <c r="F119" s="368">
        <v>15</v>
      </c>
      <c r="G119" s="368">
        <v>0</v>
      </c>
      <c r="H119" s="368">
        <v>10</v>
      </c>
      <c r="I119" s="368">
        <v>3</v>
      </c>
      <c r="J119" s="368">
        <v>2</v>
      </c>
    </row>
    <row r="120" spans="1:10" ht="15.75" customHeight="1">
      <c r="A120" s="368" t="s">
        <v>893</v>
      </c>
      <c r="B120" s="368">
        <v>4</v>
      </c>
      <c r="C120" s="368" t="s">
        <v>166</v>
      </c>
      <c r="D120" s="368" t="s">
        <v>36</v>
      </c>
      <c r="E120" s="368" t="s">
        <v>250</v>
      </c>
      <c r="F120" s="368">
        <v>4</v>
      </c>
      <c r="G120" s="368">
        <v>0</v>
      </c>
      <c r="H120" s="368">
        <v>4</v>
      </c>
      <c r="I120" s="368">
        <v>0</v>
      </c>
      <c r="J120" s="368">
        <v>0</v>
      </c>
    </row>
    <row r="121" spans="1:10" ht="15.75" customHeight="1">
      <c r="A121" s="368" t="s">
        <v>894</v>
      </c>
      <c r="B121" s="368">
        <v>4</v>
      </c>
      <c r="C121" s="368" t="s">
        <v>166</v>
      </c>
      <c r="D121" s="368" t="s">
        <v>217</v>
      </c>
      <c r="E121" s="368" t="s">
        <v>250</v>
      </c>
      <c r="F121" s="368">
        <v>49</v>
      </c>
      <c r="G121" s="368">
        <v>2</v>
      </c>
      <c r="H121" s="368">
        <v>37</v>
      </c>
      <c r="I121" s="368">
        <v>10</v>
      </c>
      <c r="J121" s="368">
        <v>0</v>
      </c>
    </row>
    <row r="122" spans="1:10" ht="15.75" customHeight="1">
      <c r="A122" s="368" t="s">
        <v>895</v>
      </c>
      <c r="B122" s="368">
        <v>4</v>
      </c>
      <c r="C122" s="368" t="s">
        <v>166</v>
      </c>
      <c r="D122" s="368" t="s">
        <v>37</v>
      </c>
      <c r="E122" s="368" t="s">
        <v>250</v>
      </c>
      <c r="F122" s="368">
        <v>26</v>
      </c>
      <c r="G122" s="368">
        <v>3</v>
      </c>
      <c r="H122" s="368">
        <v>20</v>
      </c>
      <c r="I122" s="368">
        <v>1</v>
      </c>
      <c r="J122" s="368">
        <v>2</v>
      </c>
    </row>
    <row r="123" spans="1:10" ht="15.75" customHeight="1">
      <c r="A123" s="368" t="s">
        <v>896</v>
      </c>
      <c r="B123" s="368">
        <v>4</v>
      </c>
      <c r="C123" s="368" t="s">
        <v>166</v>
      </c>
      <c r="D123" s="368" t="s">
        <v>18</v>
      </c>
      <c r="E123" s="368" t="s">
        <v>250</v>
      </c>
      <c r="F123" s="368">
        <v>1</v>
      </c>
      <c r="G123" s="368">
        <v>0</v>
      </c>
      <c r="H123" s="368">
        <v>1</v>
      </c>
      <c r="I123" s="368">
        <v>0</v>
      </c>
      <c r="J123" s="368">
        <v>0</v>
      </c>
    </row>
    <row r="124" spans="1:10" ht="15.75" customHeight="1">
      <c r="A124" s="368" t="s">
        <v>897</v>
      </c>
      <c r="B124" s="368">
        <v>4</v>
      </c>
      <c r="C124" s="368" t="s">
        <v>166</v>
      </c>
      <c r="D124" s="368" t="s">
        <v>218</v>
      </c>
      <c r="E124" s="368" t="s">
        <v>250</v>
      </c>
      <c r="F124" s="368">
        <v>7</v>
      </c>
      <c r="G124" s="368">
        <v>1</v>
      </c>
      <c r="H124" s="368">
        <v>4</v>
      </c>
      <c r="I124" s="368">
        <v>2</v>
      </c>
      <c r="J124" s="368">
        <v>0</v>
      </c>
    </row>
    <row r="125" spans="1:10" ht="15.75" customHeight="1">
      <c r="A125" s="368" t="s">
        <v>898</v>
      </c>
      <c r="B125" s="368">
        <v>4</v>
      </c>
      <c r="C125" s="368" t="s">
        <v>166</v>
      </c>
      <c r="D125" s="368" t="s">
        <v>91</v>
      </c>
      <c r="E125" s="368" t="s">
        <v>250</v>
      </c>
      <c r="F125" s="368">
        <v>30</v>
      </c>
      <c r="G125" s="368">
        <v>0</v>
      </c>
      <c r="H125" s="368">
        <v>16</v>
      </c>
      <c r="I125" s="368">
        <v>9</v>
      </c>
      <c r="J125" s="368">
        <v>5</v>
      </c>
    </row>
    <row r="126" spans="1:10" ht="15.75" customHeight="1">
      <c r="A126" s="368" t="s">
        <v>899</v>
      </c>
      <c r="B126" s="368">
        <v>4</v>
      </c>
      <c r="C126" s="368" t="s">
        <v>166</v>
      </c>
      <c r="D126" s="368" t="s">
        <v>19</v>
      </c>
      <c r="E126" s="368" t="s">
        <v>250</v>
      </c>
      <c r="F126" s="368">
        <v>10</v>
      </c>
      <c r="G126" s="368">
        <v>1</v>
      </c>
      <c r="H126" s="368">
        <v>8</v>
      </c>
      <c r="I126" s="368">
        <v>1</v>
      </c>
      <c r="J126" s="368">
        <v>0</v>
      </c>
    </row>
    <row r="127" spans="1:10" ht="15.75" customHeight="1">
      <c r="A127" s="368" t="s">
        <v>900</v>
      </c>
      <c r="B127" s="368">
        <v>4</v>
      </c>
      <c r="C127" s="368" t="s">
        <v>166</v>
      </c>
      <c r="D127" s="368" t="s">
        <v>189</v>
      </c>
      <c r="E127" s="368" t="s">
        <v>250</v>
      </c>
      <c r="F127" s="368">
        <v>51</v>
      </c>
      <c r="G127" s="368">
        <v>5</v>
      </c>
      <c r="H127" s="368">
        <v>36</v>
      </c>
      <c r="I127" s="368">
        <v>9</v>
      </c>
      <c r="J127" s="368">
        <v>1</v>
      </c>
    </row>
    <row r="128" spans="1:10" ht="15.75" customHeight="1">
      <c r="A128" s="368" t="s">
        <v>901</v>
      </c>
      <c r="B128" s="368">
        <v>4</v>
      </c>
      <c r="C128" s="368" t="s">
        <v>166</v>
      </c>
      <c r="D128" s="368" t="s">
        <v>149</v>
      </c>
      <c r="E128" s="368" t="s">
        <v>250</v>
      </c>
      <c r="F128" s="368">
        <v>13</v>
      </c>
      <c r="G128" s="368">
        <v>3</v>
      </c>
      <c r="H128" s="368">
        <v>10</v>
      </c>
      <c r="I128" s="368">
        <v>0</v>
      </c>
      <c r="J128" s="368">
        <v>0</v>
      </c>
    </row>
    <row r="129" spans="1:10" ht="15.75" customHeight="1">
      <c r="A129" s="368" t="s">
        <v>902</v>
      </c>
      <c r="B129" s="368">
        <v>4</v>
      </c>
      <c r="C129" s="368" t="s">
        <v>166</v>
      </c>
      <c r="D129" s="368" t="s">
        <v>207</v>
      </c>
      <c r="E129" s="368" t="s">
        <v>250</v>
      </c>
      <c r="F129" s="368">
        <v>12</v>
      </c>
      <c r="G129" s="368">
        <v>1</v>
      </c>
      <c r="H129" s="368">
        <v>10</v>
      </c>
      <c r="I129" s="368">
        <v>1</v>
      </c>
      <c r="J129" s="368">
        <v>0</v>
      </c>
    </row>
    <row r="130" spans="1:10" ht="15.75" customHeight="1">
      <c r="A130" s="368" t="s">
        <v>903</v>
      </c>
      <c r="B130" s="368">
        <v>4</v>
      </c>
      <c r="C130" s="368" t="s">
        <v>166</v>
      </c>
      <c r="D130" s="368" t="s">
        <v>38</v>
      </c>
      <c r="E130" s="368" t="s">
        <v>250</v>
      </c>
      <c r="F130" s="368">
        <v>22</v>
      </c>
      <c r="G130" s="368">
        <v>2</v>
      </c>
      <c r="H130" s="368">
        <v>10</v>
      </c>
      <c r="I130" s="368">
        <v>8</v>
      </c>
      <c r="J130" s="368">
        <v>2</v>
      </c>
    </row>
    <row r="131" spans="1:10" ht="15.75" customHeight="1">
      <c r="A131" s="368" t="s">
        <v>904</v>
      </c>
      <c r="B131" s="368">
        <v>4</v>
      </c>
      <c r="C131" s="368" t="s">
        <v>166</v>
      </c>
      <c r="D131" s="368" t="s">
        <v>219</v>
      </c>
      <c r="E131" s="368" t="s">
        <v>250</v>
      </c>
      <c r="F131" s="368">
        <v>12</v>
      </c>
      <c r="G131" s="368">
        <v>0</v>
      </c>
      <c r="H131" s="368">
        <v>9</v>
      </c>
      <c r="I131" s="368">
        <v>3</v>
      </c>
      <c r="J131" s="368">
        <v>0</v>
      </c>
    </row>
    <row r="132" spans="1:10" ht="15.75" customHeight="1">
      <c r="A132" s="368" t="s">
        <v>905</v>
      </c>
      <c r="B132" s="368">
        <v>4</v>
      </c>
      <c r="C132" s="368" t="s">
        <v>166</v>
      </c>
      <c r="D132" s="368" t="s">
        <v>92</v>
      </c>
      <c r="E132" s="368" t="s">
        <v>250</v>
      </c>
      <c r="F132" s="368">
        <v>8</v>
      </c>
      <c r="G132" s="368">
        <v>2</v>
      </c>
      <c r="H132" s="368">
        <v>5</v>
      </c>
      <c r="I132" s="368">
        <v>1</v>
      </c>
      <c r="J132" s="368">
        <v>0</v>
      </c>
    </row>
    <row r="133" spans="1:10" ht="15.75" customHeight="1">
      <c r="A133" s="368" t="s">
        <v>906</v>
      </c>
      <c r="B133" s="368">
        <v>4</v>
      </c>
      <c r="C133" s="368" t="s">
        <v>166</v>
      </c>
      <c r="D133" s="368" t="s">
        <v>208</v>
      </c>
      <c r="E133" s="368" t="s">
        <v>250</v>
      </c>
      <c r="F133" s="368">
        <v>2</v>
      </c>
      <c r="G133" s="368">
        <v>0</v>
      </c>
      <c r="H133" s="368">
        <v>2</v>
      </c>
      <c r="I133" s="368">
        <v>0</v>
      </c>
      <c r="J133" s="368">
        <v>0</v>
      </c>
    </row>
    <row r="134" spans="1:10" ht="15.75" customHeight="1">
      <c r="A134" s="368" t="s">
        <v>907</v>
      </c>
      <c r="B134" s="368">
        <v>4</v>
      </c>
      <c r="C134" s="368" t="s">
        <v>166</v>
      </c>
      <c r="D134" s="368" t="s">
        <v>150</v>
      </c>
      <c r="E134" s="368" t="s">
        <v>250</v>
      </c>
      <c r="F134" s="368">
        <v>4</v>
      </c>
      <c r="G134" s="368">
        <v>0</v>
      </c>
      <c r="H134" s="368">
        <v>2</v>
      </c>
      <c r="I134" s="368">
        <v>2</v>
      </c>
      <c r="J134" s="368">
        <v>0</v>
      </c>
    </row>
    <row r="135" spans="1:10" ht="15.75" customHeight="1">
      <c r="A135" s="368" t="s">
        <v>908</v>
      </c>
      <c r="B135" s="368">
        <v>4</v>
      </c>
      <c r="C135" s="368" t="s">
        <v>166</v>
      </c>
      <c r="D135" s="368" t="s">
        <v>39</v>
      </c>
      <c r="E135" s="368" t="s">
        <v>250</v>
      </c>
      <c r="F135" s="368">
        <v>18</v>
      </c>
      <c r="G135" s="368">
        <v>0</v>
      </c>
      <c r="H135" s="368">
        <v>14</v>
      </c>
      <c r="I135" s="368">
        <v>2</v>
      </c>
      <c r="J135" s="368">
        <v>2</v>
      </c>
    </row>
    <row r="136" spans="1:10" ht="15.75" customHeight="1">
      <c r="A136" s="368" t="s">
        <v>909</v>
      </c>
      <c r="B136" s="368">
        <v>4</v>
      </c>
      <c r="C136" s="368" t="s">
        <v>166</v>
      </c>
      <c r="D136" s="368" t="s">
        <v>61</v>
      </c>
      <c r="E136" s="368" t="s">
        <v>250</v>
      </c>
      <c r="F136" s="368">
        <v>13</v>
      </c>
      <c r="G136" s="368">
        <v>0</v>
      </c>
      <c r="H136" s="368">
        <v>8</v>
      </c>
      <c r="I136" s="368">
        <v>4</v>
      </c>
      <c r="J136" s="368">
        <v>1</v>
      </c>
    </row>
    <row r="137" spans="1:10" ht="15.75" customHeight="1">
      <c r="A137" s="368" t="s">
        <v>910</v>
      </c>
      <c r="B137" s="368">
        <v>4</v>
      </c>
      <c r="C137" s="368" t="s">
        <v>166</v>
      </c>
      <c r="D137" s="368" t="s">
        <v>220</v>
      </c>
      <c r="E137" s="368" t="s">
        <v>250</v>
      </c>
      <c r="F137" s="368">
        <v>10</v>
      </c>
      <c r="G137" s="368">
        <v>1</v>
      </c>
      <c r="H137" s="368">
        <v>8</v>
      </c>
      <c r="I137" s="368">
        <v>1</v>
      </c>
      <c r="J137" s="368">
        <v>0</v>
      </c>
    </row>
    <row r="138" spans="1:10" ht="15.75" customHeight="1">
      <c r="A138" s="368" t="s">
        <v>911</v>
      </c>
      <c r="B138" s="368">
        <v>4</v>
      </c>
      <c r="C138" s="368" t="s">
        <v>166</v>
      </c>
      <c r="D138" s="368" t="s">
        <v>151</v>
      </c>
      <c r="E138" s="368" t="s">
        <v>250</v>
      </c>
      <c r="F138" s="368">
        <v>10</v>
      </c>
      <c r="G138" s="368">
        <v>1</v>
      </c>
      <c r="H138" s="368">
        <v>6</v>
      </c>
      <c r="I138" s="368">
        <v>2</v>
      </c>
      <c r="J138" s="368">
        <v>1</v>
      </c>
    </row>
    <row r="139" spans="1:10" ht="15.75" customHeight="1">
      <c r="A139" s="368" t="s">
        <v>912</v>
      </c>
      <c r="B139" s="368">
        <v>4</v>
      </c>
      <c r="C139" s="368" t="s">
        <v>166</v>
      </c>
      <c r="D139" s="368" t="s">
        <v>152</v>
      </c>
      <c r="E139" s="368" t="s">
        <v>250</v>
      </c>
      <c r="F139" s="368">
        <v>15</v>
      </c>
      <c r="G139" s="368">
        <v>1</v>
      </c>
      <c r="H139" s="368">
        <v>9</v>
      </c>
      <c r="I139" s="368">
        <v>5</v>
      </c>
      <c r="J139" s="368">
        <v>0</v>
      </c>
    </row>
    <row r="140" spans="1:10" ht="15.75" customHeight="1">
      <c r="A140" s="368" t="s">
        <v>913</v>
      </c>
      <c r="B140" s="368">
        <v>4</v>
      </c>
      <c r="C140" s="368" t="s">
        <v>166</v>
      </c>
      <c r="D140" s="368" t="s">
        <v>40</v>
      </c>
      <c r="E140" s="368" t="s">
        <v>250</v>
      </c>
      <c r="F140" s="368">
        <v>8</v>
      </c>
      <c r="G140" s="368">
        <v>0</v>
      </c>
      <c r="H140" s="368">
        <v>7</v>
      </c>
      <c r="I140" s="368">
        <v>0</v>
      </c>
      <c r="J140" s="368">
        <v>1</v>
      </c>
    </row>
    <row r="141" spans="1:10" ht="15.75" customHeight="1">
      <c r="A141" s="368" t="s">
        <v>914</v>
      </c>
      <c r="B141" s="368">
        <v>4</v>
      </c>
      <c r="C141" s="368" t="s">
        <v>166</v>
      </c>
      <c r="D141" s="368" t="s">
        <v>221</v>
      </c>
      <c r="E141" s="368" t="s">
        <v>250</v>
      </c>
      <c r="F141" s="368">
        <v>27</v>
      </c>
      <c r="G141" s="368">
        <v>2</v>
      </c>
      <c r="H141" s="368">
        <v>18</v>
      </c>
      <c r="I141" s="368">
        <v>7</v>
      </c>
      <c r="J141" s="368">
        <v>0</v>
      </c>
    </row>
    <row r="142" spans="1:10" ht="15.75" customHeight="1">
      <c r="A142" s="368" t="s">
        <v>915</v>
      </c>
      <c r="B142" s="368">
        <v>4</v>
      </c>
      <c r="C142" s="368" t="s">
        <v>166</v>
      </c>
      <c r="D142" s="368" t="s">
        <v>190</v>
      </c>
      <c r="E142" s="368" t="s">
        <v>250</v>
      </c>
      <c r="F142" s="368">
        <v>9</v>
      </c>
      <c r="G142" s="368">
        <v>1</v>
      </c>
      <c r="H142" s="368">
        <v>5</v>
      </c>
      <c r="I142" s="368">
        <v>1</v>
      </c>
      <c r="J142" s="368">
        <v>2</v>
      </c>
    </row>
    <row r="143" spans="1:10" ht="15.75" customHeight="1">
      <c r="A143" s="368" t="s">
        <v>916</v>
      </c>
      <c r="B143" s="368">
        <v>4</v>
      </c>
      <c r="C143" s="368" t="s">
        <v>166</v>
      </c>
      <c r="D143" s="368" t="s">
        <v>191</v>
      </c>
      <c r="E143" s="368" t="s">
        <v>250</v>
      </c>
      <c r="F143" s="368">
        <v>27</v>
      </c>
      <c r="G143" s="368">
        <v>2</v>
      </c>
      <c r="H143" s="368">
        <v>21</v>
      </c>
      <c r="I143" s="368">
        <v>4</v>
      </c>
      <c r="J143" s="368">
        <v>0</v>
      </c>
    </row>
    <row r="144" spans="1:10" ht="15.75" customHeight="1">
      <c r="A144" s="368" t="s">
        <v>917</v>
      </c>
      <c r="B144" s="368">
        <v>4</v>
      </c>
      <c r="C144" s="368" t="s">
        <v>166</v>
      </c>
      <c r="D144" s="368" t="s">
        <v>41</v>
      </c>
      <c r="E144" s="368" t="s">
        <v>250</v>
      </c>
      <c r="F144" s="368">
        <v>14</v>
      </c>
      <c r="G144" s="368">
        <v>2</v>
      </c>
      <c r="H144" s="368">
        <v>8</v>
      </c>
      <c r="I144" s="368">
        <v>3</v>
      </c>
      <c r="J144" s="368">
        <v>1</v>
      </c>
    </row>
    <row r="145" spans="1:10" ht="15.75" customHeight="1">
      <c r="A145" s="368" t="s">
        <v>918</v>
      </c>
      <c r="B145" s="368">
        <v>4</v>
      </c>
      <c r="C145" s="368" t="s">
        <v>166</v>
      </c>
      <c r="D145" s="368" t="s">
        <v>209</v>
      </c>
      <c r="E145" s="368" t="s">
        <v>250</v>
      </c>
      <c r="F145" s="368">
        <v>25</v>
      </c>
      <c r="G145" s="368">
        <v>3</v>
      </c>
      <c r="H145" s="368">
        <v>20</v>
      </c>
      <c r="I145" s="368">
        <v>2</v>
      </c>
      <c r="J145" s="368">
        <v>0</v>
      </c>
    </row>
    <row r="146" spans="1:10" ht="15.75" customHeight="1">
      <c r="A146" s="368" t="s">
        <v>919</v>
      </c>
      <c r="B146" s="368">
        <v>4</v>
      </c>
      <c r="C146" s="368" t="s">
        <v>166</v>
      </c>
      <c r="D146" s="368" t="s">
        <v>192</v>
      </c>
      <c r="E146" s="368" t="s">
        <v>250</v>
      </c>
      <c r="F146" s="368">
        <v>4</v>
      </c>
      <c r="G146" s="368">
        <v>0</v>
      </c>
      <c r="H146" s="368">
        <v>3</v>
      </c>
      <c r="I146" s="368">
        <v>1</v>
      </c>
      <c r="J146" s="368">
        <v>0</v>
      </c>
    </row>
    <row r="147" spans="1:10" ht="15.75" customHeight="1">
      <c r="A147" s="368" t="s">
        <v>920</v>
      </c>
      <c r="B147" s="368">
        <v>4</v>
      </c>
      <c r="C147" s="368" t="s">
        <v>166</v>
      </c>
      <c r="D147" s="368" t="s">
        <v>174</v>
      </c>
      <c r="E147" s="368" t="s">
        <v>250</v>
      </c>
      <c r="F147" s="368">
        <v>17</v>
      </c>
      <c r="G147" s="368">
        <v>2</v>
      </c>
      <c r="H147" s="368">
        <v>12</v>
      </c>
      <c r="I147" s="368">
        <v>3</v>
      </c>
      <c r="J147" s="368">
        <v>0</v>
      </c>
    </row>
    <row r="148" spans="1:10" ht="15.75" customHeight="1">
      <c r="A148" s="368" t="s">
        <v>921</v>
      </c>
      <c r="B148" s="368">
        <v>4</v>
      </c>
      <c r="C148" s="368" t="s">
        <v>166</v>
      </c>
      <c r="D148" s="368" t="s">
        <v>193</v>
      </c>
      <c r="E148" s="368" t="s">
        <v>250</v>
      </c>
      <c r="F148" s="368">
        <v>12</v>
      </c>
      <c r="G148" s="368">
        <v>1</v>
      </c>
      <c r="H148" s="368">
        <v>11</v>
      </c>
      <c r="I148" s="368">
        <v>0</v>
      </c>
      <c r="J148" s="368">
        <v>0</v>
      </c>
    </row>
    <row r="149" spans="1:10" ht="15.75" customHeight="1">
      <c r="A149" s="368" t="s">
        <v>922</v>
      </c>
      <c r="B149" s="368">
        <v>4</v>
      </c>
      <c r="C149" s="368" t="s">
        <v>166</v>
      </c>
      <c r="D149" s="368" t="s">
        <v>222</v>
      </c>
      <c r="E149" s="368" t="s">
        <v>250</v>
      </c>
      <c r="F149" s="368">
        <v>14</v>
      </c>
      <c r="G149" s="368">
        <v>0</v>
      </c>
      <c r="H149" s="368">
        <v>10</v>
      </c>
      <c r="I149" s="368">
        <v>3</v>
      </c>
      <c r="J149" s="368">
        <v>1</v>
      </c>
    </row>
    <row r="150" spans="1:10" ht="15.75" customHeight="1">
      <c r="A150" s="368" t="s">
        <v>923</v>
      </c>
      <c r="B150" s="368">
        <v>4</v>
      </c>
      <c r="C150" s="368" t="s">
        <v>166</v>
      </c>
      <c r="D150" s="368" t="s">
        <v>223</v>
      </c>
      <c r="E150" s="368" t="s">
        <v>250</v>
      </c>
      <c r="F150" s="368">
        <v>27</v>
      </c>
      <c r="G150" s="368">
        <v>2</v>
      </c>
      <c r="H150" s="368">
        <v>22</v>
      </c>
      <c r="I150" s="368">
        <v>0</v>
      </c>
      <c r="J150" s="368">
        <v>3</v>
      </c>
    </row>
    <row r="151" spans="1:10" ht="15.75" customHeight="1">
      <c r="A151" s="368" t="s">
        <v>924</v>
      </c>
      <c r="B151" s="368">
        <v>4</v>
      </c>
      <c r="C151" s="368" t="s">
        <v>166</v>
      </c>
      <c r="D151" s="368" t="s">
        <v>62</v>
      </c>
      <c r="E151" s="368" t="s">
        <v>250</v>
      </c>
      <c r="F151" s="368">
        <v>12</v>
      </c>
      <c r="G151" s="368">
        <v>0</v>
      </c>
      <c r="H151" s="368">
        <v>11</v>
      </c>
      <c r="I151" s="368">
        <v>1</v>
      </c>
      <c r="J151" s="368">
        <v>0</v>
      </c>
    </row>
    <row r="152" spans="1:10" ht="15.75" customHeight="1">
      <c r="A152" s="368" t="s">
        <v>925</v>
      </c>
      <c r="B152" s="368">
        <v>4</v>
      </c>
      <c r="C152" s="368" t="s">
        <v>166</v>
      </c>
      <c r="D152" s="368" t="s">
        <v>63</v>
      </c>
      <c r="E152" s="368" t="s">
        <v>268</v>
      </c>
      <c r="F152" s="368">
        <v>2520</v>
      </c>
      <c r="G152" s="368">
        <v>177</v>
      </c>
      <c r="H152" s="368">
        <v>1686</v>
      </c>
      <c r="I152" s="368">
        <v>451</v>
      </c>
      <c r="J152" s="368">
        <v>206</v>
      </c>
    </row>
    <row r="153" spans="1:10" ht="15.75" customHeight="1">
      <c r="A153" s="368" t="s">
        <v>926</v>
      </c>
      <c r="B153" s="368">
        <v>4</v>
      </c>
      <c r="C153" s="368" t="s">
        <v>166</v>
      </c>
      <c r="D153" s="368" t="s">
        <v>93</v>
      </c>
      <c r="E153" s="368" t="s">
        <v>268</v>
      </c>
      <c r="F153" s="368">
        <v>10</v>
      </c>
      <c r="G153" s="368">
        <v>0</v>
      </c>
      <c r="H153" s="368">
        <v>7</v>
      </c>
      <c r="I153" s="368">
        <v>2</v>
      </c>
      <c r="J153" s="368">
        <v>1</v>
      </c>
    </row>
    <row r="154" spans="1:10" ht="15.75" customHeight="1">
      <c r="A154" s="368" t="s">
        <v>927</v>
      </c>
      <c r="B154" s="368">
        <v>4</v>
      </c>
      <c r="C154" s="368" t="s">
        <v>166</v>
      </c>
      <c r="D154" s="368" t="s">
        <v>94</v>
      </c>
      <c r="E154" s="368" t="s">
        <v>268</v>
      </c>
      <c r="F154" s="368">
        <v>6</v>
      </c>
      <c r="G154" s="368">
        <v>0</v>
      </c>
      <c r="H154" s="368">
        <v>4</v>
      </c>
      <c r="I154" s="368">
        <v>2</v>
      </c>
      <c r="J154" s="368">
        <v>0</v>
      </c>
    </row>
    <row r="155" spans="1:10" ht="15.75" customHeight="1">
      <c r="A155" s="368" t="s">
        <v>928</v>
      </c>
      <c r="B155" s="368">
        <v>4</v>
      </c>
      <c r="C155" s="368" t="s">
        <v>166</v>
      </c>
      <c r="D155" s="368" t="s">
        <v>224</v>
      </c>
      <c r="E155" s="368" t="s">
        <v>268</v>
      </c>
      <c r="F155" s="368">
        <v>13</v>
      </c>
      <c r="G155" s="368">
        <v>4</v>
      </c>
      <c r="H155" s="368">
        <v>7</v>
      </c>
      <c r="I155" s="368">
        <v>0</v>
      </c>
      <c r="J155" s="368">
        <v>2</v>
      </c>
    </row>
    <row r="156" spans="1:10" ht="15.75" customHeight="1">
      <c r="A156" s="368" t="s">
        <v>929</v>
      </c>
      <c r="B156" s="368">
        <v>4</v>
      </c>
      <c r="C156" s="368" t="s">
        <v>166</v>
      </c>
      <c r="D156" s="368" t="s">
        <v>194</v>
      </c>
      <c r="E156" s="368" t="s">
        <v>268</v>
      </c>
      <c r="F156" s="368">
        <v>15</v>
      </c>
      <c r="G156" s="368">
        <v>0</v>
      </c>
      <c r="H156" s="368">
        <v>12</v>
      </c>
      <c r="I156" s="368">
        <v>2</v>
      </c>
      <c r="J156" s="368">
        <v>1</v>
      </c>
    </row>
    <row r="157" spans="1:10" ht="15.75" customHeight="1">
      <c r="A157" s="368" t="s">
        <v>930</v>
      </c>
      <c r="B157" s="368">
        <v>4</v>
      </c>
      <c r="C157" s="368" t="s">
        <v>166</v>
      </c>
      <c r="D157" s="368" t="s">
        <v>82</v>
      </c>
      <c r="E157" s="368" t="s">
        <v>268</v>
      </c>
      <c r="F157" s="368">
        <v>4</v>
      </c>
      <c r="G157" s="368">
        <v>1</v>
      </c>
      <c r="H157" s="368">
        <v>3</v>
      </c>
      <c r="I157" s="368">
        <v>0</v>
      </c>
      <c r="J157" s="368">
        <v>0</v>
      </c>
    </row>
    <row r="158" spans="1:10" ht="15.75" customHeight="1">
      <c r="A158" s="368" t="s">
        <v>931</v>
      </c>
      <c r="B158" s="368">
        <v>4</v>
      </c>
      <c r="C158" s="368" t="s">
        <v>166</v>
      </c>
      <c r="D158" s="368" t="s">
        <v>95</v>
      </c>
      <c r="E158" s="368" t="s">
        <v>268</v>
      </c>
      <c r="F158" s="368">
        <v>8</v>
      </c>
      <c r="G158" s="368">
        <v>0</v>
      </c>
      <c r="H158" s="368">
        <v>5</v>
      </c>
      <c r="I158" s="368">
        <v>2</v>
      </c>
      <c r="J158" s="368">
        <v>1</v>
      </c>
    </row>
    <row r="159" spans="1:10" ht="15.75" customHeight="1">
      <c r="A159" s="368" t="s">
        <v>932</v>
      </c>
      <c r="B159" s="368">
        <v>4</v>
      </c>
      <c r="C159" s="368" t="s">
        <v>166</v>
      </c>
      <c r="D159" s="368" t="s">
        <v>210</v>
      </c>
      <c r="E159" s="368" t="s">
        <v>268</v>
      </c>
      <c r="F159" s="368">
        <v>33</v>
      </c>
      <c r="G159" s="368">
        <v>0</v>
      </c>
      <c r="H159" s="368">
        <v>18</v>
      </c>
      <c r="I159" s="368">
        <v>8</v>
      </c>
      <c r="J159" s="368">
        <v>7</v>
      </c>
    </row>
    <row r="160" spans="1:10" ht="15.75" customHeight="1">
      <c r="A160" s="368" t="s">
        <v>933</v>
      </c>
      <c r="B160" s="368">
        <v>4</v>
      </c>
      <c r="C160" s="368" t="s">
        <v>166</v>
      </c>
      <c r="D160" s="368" t="s">
        <v>20</v>
      </c>
      <c r="E160" s="368" t="s">
        <v>268</v>
      </c>
      <c r="F160" s="368">
        <v>9</v>
      </c>
      <c r="G160" s="368">
        <v>0</v>
      </c>
      <c r="H160" s="368">
        <v>6</v>
      </c>
      <c r="I160" s="368">
        <v>2</v>
      </c>
      <c r="J160" s="368">
        <v>1</v>
      </c>
    </row>
    <row r="161" spans="1:10" ht="15.75" customHeight="1">
      <c r="A161" s="368" t="s">
        <v>934</v>
      </c>
      <c r="B161" s="368">
        <v>4</v>
      </c>
      <c r="C161" s="368" t="s">
        <v>166</v>
      </c>
      <c r="D161" s="368" t="s">
        <v>21</v>
      </c>
      <c r="E161" s="368" t="s">
        <v>268</v>
      </c>
      <c r="F161" s="368">
        <v>8</v>
      </c>
      <c r="G161" s="368">
        <v>1</v>
      </c>
      <c r="H161" s="368">
        <v>5</v>
      </c>
      <c r="I161" s="368">
        <v>2</v>
      </c>
      <c r="J161" s="368">
        <v>0</v>
      </c>
    </row>
    <row r="162" spans="1:10" ht="15.75" customHeight="1">
      <c r="A162" s="368" t="s">
        <v>935</v>
      </c>
      <c r="B162" s="368">
        <v>4</v>
      </c>
      <c r="C162" s="368" t="s">
        <v>166</v>
      </c>
      <c r="D162" s="368" t="s">
        <v>22</v>
      </c>
      <c r="E162" s="368" t="s">
        <v>268</v>
      </c>
      <c r="F162" s="368">
        <v>15</v>
      </c>
      <c r="G162" s="368">
        <v>3</v>
      </c>
      <c r="H162" s="368">
        <v>7</v>
      </c>
      <c r="I162" s="368">
        <v>3</v>
      </c>
      <c r="J162" s="368">
        <v>2</v>
      </c>
    </row>
    <row r="163" spans="1:10" ht="15.75" customHeight="1">
      <c r="A163" s="368" t="s">
        <v>936</v>
      </c>
      <c r="B163" s="368">
        <v>4</v>
      </c>
      <c r="C163" s="368" t="s">
        <v>166</v>
      </c>
      <c r="D163" s="368" t="s">
        <v>195</v>
      </c>
      <c r="E163" s="368" t="s">
        <v>268</v>
      </c>
      <c r="F163" s="368">
        <v>17</v>
      </c>
      <c r="G163" s="368">
        <v>1</v>
      </c>
      <c r="H163" s="368">
        <v>12</v>
      </c>
      <c r="I163" s="368">
        <v>2</v>
      </c>
      <c r="J163" s="368">
        <v>2</v>
      </c>
    </row>
    <row r="164" spans="1:10" ht="15.75" customHeight="1">
      <c r="A164" s="368" t="s">
        <v>937</v>
      </c>
      <c r="B164" s="368">
        <v>4</v>
      </c>
      <c r="C164" s="368" t="s">
        <v>166</v>
      </c>
      <c r="D164" s="368" t="s">
        <v>175</v>
      </c>
      <c r="E164" s="368" t="s">
        <v>268</v>
      </c>
      <c r="F164" s="368">
        <v>6</v>
      </c>
      <c r="G164" s="368">
        <v>0</v>
      </c>
      <c r="H164" s="368">
        <v>5</v>
      </c>
      <c r="I164" s="368">
        <v>1</v>
      </c>
      <c r="J164" s="368">
        <v>0</v>
      </c>
    </row>
    <row r="165" spans="1:10" ht="15.75" customHeight="1">
      <c r="A165" s="368" t="s">
        <v>938</v>
      </c>
      <c r="B165" s="368">
        <v>4</v>
      </c>
      <c r="C165" s="368" t="s">
        <v>166</v>
      </c>
      <c r="D165" s="368" t="s">
        <v>225</v>
      </c>
      <c r="E165" s="368" t="s">
        <v>268</v>
      </c>
      <c r="F165" s="368">
        <v>28</v>
      </c>
      <c r="G165" s="368">
        <v>2</v>
      </c>
      <c r="H165" s="368">
        <v>19</v>
      </c>
      <c r="I165" s="368">
        <v>1</v>
      </c>
      <c r="J165" s="368">
        <v>6</v>
      </c>
    </row>
    <row r="166" spans="1:10" ht="15.75" customHeight="1">
      <c r="A166" s="368" t="s">
        <v>939</v>
      </c>
      <c r="B166" s="368">
        <v>4</v>
      </c>
      <c r="C166" s="368" t="s">
        <v>166</v>
      </c>
      <c r="D166" s="368" t="s">
        <v>96</v>
      </c>
      <c r="E166" s="368" t="s">
        <v>268</v>
      </c>
      <c r="F166" s="368">
        <v>12</v>
      </c>
      <c r="G166" s="368">
        <v>0</v>
      </c>
      <c r="H166" s="368">
        <v>9</v>
      </c>
      <c r="I166" s="368">
        <v>2</v>
      </c>
      <c r="J166" s="368">
        <v>1</v>
      </c>
    </row>
    <row r="167" spans="1:10" ht="15.75" customHeight="1">
      <c r="A167" s="368" t="s">
        <v>940</v>
      </c>
      <c r="B167" s="368">
        <v>4</v>
      </c>
      <c r="C167" s="368" t="s">
        <v>166</v>
      </c>
      <c r="D167" s="368" t="s">
        <v>176</v>
      </c>
      <c r="E167" s="368" t="s">
        <v>268</v>
      </c>
      <c r="F167" s="368">
        <v>4</v>
      </c>
      <c r="G167" s="368">
        <v>1</v>
      </c>
      <c r="H167" s="368">
        <v>2</v>
      </c>
      <c r="I167" s="368">
        <v>1</v>
      </c>
      <c r="J167" s="368">
        <v>0</v>
      </c>
    </row>
    <row r="168" spans="1:10" ht="15.75" customHeight="1">
      <c r="A168" s="368" t="s">
        <v>941</v>
      </c>
      <c r="B168" s="368">
        <v>4</v>
      </c>
      <c r="C168" s="368" t="s">
        <v>166</v>
      </c>
      <c r="D168" s="368" t="s">
        <v>196</v>
      </c>
      <c r="E168" s="368" t="s">
        <v>268</v>
      </c>
      <c r="F168" s="368">
        <v>23</v>
      </c>
      <c r="G168" s="368">
        <v>0</v>
      </c>
      <c r="H168" s="368">
        <v>19</v>
      </c>
      <c r="I168" s="368">
        <v>4</v>
      </c>
      <c r="J168" s="368">
        <v>0</v>
      </c>
    </row>
    <row r="169" spans="1:10" ht="15.75" customHeight="1">
      <c r="A169" s="368" t="s">
        <v>942</v>
      </c>
      <c r="B169" s="368">
        <v>4</v>
      </c>
      <c r="C169" s="368" t="s">
        <v>166</v>
      </c>
      <c r="D169" s="368" t="s">
        <v>97</v>
      </c>
      <c r="E169" s="368" t="s">
        <v>268</v>
      </c>
      <c r="F169" s="368">
        <v>18</v>
      </c>
      <c r="G169" s="368">
        <v>0</v>
      </c>
      <c r="H169" s="368">
        <v>13</v>
      </c>
      <c r="I169" s="368">
        <v>4</v>
      </c>
      <c r="J169" s="368">
        <v>1</v>
      </c>
    </row>
    <row r="170" spans="1:10" ht="15.75" customHeight="1">
      <c r="A170" s="368" t="s">
        <v>943</v>
      </c>
      <c r="B170" s="368">
        <v>4</v>
      </c>
      <c r="C170" s="368" t="s">
        <v>166</v>
      </c>
      <c r="D170" s="368" t="s">
        <v>177</v>
      </c>
      <c r="E170" s="368" t="s">
        <v>268</v>
      </c>
      <c r="F170" s="368">
        <v>39</v>
      </c>
      <c r="G170" s="368">
        <v>1</v>
      </c>
      <c r="H170" s="368">
        <v>31</v>
      </c>
      <c r="I170" s="368">
        <v>4</v>
      </c>
      <c r="J170" s="368">
        <v>3</v>
      </c>
    </row>
    <row r="171" spans="1:10" ht="15.75" customHeight="1">
      <c r="A171" s="368" t="s">
        <v>944</v>
      </c>
      <c r="B171" s="368">
        <v>4</v>
      </c>
      <c r="C171" s="368" t="s">
        <v>166</v>
      </c>
      <c r="D171" s="368" t="s">
        <v>23</v>
      </c>
      <c r="E171" s="368" t="s">
        <v>268</v>
      </c>
      <c r="F171" s="368">
        <v>10</v>
      </c>
      <c r="G171" s="368">
        <v>1</v>
      </c>
      <c r="H171" s="368">
        <v>5</v>
      </c>
      <c r="I171" s="368">
        <v>1</v>
      </c>
      <c r="J171" s="368">
        <v>3</v>
      </c>
    </row>
    <row r="172" spans="1:10" ht="15.75" customHeight="1">
      <c r="A172" s="368" t="s">
        <v>945</v>
      </c>
      <c r="B172" s="368">
        <v>4</v>
      </c>
      <c r="C172" s="368" t="s">
        <v>166</v>
      </c>
      <c r="D172" s="368" t="s">
        <v>226</v>
      </c>
      <c r="E172" s="368" t="s">
        <v>268</v>
      </c>
      <c r="F172" s="368">
        <v>14</v>
      </c>
      <c r="G172" s="368">
        <v>2</v>
      </c>
      <c r="H172" s="368">
        <v>7</v>
      </c>
      <c r="I172" s="368">
        <v>2</v>
      </c>
      <c r="J172" s="368">
        <v>3</v>
      </c>
    </row>
    <row r="173" spans="1:10" ht="15.75" customHeight="1">
      <c r="A173" s="368" t="s">
        <v>946</v>
      </c>
      <c r="B173" s="368">
        <v>4</v>
      </c>
      <c r="C173" s="368" t="s">
        <v>166</v>
      </c>
      <c r="D173" s="368" t="s">
        <v>83</v>
      </c>
      <c r="E173" s="368" t="s">
        <v>268</v>
      </c>
      <c r="F173" s="368">
        <v>58</v>
      </c>
      <c r="G173" s="368">
        <v>5</v>
      </c>
      <c r="H173" s="368">
        <v>43</v>
      </c>
      <c r="I173" s="368">
        <v>7</v>
      </c>
      <c r="J173" s="368">
        <v>3</v>
      </c>
    </row>
    <row r="174" spans="1:10" ht="15.75" customHeight="1">
      <c r="A174" s="368" t="s">
        <v>947</v>
      </c>
      <c r="B174" s="368">
        <v>4</v>
      </c>
      <c r="C174" s="368" t="s">
        <v>166</v>
      </c>
      <c r="D174" s="368" t="s">
        <v>98</v>
      </c>
      <c r="E174" s="368" t="s">
        <v>268</v>
      </c>
      <c r="F174" s="368">
        <v>7</v>
      </c>
      <c r="G174" s="368">
        <v>0</v>
      </c>
      <c r="H174" s="368">
        <v>5</v>
      </c>
      <c r="I174" s="368">
        <v>2</v>
      </c>
      <c r="J174" s="368">
        <v>0</v>
      </c>
    </row>
    <row r="175" spans="1:10" ht="15.75" customHeight="1">
      <c r="A175" s="368" t="s">
        <v>948</v>
      </c>
      <c r="B175" s="368">
        <v>4</v>
      </c>
      <c r="C175" s="368" t="s">
        <v>166</v>
      </c>
      <c r="D175" s="368" t="s">
        <v>84</v>
      </c>
      <c r="E175" s="368" t="s">
        <v>268</v>
      </c>
      <c r="F175" s="368">
        <v>19</v>
      </c>
      <c r="G175" s="368">
        <v>2</v>
      </c>
      <c r="H175" s="368">
        <v>15</v>
      </c>
      <c r="I175" s="368">
        <v>2</v>
      </c>
      <c r="J175" s="368">
        <v>0</v>
      </c>
    </row>
    <row r="176" spans="1:10" ht="15.75" customHeight="1">
      <c r="A176" s="368" t="s">
        <v>949</v>
      </c>
      <c r="B176" s="368">
        <v>4</v>
      </c>
      <c r="C176" s="368" t="s">
        <v>166</v>
      </c>
      <c r="D176" s="368" t="s">
        <v>24</v>
      </c>
      <c r="E176" s="368" t="s">
        <v>268</v>
      </c>
      <c r="F176" s="368">
        <v>26</v>
      </c>
      <c r="G176" s="368">
        <v>4</v>
      </c>
      <c r="H176" s="368">
        <v>18</v>
      </c>
      <c r="I176" s="368">
        <v>3</v>
      </c>
      <c r="J176" s="368">
        <v>1</v>
      </c>
    </row>
    <row r="177" spans="1:10" ht="15.75" customHeight="1">
      <c r="A177" s="368" t="s">
        <v>950</v>
      </c>
      <c r="B177" s="368">
        <v>4</v>
      </c>
      <c r="C177" s="368" t="s">
        <v>166</v>
      </c>
      <c r="D177" s="368" t="s">
        <v>25</v>
      </c>
      <c r="E177" s="368" t="s">
        <v>268</v>
      </c>
      <c r="F177" s="368">
        <v>22</v>
      </c>
      <c r="G177" s="368">
        <v>1</v>
      </c>
      <c r="H177" s="368">
        <v>12</v>
      </c>
      <c r="I177" s="368">
        <v>7</v>
      </c>
      <c r="J177" s="368">
        <v>2</v>
      </c>
    </row>
    <row r="178" spans="1:10" ht="15.75" customHeight="1">
      <c r="A178" s="368" t="s">
        <v>951</v>
      </c>
      <c r="B178" s="368">
        <v>4</v>
      </c>
      <c r="C178" s="368" t="s">
        <v>166</v>
      </c>
      <c r="D178" s="368" t="s">
        <v>197</v>
      </c>
      <c r="E178" s="368" t="s">
        <v>268</v>
      </c>
      <c r="F178" s="368">
        <v>12</v>
      </c>
      <c r="G178" s="368">
        <v>0</v>
      </c>
      <c r="H178" s="368">
        <v>4</v>
      </c>
      <c r="I178" s="368">
        <v>6</v>
      </c>
      <c r="J178" s="368">
        <v>2</v>
      </c>
    </row>
    <row r="179" spans="1:10" ht="15.75" customHeight="1">
      <c r="A179" s="368" t="s">
        <v>952</v>
      </c>
      <c r="B179" s="368">
        <v>4</v>
      </c>
      <c r="C179" s="368" t="s">
        <v>166</v>
      </c>
      <c r="D179" s="368" t="s">
        <v>211</v>
      </c>
      <c r="E179" s="368" t="s">
        <v>268</v>
      </c>
      <c r="F179" s="368">
        <v>31</v>
      </c>
      <c r="G179" s="368">
        <v>2</v>
      </c>
      <c r="H179" s="368">
        <v>23</v>
      </c>
      <c r="I179" s="368">
        <v>5</v>
      </c>
      <c r="J179" s="368">
        <v>1</v>
      </c>
    </row>
    <row r="180" spans="1:10" ht="15.75" customHeight="1">
      <c r="A180" s="368" t="s">
        <v>953</v>
      </c>
      <c r="B180" s="368">
        <v>4</v>
      </c>
      <c r="C180" s="368" t="s">
        <v>166</v>
      </c>
      <c r="D180" s="368" t="s">
        <v>100</v>
      </c>
      <c r="E180" s="368" t="s">
        <v>268</v>
      </c>
      <c r="F180" s="368">
        <v>13</v>
      </c>
      <c r="G180" s="368">
        <v>0</v>
      </c>
      <c r="H180" s="368">
        <v>8</v>
      </c>
      <c r="I180" s="368">
        <v>4</v>
      </c>
      <c r="J180" s="368">
        <v>1</v>
      </c>
    </row>
    <row r="181" spans="1:10" ht="15.75" customHeight="1">
      <c r="A181" s="368" t="s">
        <v>954</v>
      </c>
      <c r="B181" s="368">
        <v>4</v>
      </c>
      <c r="C181" s="368" t="s">
        <v>166</v>
      </c>
      <c r="D181" s="368" t="s">
        <v>26</v>
      </c>
      <c r="E181" s="368" t="s">
        <v>268</v>
      </c>
      <c r="F181" s="368">
        <v>17</v>
      </c>
      <c r="G181" s="368">
        <v>1</v>
      </c>
      <c r="H181" s="368">
        <v>12</v>
      </c>
      <c r="I181" s="368">
        <v>2</v>
      </c>
      <c r="J181" s="368">
        <v>2</v>
      </c>
    </row>
    <row r="182" spans="1:10" ht="15.75" customHeight="1">
      <c r="A182" s="368" t="s">
        <v>955</v>
      </c>
      <c r="B182" s="368">
        <v>4</v>
      </c>
      <c r="C182" s="368" t="s">
        <v>166</v>
      </c>
      <c r="D182" s="368" t="s">
        <v>154</v>
      </c>
      <c r="E182" s="368" t="s">
        <v>268</v>
      </c>
      <c r="F182" s="368">
        <v>4</v>
      </c>
      <c r="G182" s="368">
        <v>0</v>
      </c>
      <c r="H182" s="368">
        <v>3</v>
      </c>
      <c r="I182" s="368">
        <v>0</v>
      </c>
      <c r="J182" s="368">
        <v>1</v>
      </c>
    </row>
    <row r="183" spans="1:10" ht="15.75" customHeight="1">
      <c r="A183" s="368" t="s">
        <v>956</v>
      </c>
      <c r="B183" s="368">
        <v>4</v>
      </c>
      <c r="C183" s="368" t="s">
        <v>166</v>
      </c>
      <c r="D183" s="368" t="s">
        <v>73</v>
      </c>
      <c r="E183" s="368" t="s">
        <v>268</v>
      </c>
      <c r="F183" s="368">
        <v>14</v>
      </c>
      <c r="G183" s="368">
        <v>0</v>
      </c>
      <c r="H183" s="368">
        <v>7</v>
      </c>
      <c r="I183" s="368">
        <v>6</v>
      </c>
      <c r="J183" s="368">
        <v>1</v>
      </c>
    </row>
    <row r="184" spans="1:10" ht="15.75" customHeight="1">
      <c r="A184" s="368" t="s">
        <v>957</v>
      </c>
      <c r="B184" s="368">
        <v>4</v>
      </c>
      <c r="C184" s="368" t="s">
        <v>166</v>
      </c>
      <c r="D184" s="368" t="s">
        <v>74</v>
      </c>
      <c r="E184" s="368" t="s">
        <v>268</v>
      </c>
      <c r="F184" s="368">
        <v>42</v>
      </c>
      <c r="G184" s="368">
        <v>4</v>
      </c>
      <c r="H184" s="368">
        <v>28</v>
      </c>
      <c r="I184" s="368">
        <v>6</v>
      </c>
      <c r="J184" s="368">
        <v>4</v>
      </c>
    </row>
    <row r="185" spans="1:10" ht="15.75" customHeight="1">
      <c r="A185" s="368" t="s">
        <v>958</v>
      </c>
      <c r="B185" s="368">
        <v>4</v>
      </c>
      <c r="C185" s="368" t="s">
        <v>166</v>
      </c>
      <c r="D185" s="368" t="s">
        <v>198</v>
      </c>
      <c r="E185" s="368" t="s">
        <v>268</v>
      </c>
      <c r="F185" s="368">
        <v>50</v>
      </c>
      <c r="G185" s="368">
        <v>4</v>
      </c>
      <c r="H185" s="368">
        <v>32</v>
      </c>
      <c r="I185" s="368">
        <v>9</v>
      </c>
      <c r="J185" s="368">
        <v>5</v>
      </c>
    </row>
    <row r="186" spans="1:10" ht="15.75" customHeight="1">
      <c r="A186" s="368" t="s">
        <v>959</v>
      </c>
      <c r="B186" s="368">
        <v>4</v>
      </c>
      <c r="C186" s="368" t="s">
        <v>166</v>
      </c>
      <c r="D186" s="368" t="s">
        <v>227</v>
      </c>
      <c r="E186" s="368" t="s">
        <v>268</v>
      </c>
      <c r="F186" s="368">
        <v>16</v>
      </c>
      <c r="G186" s="368">
        <v>2</v>
      </c>
      <c r="H186" s="368">
        <v>10</v>
      </c>
      <c r="I186" s="368">
        <v>3</v>
      </c>
      <c r="J186" s="368">
        <v>1</v>
      </c>
    </row>
    <row r="187" spans="1:10" ht="15.75" customHeight="1">
      <c r="A187" s="368" t="s">
        <v>960</v>
      </c>
      <c r="B187" s="368">
        <v>4</v>
      </c>
      <c r="C187" s="368" t="s">
        <v>166</v>
      </c>
      <c r="D187" s="368" t="s">
        <v>199</v>
      </c>
      <c r="E187" s="368" t="s">
        <v>268</v>
      </c>
      <c r="F187" s="368">
        <v>10</v>
      </c>
      <c r="G187" s="368">
        <v>0</v>
      </c>
      <c r="H187" s="368">
        <v>5</v>
      </c>
      <c r="I187" s="368">
        <v>5</v>
      </c>
      <c r="J187" s="368">
        <v>0</v>
      </c>
    </row>
    <row r="188" spans="1:10" ht="15.75" customHeight="1">
      <c r="A188" s="368" t="s">
        <v>961</v>
      </c>
      <c r="B188" s="368">
        <v>4</v>
      </c>
      <c r="C188" s="368" t="s">
        <v>166</v>
      </c>
      <c r="D188" s="368" t="s">
        <v>212</v>
      </c>
      <c r="E188" s="368" t="s">
        <v>268</v>
      </c>
      <c r="F188" s="368">
        <v>8</v>
      </c>
      <c r="G188" s="368">
        <v>1</v>
      </c>
      <c r="H188" s="368">
        <v>3</v>
      </c>
      <c r="I188" s="368">
        <v>4</v>
      </c>
      <c r="J188" s="368">
        <v>0</v>
      </c>
    </row>
    <row r="189" spans="1:10" ht="15.75" customHeight="1">
      <c r="A189" s="368" t="s">
        <v>962</v>
      </c>
      <c r="B189" s="368">
        <v>4</v>
      </c>
      <c r="C189" s="368" t="s">
        <v>166</v>
      </c>
      <c r="D189" s="368" t="s">
        <v>155</v>
      </c>
      <c r="E189" s="368" t="s">
        <v>268</v>
      </c>
      <c r="F189" s="368">
        <v>14</v>
      </c>
      <c r="G189" s="368">
        <v>2</v>
      </c>
      <c r="H189" s="368">
        <v>5</v>
      </c>
      <c r="I189" s="368">
        <v>6</v>
      </c>
      <c r="J189" s="368">
        <v>1</v>
      </c>
    </row>
    <row r="190" spans="1:10" ht="15.75" customHeight="1">
      <c r="A190" s="368" t="s">
        <v>963</v>
      </c>
      <c r="B190" s="368">
        <v>4</v>
      </c>
      <c r="C190" s="368" t="s">
        <v>166</v>
      </c>
      <c r="D190" s="368" t="s">
        <v>101</v>
      </c>
      <c r="E190" s="368" t="s">
        <v>268</v>
      </c>
      <c r="F190" s="368">
        <v>6</v>
      </c>
      <c r="G190" s="368">
        <v>1</v>
      </c>
      <c r="H190" s="368">
        <v>4</v>
      </c>
      <c r="I190" s="368">
        <v>1</v>
      </c>
      <c r="J190" s="368">
        <v>0</v>
      </c>
    </row>
    <row r="191" spans="1:10" ht="15.75" customHeight="1">
      <c r="A191" s="368" t="s">
        <v>964</v>
      </c>
      <c r="B191" s="368">
        <v>4</v>
      </c>
      <c r="C191" s="368" t="s">
        <v>166</v>
      </c>
      <c r="D191" s="368" t="s">
        <v>228</v>
      </c>
      <c r="E191" s="368" t="s">
        <v>268</v>
      </c>
      <c r="F191" s="368">
        <v>12</v>
      </c>
      <c r="G191" s="368">
        <v>2</v>
      </c>
      <c r="H191" s="368">
        <v>9</v>
      </c>
      <c r="I191" s="368">
        <v>0</v>
      </c>
      <c r="J191" s="368">
        <v>1</v>
      </c>
    </row>
    <row r="192" spans="1:10" ht="15.75" customHeight="1">
      <c r="A192" s="368" t="s">
        <v>965</v>
      </c>
      <c r="B192" s="368">
        <v>4</v>
      </c>
      <c r="C192" s="368" t="s">
        <v>166</v>
      </c>
      <c r="D192" s="368" t="s">
        <v>178</v>
      </c>
      <c r="E192" s="368" t="s">
        <v>268</v>
      </c>
      <c r="F192" s="368">
        <v>12</v>
      </c>
      <c r="G192" s="368">
        <v>0</v>
      </c>
      <c r="H192" s="368">
        <v>9</v>
      </c>
      <c r="I192" s="368">
        <v>2</v>
      </c>
      <c r="J192" s="368">
        <v>1</v>
      </c>
    </row>
    <row r="193" spans="1:10" ht="15.75" customHeight="1">
      <c r="A193" s="368" t="s">
        <v>966</v>
      </c>
      <c r="B193" s="368">
        <v>4</v>
      </c>
      <c r="C193" s="368" t="s">
        <v>166</v>
      </c>
      <c r="D193" s="368" t="s">
        <v>102</v>
      </c>
      <c r="E193" s="368" t="s">
        <v>268</v>
      </c>
      <c r="F193" s="368">
        <v>7</v>
      </c>
      <c r="G193" s="368">
        <v>0</v>
      </c>
      <c r="H193" s="368">
        <v>6</v>
      </c>
      <c r="I193" s="368">
        <v>1</v>
      </c>
      <c r="J193" s="368">
        <v>0</v>
      </c>
    </row>
    <row r="194" spans="1:10" ht="15.75" customHeight="1">
      <c r="A194" s="368" t="s">
        <v>967</v>
      </c>
      <c r="B194" s="368">
        <v>4</v>
      </c>
      <c r="C194" s="368" t="s">
        <v>166</v>
      </c>
      <c r="D194" s="368" t="s">
        <v>85</v>
      </c>
      <c r="E194" s="368" t="s">
        <v>268</v>
      </c>
      <c r="F194" s="368">
        <v>62</v>
      </c>
      <c r="G194" s="368">
        <v>14</v>
      </c>
      <c r="H194" s="368">
        <v>32</v>
      </c>
      <c r="I194" s="368">
        <v>9</v>
      </c>
      <c r="J194" s="368">
        <v>7</v>
      </c>
    </row>
    <row r="195" spans="1:10" ht="15.75" customHeight="1">
      <c r="A195" s="368" t="s">
        <v>968</v>
      </c>
      <c r="B195" s="368">
        <v>4</v>
      </c>
      <c r="C195" s="368" t="s">
        <v>166</v>
      </c>
      <c r="D195" s="368" t="s">
        <v>156</v>
      </c>
      <c r="E195" s="368" t="s">
        <v>268</v>
      </c>
      <c r="F195" s="368">
        <v>9</v>
      </c>
      <c r="G195" s="368">
        <v>0</v>
      </c>
      <c r="H195" s="368">
        <v>8</v>
      </c>
      <c r="I195" s="368">
        <v>1</v>
      </c>
      <c r="J195" s="368">
        <v>0</v>
      </c>
    </row>
    <row r="196" spans="1:10" ht="15.75" customHeight="1">
      <c r="A196" s="368" t="s">
        <v>969</v>
      </c>
      <c r="B196" s="368">
        <v>4</v>
      </c>
      <c r="C196" s="368" t="s">
        <v>166</v>
      </c>
      <c r="D196" s="368" t="s">
        <v>200</v>
      </c>
      <c r="E196" s="368" t="s">
        <v>268</v>
      </c>
      <c r="F196" s="368">
        <v>39</v>
      </c>
      <c r="G196" s="368">
        <v>1</v>
      </c>
      <c r="H196" s="368">
        <v>27</v>
      </c>
      <c r="I196" s="368">
        <v>8</v>
      </c>
      <c r="J196" s="368">
        <v>3</v>
      </c>
    </row>
    <row r="197" spans="1:10" ht="15.75" customHeight="1">
      <c r="A197" s="368" t="s">
        <v>970</v>
      </c>
      <c r="B197" s="368">
        <v>4</v>
      </c>
      <c r="C197" s="368" t="s">
        <v>166</v>
      </c>
      <c r="D197" s="368" t="s">
        <v>103</v>
      </c>
      <c r="E197" s="368" t="s">
        <v>268</v>
      </c>
      <c r="F197" s="368">
        <v>8</v>
      </c>
      <c r="G197" s="368">
        <v>0</v>
      </c>
      <c r="H197" s="368">
        <v>4</v>
      </c>
      <c r="I197" s="368">
        <v>4</v>
      </c>
      <c r="J197" s="368">
        <v>0</v>
      </c>
    </row>
    <row r="198" spans="1:10" ht="15.75" customHeight="1">
      <c r="A198" s="368" t="s">
        <v>971</v>
      </c>
      <c r="B198" s="368">
        <v>4</v>
      </c>
      <c r="C198" s="368" t="s">
        <v>166</v>
      </c>
      <c r="D198" s="368" t="s">
        <v>104</v>
      </c>
      <c r="E198" s="368" t="s">
        <v>268</v>
      </c>
      <c r="F198" s="368">
        <v>10</v>
      </c>
      <c r="G198" s="368">
        <v>0</v>
      </c>
      <c r="H198" s="368">
        <v>6</v>
      </c>
      <c r="I198" s="368">
        <v>3</v>
      </c>
      <c r="J198" s="368">
        <v>1</v>
      </c>
    </row>
    <row r="199" spans="1:10" ht="15.75" customHeight="1">
      <c r="A199" s="368" t="s">
        <v>972</v>
      </c>
      <c r="B199" s="368">
        <v>4</v>
      </c>
      <c r="C199" s="368" t="s">
        <v>166</v>
      </c>
      <c r="D199" s="368" t="s">
        <v>27</v>
      </c>
      <c r="E199" s="368" t="s">
        <v>268</v>
      </c>
      <c r="F199" s="368">
        <v>10</v>
      </c>
      <c r="G199" s="368">
        <v>0</v>
      </c>
      <c r="H199" s="368">
        <v>8</v>
      </c>
      <c r="I199" s="368">
        <v>1</v>
      </c>
      <c r="J199" s="368">
        <v>1</v>
      </c>
    </row>
    <row r="200" spans="1:10" ht="15.75" customHeight="1">
      <c r="A200" s="368" t="s">
        <v>973</v>
      </c>
      <c r="B200" s="368">
        <v>4</v>
      </c>
      <c r="C200" s="368" t="s">
        <v>166</v>
      </c>
      <c r="D200" s="368" t="s">
        <v>105</v>
      </c>
      <c r="E200" s="368" t="s">
        <v>268</v>
      </c>
      <c r="F200" s="368">
        <v>1</v>
      </c>
      <c r="G200" s="368">
        <v>0</v>
      </c>
      <c r="H200" s="368">
        <v>1</v>
      </c>
      <c r="I200" s="368">
        <v>0</v>
      </c>
      <c r="J200" s="368">
        <v>0</v>
      </c>
    </row>
    <row r="201" spans="1:10" ht="15.75" customHeight="1">
      <c r="A201" s="368" t="s">
        <v>974</v>
      </c>
      <c r="B201" s="368">
        <v>4</v>
      </c>
      <c r="C201" s="368" t="s">
        <v>166</v>
      </c>
      <c r="D201" s="368" t="s">
        <v>179</v>
      </c>
      <c r="E201" s="368" t="s">
        <v>268</v>
      </c>
      <c r="F201" s="368">
        <v>73</v>
      </c>
      <c r="G201" s="368">
        <v>4</v>
      </c>
      <c r="H201" s="368">
        <v>46</v>
      </c>
      <c r="I201" s="368">
        <v>18</v>
      </c>
      <c r="J201" s="368">
        <v>5</v>
      </c>
    </row>
    <row r="202" spans="1:10" ht="15.75" customHeight="1">
      <c r="A202" s="368" t="s">
        <v>975</v>
      </c>
      <c r="B202" s="368">
        <v>4</v>
      </c>
      <c r="C202" s="368" t="s">
        <v>166</v>
      </c>
      <c r="D202" s="368" t="s">
        <v>106</v>
      </c>
      <c r="E202" s="368" t="s">
        <v>268</v>
      </c>
      <c r="F202" s="368">
        <v>5</v>
      </c>
      <c r="G202" s="368">
        <v>0</v>
      </c>
      <c r="H202" s="368">
        <v>3</v>
      </c>
      <c r="I202" s="368">
        <v>1</v>
      </c>
      <c r="J202" s="368">
        <v>1</v>
      </c>
    </row>
    <row r="203" spans="1:10" ht="15.75" customHeight="1">
      <c r="A203" s="368" t="s">
        <v>976</v>
      </c>
      <c r="B203" s="368">
        <v>4</v>
      </c>
      <c r="C203" s="368" t="s">
        <v>166</v>
      </c>
      <c r="D203" s="368" t="s">
        <v>107</v>
      </c>
      <c r="E203" s="368" t="s">
        <v>268</v>
      </c>
      <c r="F203" s="368">
        <v>11</v>
      </c>
      <c r="G203" s="368">
        <v>0</v>
      </c>
      <c r="H203" s="368">
        <v>9</v>
      </c>
      <c r="I203" s="368">
        <v>2</v>
      </c>
      <c r="J203" s="368">
        <v>0</v>
      </c>
    </row>
    <row r="204" spans="1:10" ht="15.75" customHeight="1">
      <c r="A204" s="368" t="s">
        <v>977</v>
      </c>
      <c r="B204" s="368">
        <v>4</v>
      </c>
      <c r="C204" s="368" t="s">
        <v>166</v>
      </c>
      <c r="D204" s="368" t="s">
        <v>157</v>
      </c>
      <c r="E204" s="368" t="s">
        <v>268</v>
      </c>
      <c r="F204" s="368">
        <v>4</v>
      </c>
      <c r="G204" s="368">
        <v>3</v>
      </c>
      <c r="H204" s="368">
        <v>0</v>
      </c>
      <c r="I204" s="368">
        <v>1</v>
      </c>
      <c r="J204" s="368">
        <v>0</v>
      </c>
    </row>
    <row r="205" spans="1:10" ht="15.75" customHeight="1">
      <c r="A205" s="368" t="s">
        <v>978</v>
      </c>
      <c r="B205" s="368">
        <v>4</v>
      </c>
      <c r="C205" s="368" t="s">
        <v>166</v>
      </c>
      <c r="D205" s="368" t="s">
        <v>108</v>
      </c>
      <c r="E205" s="368" t="s">
        <v>268</v>
      </c>
      <c r="F205" s="368">
        <v>3</v>
      </c>
      <c r="G205" s="368">
        <v>0</v>
      </c>
      <c r="H205" s="368">
        <v>2</v>
      </c>
      <c r="I205" s="368">
        <v>1</v>
      </c>
      <c r="J205" s="368">
        <v>0</v>
      </c>
    </row>
    <row r="206" spans="1:10" ht="15.75" customHeight="1">
      <c r="A206" s="368" t="s">
        <v>979</v>
      </c>
      <c r="B206" s="368">
        <v>4</v>
      </c>
      <c r="C206" s="368" t="s">
        <v>166</v>
      </c>
      <c r="D206" s="368" t="s">
        <v>213</v>
      </c>
      <c r="E206" s="368" t="s">
        <v>268</v>
      </c>
      <c r="F206" s="368">
        <v>13</v>
      </c>
      <c r="G206" s="368">
        <v>1</v>
      </c>
      <c r="H206" s="368">
        <v>7</v>
      </c>
      <c r="I206" s="368">
        <v>1</v>
      </c>
      <c r="J206" s="368">
        <v>4</v>
      </c>
    </row>
    <row r="207" spans="1:10" ht="15.75" customHeight="1">
      <c r="A207" s="368" t="s">
        <v>980</v>
      </c>
      <c r="B207" s="368">
        <v>4</v>
      </c>
      <c r="C207" s="368" t="s">
        <v>166</v>
      </c>
      <c r="D207" s="368" t="s">
        <v>86</v>
      </c>
      <c r="E207" s="368" t="s">
        <v>268</v>
      </c>
      <c r="F207" s="368">
        <v>46</v>
      </c>
      <c r="G207" s="368">
        <v>7</v>
      </c>
      <c r="H207" s="368">
        <v>30</v>
      </c>
      <c r="I207" s="368">
        <v>4</v>
      </c>
      <c r="J207" s="368">
        <v>5</v>
      </c>
    </row>
    <row r="208" spans="1:10" ht="15.75" customHeight="1">
      <c r="A208" s="368" t="s">
        <v>981</v>
      </c>
      <c r="B208" s="368">
        <v>4</v>
      </c>
      <c r="C208" s="368" t="s">
        <v>166</v>
      </c>
      <c r="D208" s="368" t="s">
        <v>109</v>
      </c>
      <c r="E208" s="368" t="s">
        <v>268</v>
      </c>
      <c r="F208" s="368">
        <v>9</v>
      </c>
      <c r="G208" s="368">
        <v>0</v>
      </c>
      <c r="H208" s="368">
        <v>6</v>
      </c>
      <c r="I208" s="368">
        <v>2</v>
      </c>
      <c r="J208" s="368">
        <v>1</v>
      </c>
    </row>
    <row r="209" spans="1:10" ht="15.75" customHeight="1">
      <c r="A209" s="368" t="s">
        <v>982</v>
      </c>
      <c r="B209" s="368">
        <v>4</v>
      </c>
      <c r="C209" s="368" t="s">
        <v>166</v>
      </c>
      <c r="D209" s="368" t="s">
        <v>110</v>
      </c>
      <c r="E209" s="368" t="s">
        <v>268</v>
      </c>
      <c r="F209" s="368">
        <v>5</v>
      </c>
      <c r="G209" s="368">
        <v>1</v>
      </c>
      <c r="H209" s="368">
        <v>2</v>
      </c>
      <c r="I209" s="368">
        <v>2</v>
      </c>
      <c r="J209" s="368">
        <v>0</v>
      </c>
    </row>
    <row r="210" spans="1:10" ht="15.75" customHeight="1">
      <c r="A210" s="368" t="s">
        <v>983</v>
      </c>
      <c r="B210" s="368">
        <v>4</v>
      </c>
      <c r="C210" s="368" t="s">
        <v>166</v>
      </c>
      <c r="D210" s="368" t="s">
        <v>180</v>
      </c>
      <c r="E210" s="368" t="s">
        <v>268</v>
      </c>
      <c r="F210" s="368">
        <v>2</v>
      </c>
      <c r="G210" s="368">
        <v>0</v>
      </c>
      <c r="H210" s="368">
        <v>1</v>
      </c>
      <c r="I210" s="368">
        <v>1</v>
      </c>
      <c r="J210" s="368">
        <v>0</v>
      </c>
    </row>
    <row r="211" spans="1:10" ht="15.75" customHeight="1">
      <c r="A211" s="368" t="s">
        <v>984</v>
      </c>
      <c r="B211" s="368">
        <v>4</v>
      </c>
      <c r="C211" s="368" t="s">
        <v>166</v>
      </c>
      <c r="D211" s="368" t="s">
        <v>111</v>
      </c>
      <c r="E211" s="368" t="s">
        <v>268</v>
      </c>
      <c r="F211" s="368">
        <v>5</v>
      </c>
      <c r="G211" s="368">
        <v>0</v>
      </c>
      <c r="H211" s="368">
        <v>1</v>
      </c>
      <c r="I211" s="368">
        <v>3</v>
      </c>
      <c r="J211" s="368">
        <v>1</v>
      </c>
    </row>
    <row r="212" spans="1:10" ht="15.75" customHeight="1">
      <c r="A212" s="368" t="s">
        <v>985</v>
      </c>
      <c r="B212" s="368">
        <v>4</v>
      </c>
      <c r="C212" s="368" t="s">
        <v>166</v>
      </c>
      <c r="D212" s="368" t="s">
        <v>140</v>
      </c>
      <c r="E212" s="368" t="s">
        <v>268</v>
      </c>
      <c r="F212" s="368">
        <v>2</v>
      </c>
      <c r="G212" s="368">
        <v>0</v>
      </c>
      <c r="H212" s="368">
        <v>1</v>
      </c>
      <c r="I212" s="368">
        <v>0</v>
      </c>
      <c r="J212" s="368">
        <v>1</v>
      </c>
    </row>
    <row r="213" spans="1:10" ht="15.75" customHeight="1">
      <c r="A213" s="368" t="s">
        <v>986</v>
      </c>
      <c r="B213" s="368">
        <v>4</v>
      </c>
      <c r="C213" s="368" t="s">
        <v>166</v>
      </c>
      <c r="D213" s="368" t="s">
        <v>181</v>
      </c>
      <c r="E213" s="368" t="s">
        <v>268</v>
      </c>
      <c r="F213" s="368">
        <v>41</v>
      </c>
      <c r="G213" s="368">
        <v>4</v>
      </c>
      <c r="H213" s="368">
        <v>23</v>
      </c>
      <c r="I213" s="368">
        <v>10</v>
      </c>
      <c r="J213" s="368">
        <v>4</v>
      </c>
    </row>
    <row r="214" spans="1:10" ht="15.75" customHeight="1">
      <c r="A214" s="368" t="s">
        <v>987</v>
      </c>
      <c r="B214" s="368">
        <v>4</v>
      </c>
      <c r="C214" s="368" t="s">
        <v>166</v>
      </c>
      <c r="D214" s="368" t="s">
        <v>229</v>
      </c>
      <c r="E214" s="368" t="s">
        <v>268</v>
      </c>
      <c r="F214" s="368">
        <v>21</v>
      </c>
      <c r="G214" s="368">
        <v>0</v>
      </c>
      <c r="H214" s="368">
        <v>15</v>
      </c>
      <c r="I214" s="368">
        <v>5</v>
      </c>
      <c r="J214" s="368">
        <v>1</v>
      </c>
    </row>
    <row r="215" spans="1:10" ht="15.75" customHeight="1">
      <c r="A215" s="368" t="s">
        <v>988</v>
      </c>
      <c r="B215" s="368">
        <v>4</v>
      </c>
      <c r="C215" s="368" t="s">
        <v>166</v>
      </c>
      <c r="D215" s="368" t="s">
        <v>141</v>
      </c>
      <c r="E215" s="368" t="s">
        <v>268</v>
      </c>
      <c r="F215" s="368">
        <v>3</v>
      </c>
      <c r="G215" s="368">
        <v>0</v>
      </c>
      <c r="H215" s="368">
        <v>3</v>
      </c>
      <c r="I215" s="368">
        <v>0</v>
      </c>
      <c r="J215" s="368">
        <v>0</v>
      </c>
    </row>
    <row r="216" spans="1:10" ht="15.75" customHeight="1">
      <c r="A216" s="368" t="s">
        <v>989</v>
      </c>
      <c r="B216" s="368">
        <v>4</v>
      </c>
      <c r="C216" s="368" t="s">
        <v>166</v>
      </c>
      <c r="D216" s="368" t="s">
        <v>114</v>
      </c>
      <c r="E216" s="368" t="s">
        <v>268</v>
      </c>
      <c r="F216" s="368">
        <v>28</v>
      </c>
      <c r="G216" s="368">
        <v>2</v>
      </c>
      <c r="H216" s="368">
        <v>21</v>
      </c>
      <c r="I216" s="368">
        <v>3</v>
      </c>
      <c r="J216" s="368">
        <v>2</v>
      </c>
    </row>
    <row r="217" spans="1:10" ht="15.75" customHeight="1">
      <c r="A217" s="368" t="s">
        <v>990</v>
      </c>
      <c r="B217" s="368">
        <v>4</v>
      </c>
      <c r="C217" s="368" t="s">
        <v>166</v>
      </c>
      <c r="D217" s="368" t="s">
        <v>28</v>
      </c>
      <c r="E217" s="368" t="s">
        <v>268</v>
      </c>
      <c r="F217" s="368">
        <v>7</v>
      </c>
      <c r="G217" s="368">
        <v>0</v>
      </c>
      <c r="H217" s="368">
        <v>6</v>
      </c>
      <c r="I217" s="368">
        <v>0</v>
      </c>
      <c r="J217" s="368">
        <v>1</v>
      </c>
    </row>
    <row r="218" spans="1:10" ht="15.75" customHeight="1">
      <c r="A218" s="368" t="s">
        <v>991</v>
      </c>
      <c r="B218" s="368">
        <v>4</v>
      </c>
      <c r="C218" s="368" t="s">
        <v>166</v>
      </c>
      <c r="D218" s="368" t="s">
        <v>142</v>
      </c>
      <c r="E218" s="368" t="s">
        <v>268</v>
      </c>
      <c r="F218" s="368">
        <v>6</v>
      </c>
      <c r="G218" s="368">
        <v>0</v>
      </c>
      <c r="H218" s="368">
        <v>5</v>
      </c>
      <c r="I218" s="368">
        <v>0</v>
      </c>
      <c r="J218" s="368">
        <v>1</v>
      </c>
    </row>
    <row r="219" spans="1:10" ht="15.75" customHeight="1">
      <c r="A219" s="368" t="s">
        <v>992</v>
      </c>
      <c r="B219" s="368">
        <v>4</v>
      </c>
      <c r="C219" s="368" t="s">
        <v>166</v>
      </c>
      <c r="D219" s="368" t="s">
        <v>29</v>
      </c>
      <c r="E219" s="368" t="s">
        <v>268</v>
      </c>
      <c r="F219" s="368">
        <v>85</v>
      </c>
      <c r="G219" s="368">
        <v>6</v>
      </c>
      <c r="H219" s="368">
        <v>65</v>
      </c>
      <c r="I219" s="368">
        <v>9</v>
      </c>
      <c r="J219" s="368">
        <v>5</v>
      </c>
    </row>
    <row r="220" spans="1:10" ht="15.75" customHeight="1">
      <c r="A220" s="368" t="s">
        <v>993</v>
      </c>
      <c r="B220" s="368">
        <v>4</v>
      </c>
      <c r="C220" s="368" t="s">
        <v>166</v>
      </c>
      <c r="D220" s="368" t="s">
        <v>115</v>
      </c>
      <c r="E220" s="368" t="s">
        <v>268</v>
      </c>
      <c r="F220" s="368">
        <v>72</v>
      </c>
      <c r="G220" s="368">
        <v>2</v>
      </c>
      <c r="H220" s="368">
        <v>51</v>
      </c>
      <c r="I220" s="368">
        <v>11</v>
      </c>
      <c r="J220" s="368">
        <v>8</v>
      </c>
    </row>
    <row r="221" spans="1:10" ht="15.75" customHeight="1">
      <c r="A221" s="368" t="s">
        <v>994</v>
      </c>
      <c r="B221" s="368">
        <v>4</v>
      </c>
      <c r="C221" s="368" t="s">
        <v>166</v>
      </c>
      <c r="D221" s="368" t="s">
        <v>75</v>
      </c>
      <c r="E221" s="368" t="s">
        <v>268</v>
      </c>
      <c r="F221" s="368">
        <v>8</v>
      </c>
      <c r="G221" s="368">
        <v>0</v>
      </c>
      <c r="H221" s="368">
        <v>1</v>
      </c>
      <c r="I221" s="368">
        <v>4</v>
      </c>
      <c r="J221" s="368">
        <v>3</v>
      </c>
    </row>
    <row r="222" spans="1:10" ht="15.75" customHeight="1">
      <c r="A222" s="368" t="s">
        <v>995</v>
      </c>
      <c r="B222" s="368">
        <v>4</v>
      </c>
      <c r="C222" s="368" t="s">
        <v>166</v>
      </c>
      <c r="D222" s="368" t="s">
        <v>76</v>
      </c>
      <c r="E222" s="368" t="s">
        <v>268</v>
      </c>
      <c r="F222" s="368">
        <v>40</v>
      </c>
      <c r="G222" s="368">
        <v>1</v>
      </c>
      <c r="H222" s="368">
        <v>27</v>
      </c>
      <c r="I222" s="368">
        <v>9</v>
      </c>
      <c r="J222" s="368">
        <v>3</v>
      </c>
    </row>
    <row r="223" spans="1:10" ht="15.75" customHeight="1">
      <c r="A223" s="368" t="s">
        <v>996</v>
      </c>
      <c r="B223" s="368">
        <v>4</v>
      </c>
      <c r="C223" s="368" t="s">
        <v>166</v>
      </c>
      <c r="D223" s="368" t="s">
        <v>143</v>
      </c>
      <c r="E223" s="368" t="s">
        <v>268</v>
      </c>
      <c r="F223" s="368">
        <v>11</v>
      </c>
      <c r="G223" s="368">
        <v>0</v>
      </c>
      <c r="H223" s="368">
        <v>8</v>
      </c>
      <c r="I223" s="368">
        <v>0</v>
      </c>
      <c r="J223" s="368">
        <v>3</v>
      </c>
    </row>
    <row r="224" spans="1:10" ht="15.75" customHeight="1">
      <c r="A224" s="368" t="s">
        <v>997</v>
      </c>
      <c r="B224" s="368">
        <v>4</v>
      </c>
      <c r="C224" s="368" t="s">
        <v>166</v>
      </c>
      <c r="D224" s="368" t="s">
        <v>77</v>
      </c>
      <c r="E224" s="368" t="s">
        <v>268</v>
      </c>
      <c r="F224" s="368">
        <v>38</v>
      </c>
      <c r="G224" s="368">
        <v>4</v>
      </c>
      <c r="H224" s="368">
        <v>27</v>
      </c>
      <c r="I224" s="368">
        <v>5</v>
      </c>
      <c r="J224" s="368">
        <v>2</v>
      </c>
    </row>
    <row r="225" spans="1:10" ht="15.75" customHeight="1">
      <c r="A225" s="368" t="s">
        <v>998</v>
      </c>
      <c r="B225" s="368">
        <v>4</v>
      </c>
      <c r="C225" s="368" t="s">
        <v>166</v>
      </c>
      <c r="D225" s="368" t="s">
        <v>30</v>
      </c>
      <c r="E225" s="368" t="s">
        <v>268</v>
      </c>
      <c r="F225" s="368">
        <v>32</v>
      </c>
      <c r="G225" s="368">
        <v>7</v>
      </c>
      <c r="H225" s="368">
        <v>18</v>
      </c>
      <c r="I225" s="368">
        <v>5</v>
      </c>
      <c r="J225" s="368">
        <v>2</v>
      </c>
    </row>
    <row r="226" spans="1:10" ht="15.75" customHeight="1">
      <c r="A226" s="368" t="s">
        <v>999</v>
      </c>
      <c r="B226" s="368">
        <v>4</v>
      </c>
      <c r="C226" s="368" t="s">
        <v>166</v>
      </c>
      <c r="D226" s="368" t="s">
        <v>173</v>
      </c>
      <c r="E226" s="368" t="s">
        <v>268</v>
      </c>
      <c r="F226" s="368">
        <v>6</v>
      </c>
      <c r="G226" s="368">
        <v>0</v>
      </c>
      <c r="H226" s="368">
        <v>5</v>
      </c>
      <c r="I226" s="368">
        <v>1</v>
      </c>
      <c r="J226" s="368">
        <v>0</v>
      </c>
    </row>
    <row r="227" spans="1:10" ht="15.75" customHeight="1">
      <c r="A227" s="368" t="s">
        <v>1000</v>
      </c>
      <c r="B227" s="368">
        <v>4</v>
      </c>
      <c r="C227" s="368" t="s">
        <v>166</v>
      </c>
      <c r="D227" s="368" t="s">
        <v>87</v>
      </c>
      <c r="E227" s="368" t="s">
        <v>268</v>
      </c>
      <c r="F227" s="368">
        <v>7</v>
      </c>
      <c r="G227" s="368">
        <v>1</v>
      </c>
      <c r="H227" s="368">
        <v>5</v>
      </c>
      <c r="I227" s="368">
        <v>0</v>
      </c>
      <c r="J227" s="368">
        <v>1</v>
      </c>
    </row>
    <row r="228" spans="1:10" ht="15.75" customHeight="1">
      <c r="A228" s="368" t="s">
        <v>1001</v>
      </c>
      <c r="B228" s="368">
        <v>4</v>
      </c>
      <c r="C228" s="368" t="s">
        <v>166</v>
      </c>
      <c r="D228" s="368" t="s">
        <v>31</v>
      </c>
      <c r="E228" s="368" t="s">
        <v>268</v>
      </c>
      <c r="F228" s="368">
        <v>34</v>
      </c>
      <c r="G228" s="368">
        <v>6</v>
      </c>
      <c r="H228" s="368">
        <v>17</v>
      </c>
      <c r="I228" s="368">
        <v>7</v>
      </c>
      <c r="J228" s="368">
        <v>4</v>
      </c>
    </row>
    <row r="229" spans="1:10" ht="15.75" customHeight="1">
      <c r="A229" s="368" t="s">
        <v>1002</v>
      </c>
      <c r="B229" s="368">
        <v>4</v>
      </c>
      <c r="C229" s="368" t="s">
        <v>166</v>
      </c>
      <c r="D229" s="368" t="s">
        <v>182</v>
      </c>
      <c r="E229" s="368" t="s">
        <v>268</v>
      </c>
      <c r="F229" s="368">
        <v>8</v>
      </c>
      <c r="G229" s="368">
        <v>1</v>
      </c>
      <c r="H229" s="368">
        <v>4</v>
      </c>
      <c r="I229" s="368">
        <v>2</v>
      </c>
      <c r="J229" s="368">
        <v>1</v>
      </c>
    </row>
    <row r="230" spans="1:10" ht="15.75" customHeight="1">
      <c r="A230" s="368" t="s">
        <v>1003</v>
      </c>
      <c r="B230" s="368">
        <v>4</v>
      </c>
      <c r="C230" s="368" t="s">
        <v>166</v>
      </c>
      <c r="D230" s="368" t="s">
        <v>144</v>
      </c>
      <c r="E230" s="368" t="s">
        <v>268</v>
      </c>
      <c r="F230" s="368">
        <v>10</v>
      </c>
      <c r="G230" s="368">
        <v>0</v>
      </c>
      <c r="H230" s="368">
        <v>8</v>
      </c>
      <c r="I230" s="368">
        <v>1</v>
      </c>
      <c r="J230" s="368">
        <v>1</v>
      </c>
    </row>
    <row r="231" spans="1:10" ht="15.75" customHeight="1">
      <c r="A231" s="368" t="s">
        <v>1004</v>
      </c>
      <c r="B231" s="368">
        <v>4</v>
      </c>
      <c r="C231" s="368" t="s">
        <v>166</v>
      </c>
      <c r="D231" s="368" t="s">
        <v>158</v>
      </c>
      <c r="E231" s="368" t="s">
        <v>268</v>
      </c>
      <c r="F231" s="368">
        <v>3</v>
      </c>
      <c r="G231" s="368">
        <v>1</v>
      </c>
      <c r="H231" s="368">
        <v>2</v>
      </c>
      <c r="I231" s="368">
        <v>0</v>
      </c>
      <c r="J231" s="368">
        <v>0</v>
      </c>
    </row>
    <row r="232" spans="1:10" ht="15.75" customHeight="1">
      <c r="A232" s="368" t="s">
        <v>1005</v>
      </c>
      <c r="B232" s="368">
        <v>4</v>
      </c>
      <c r="C232" s="368" t="s">
        <v>166</v>
      </c>
      <c r="D232" s="368" t="s">
        <v>183</v>
      </c>
      <c r="E232" s="368" t="s">
        <v>268</v>
      </c>
      <c r="F232" s="368">
        <v>14</v>
      </c>
      <c r="G232" s="368">
        <v>0</v>
      </c>
      <c r="H232" s="368">
        <v>9</v>
      </c>
      <c r="I232" s="368">
        <v>5</v>
      </c>
      <c r="J232" s="368">
        <v>0</v>
      </c>
    </row>
    <row r="233" spans="1:10" ht="15.75" customHeight="1">
      <c r="A233" s="368" t="s">
        <v>1006</v>
      </c>
      <c r="B233" s="368">
        <v>4</v>
      </c>
      <c r="C233" s="368" t="s">
        <v>166</v>
      </c>
      <c r="D233" s="368" t="s">
        <v>159</v>
      </c>
      <c r="E233" s="368" t="s">
        <v>268</v>
      </c>
      <c r="F233" s="368">
        <v>8</v>
      </c>
      <c r="G233" s="368">
        <v>0</v>
      </c>
      <c r="H233" s="368">
        <v>7</v>
      </c>
      <c r="I233" s="368">
        <v>1</v>
      </c>
      <c r="J233" s="368">
        <v>0</v>
      </c>
    </row>
    <row r="234" spans="1:10" ht="15.75" customHeight="1">
      <c r="A234" s="368" t="s">
        <v>1007</v>
      </c>
      <c r="B234" s="368">
        <v>4</v>
      </c>
      <c r="C234" s="368" t="s">
        <v>166</v>
      </c>
      <c r="D234" s="368" t="s">
        <v>145</v>
      </c>
      <c r="E234" s="368" t="s">
        <v>268</v>
      </c>
      <c r="F234" s="368">
        <v>8</v>
      </c>
      <c r="G234" s="368">
        <v>0</v>
      </c>
      <c r="H234" s="368">
        <v>7</v>
      </c>
      <c r="I234" s="368">
        <v>0</v>
      </c>
      <c r="J234" s="368">
        <v>1</v>
      </c>
    </row>
    <row r="235" spans="1:10" ht="15.75" customHeight="1">
      <c r="A235" s="368" t="s">
        <v>1008</v>
      </c>
      <c r="B235" s="368">
        <v>4</v>
      </c>
      <c r="C235" s="368" t="s">
        <v>166</v>
      </c>
      <c r="D235" s="368" t="s">
        <v>88</v>
      </c>
      <c r="E235" s="368" t="s">
        <v>268</v>
      </c>
      <c r="F235" s="368">
        <v>21</v>
      </c>
      <c r="G235" s="368">
        <v>0</v>
      </c>
      <c r="H235" s="368">
        <v>18</v>
      </c>
      <c r="I235" s="368">
        <v>2</v>
      </c>
      <c r="J235" s="368">
        <v>1</v>
      </c>
    </row>
    <row r="236" spans="1:10" ht="15.75" customHeight="1">
      <c r="A236" s="368" t="s">
        <v>1009</v>
      </c>
      <c r="B236" s="368">
        <v>4</v>
      </c>
      <c r="C236" s="368" t="s">
        <v>166</v>
      </c>
      <c r="D236" s="368" t="s">
        <v>56</v>
      </c>
      <c r="E236" s="368" t="s">
        <v>268</v>
      </c>
      <c r="F236" s="368">
        <v>3</v>
      </c>
      <c r="G236" s="368">
        <v>0</v>
      </c>
      <c r="H236" s="368">
        <v>2</v>
      </c>
      <c r="I236" s="368">
        <v>1</v>
      </c>
      <c r="J236" s="368">
        <v>0</v>
      </c>
    </row>
    <row r="237" spans="1:10" ht="15.75" customHeight="1">
      <c r="A237" s="368" t="s">
        <v>1010</v>
      </c>
      <c r="B237" s="368">
        <v>4</v>
      </c>
      <c r="C237" s="368" t="s">
        <v>166</v>
      </c>
      <c r="D237" s="368" t="s">
        <v>57</v>
      </c>
      <c r="E237" s="368" t="s">
        <v>268</v>
      </c>
      <c r="F237" s="368">
        <v>9</v>
      </c>
      <c r="G237" s="368">
        <v>0</v>
      </c>
      <c r="H237" s="368">
        <v>8</v>
      </c>
      <c r="I237" s="368">
        <v>1</v>
      </c>
      <c r="J237" s="368">
        <v>0</v>
      </c>
    </row>
    <row r="238" spans="1:10" ht="15.75" customHeight="1">
      <c r="A238" s="368" t="s">
        <v>1011</v>
      </c>
      <c r="B238" s="368">
        <v>4</v>
      </c>
      <c r="C238" s="368" t="s">
        <v>166</v>
      </c>
      <c r="D238" s="368" t="s">
        <v>202</v>
      </c>
      <c r="E238" s="368" t="s">
        <v>268</v>
      </c>
      <c r="F238" s="368">
        <v>9</v>
      </c>
      <c r="G238" s="368">
        <v>2</v>
      </c>
      <c r="H238" s="368">
        <v>5</v>
      </c>
      <c r="I238" s="368">
        <v>1</v>
      </c>
      <c r="J238" s="368">
        <v>1</v>
      </c>
    </row>
    <row r="239" spans="1:10" ht="15.75" customHeight="1">
      <c r="A239" s="368" t="s">
        <v>1012</v>
      </c>
      <c r="B239" s="368">
        <v>4</v>
      </c>
      <c r="C239" s="368" t="s">
        <v>166</v>
      </c>
      <c r="D239" s="368" t="s">
        <v>160</v>
      </c>
      <c r="E239" s="368" t="s">
        <v>268</v>
      </c>
      <c r="F239" s="368">
        <v>9</v>
      </c>
      <c r="G239" s="368">
        <v>0</v>
      </c>
      <c r="H239" s="368">
        <v>7</v>
      </c>
      <c r="I239" s="368">
        <v>2</v>
      </c>
      <c r="J239" s="368">
        <v>0</v>
      </c>
    </row>
    <row r="240" spans="1:10" ht="15.75" customHeight="1">
      <c r="A240" s="368" t="s">
        <v>1013</v>
      </c>
      <c r="B240" s="368">
        <v>4</v>
      </c>
      <c r="C240" s="368" t="s">
        <v>166</v>
      </c>
      <c r="D240" s="368" t="s">
        <v>58</v>
      </c>
      <c r="E240" s="368" t="s">
        <v>268</v>
      </c>
      <c r="F240" s="368">
        <v>35</v>
      </c>
      <c r="G240" s="368">
        <v>3</v>
      </c>
      <c r="H240" s="368">
        <v>23</v>
      </c>
      <c r="I240" s="368">
        <v>5</v>
      </c>
      <c r="J240" s="368">
        <v>4</v>
      </c>
    </row>
    <row r="241" spans="1:10" ht="15.75" customHeight="1">
      <c r="A241" s="368" t="s">
        <v>1014</v>
      </c>
      <c r="B241" s="368">
        <v>4</v>
      </c>
      <c r="C241" s="368" t="s">
        <v>166</v>
      </c>
      <c r="D241" s="368" t="s">
        <v>78</v>
      </c>
      <c r="E241" s="368" t="s">
        <v>268</v>
      </c>
      <c r="F241" s="368">
        <v>46</v>
      </c>
      <c r="G241" s="368">
        <v>5</v>
      </c>
      <c r="H241" s="368">
        <v>29</v>
      </c>
      <c r="I241" s="368">
        <v>9</v>
      </c>
      <c r="J241" s="368">
        <v>3</v>
      </c>
    </row>
    <row r="242" spans="1:10" ht="15.75" customHeight="1">
      <c r="A242" s="368" t="s">
        <v>1015</v>
      </c>
      <c r="B242" s="368">
        <v>4</v>
      </c>
      <c r="C242" s="368" t="s">
        <v>166</v>
      </c>
      <c r="D242" s="368" t="s">
        <v>161</v>
      </c>
      <c r="E242" s="368" t="s">
        <v>268</v>
      </c>
      <c r="F242" s="368">
        <v>7</v>
      </c>
      <c r="G242" s="368">
        <v>1</v>
      </c>
      <c r="H242" s="368">
        <v>5</v>
      </c>
      <c r="I242" s="368">
        <v>1</v>
      </c>
      <c r="J242" s="368">
        <v>0</v>
      </c>
    </row>
    <row r="243" spans="1:10" ht="15.75" customHeight="1">
      <c r="A243" s="368" t="s">
        <v>1016</v>
      </c>
      <c r="B243" s="368">
        <v>4</v>
      </c>
      <c r="C243" s="368" t="s">
        <v>166</v>
      </c>
      <c r="D243" s="368" t="s">
        <v>79</v>
      </c>
      <c r="E243" s="368" t="s">
        <v>268</v>
      </c>
      <c r="F243" s="368">
        <v>8</v>
      </c>
      <c r="G243" s="368">
        <v>0</v>
      </c>
      <c r="H243" s="368">
        <v>5</v>
      </c>
      <c r="I243" s="368">
        <v>2</v>
      </c>
      <c r="J243" s="368">
        <v>1</v>
      </c>
    </row>
    <row r="244" spans="1:10" ht="15.75" customHeight="1">
      <c r="A244" s="368" t="s">
        <v>1017</v>
      </c>
      <c r="B244" s="368">
        <v>4</v>
      </c>
      <c r="C244" s="368" t="s">
        <v>166</v>
      </c>
      <c r="D244" s="368" t="s">
        <v>80</v>
      </c>
      <c r="E244" s="368" t="s">
        <v>268</v>
      </c>
      <c r="F244" s="368">
        <v>37</v>
      </c>
      <c r="G244" s="368">
        <v>1</v>
      </c>
      <c r="H244" s="368">
        <v>27</v>
      </c>
      <c r="I244" s="368">
        <v>9</v>
      </c>
      <c r="J244" s="368">
        <v>0</v>
      </c>
    </row>
    <row r="245" spans="1:10" ht="15.75" customHeight="1">
      <c r="A245" s="368" t="s">
        <v>1018</v>
      </c>
      <c r="B245" s="368">
        <v>4</v>
      </c>
      <c r="C245" s="368" t="s">
        <v>166</v>
      </c>
      <c r="D245" s="368" t="s">
        <v>32</v>
      </c>
      <c r="E245" s="368" t="s">
        <v>268</v>
      </c>
      <c r="F245" s="368">
        <v>14</v>
      </c>
      <c r="G245" s="368">
        <v>0</v>
      </c>
      <c r="H245" s="368">
        <v>7</v>
      </c>
      <c r="I245" s="368">
        <v>3</v>
      </c>
      <c r="J245" s="368">
        <v>4</v>
      </c>
    </row>
    <row r="246" spans="1:10" ht="15.75" customHeight="1">
      <c r="A246" s="368" t="s">
        <v>1019</v>
      </c>
      <c r="B246" s="368">
        <v>4</v>
      </c>
      <c r="C246" s="368" t="s">
        <v>166</v>
      </c>
      <c r="D246" s="368" t="s">
        <v>184</v>
      </c>
      <c r="E246" s="368" t="s">
        <v>268</v>
      </c>
      <c r="F246" s="368">
        <v>51</v>
      </c>
      <c r="G246" s="368">
        <v>4</v>
      </c>
      <c r="H246" s="368">
        <v>33</v>
      </c>
      <c r="I246" s="368">
        <v>10</v>
      </c>
      <c r="J246" s="368">
        <v>4</v>
      </c>
    </row>
    <row r="247" spans="1:10" ht="15.75" customHeight="1">
      <c r="A247" s="368" t="s">
        <v>1020</v>
      </c>
      <c r="B247" s="368">
        <v>4</v>
      </c>
      <c r="C247" s="368" t="s">
        <v>166</v>
      </c>
      <c r="D247" s="368" t="s">
        <v>89</v>
      </c>
      <c r="E247" s="368" t="s">
        <v>268</v>
      </c>
      <c r="F247" s="368">
        <v>14</v>
      </c>
      <c r="G247" s="368">
        <v>2</v>
      </c>
      <c r="H247" s="368">
        <v>9</v>
      </c>
      <c r="I247" s="368">
        <v>3</v>
      </c>
      <c r="J247" s="368">
        <v>0</v>
      </c>
    </row>
    <row r="248" spans="1:10" ht="15.75" customHeight="1">
      <c r="A248" s="368" t="s">
        <v>1021</v>
      </c>
      <c r="B248" s="368">
        <v>4</v>
      </c>
      <c r="C248" s="368" t="s">
        <v>166</v>
      </c>
      <c r="D248" s="368" t="s">
        <v>203</v>
      </c>
      <c r="E248" s="368" t="s">
        <v>268</v>
      </c>
      <c r="F248" s="368">
        <v>7</v>
      </c>
      <c r="G248" s="368">
        <v>0</v>
      </c>
      <c r="H248" s="368">
        <v>6</v>
      </c>
      <c r="I248" s="368">
        <v>1</v>
      </c>
      <c r="J248" s="368">
        <v>0</v>
      </c>
    </row>
    <row r="249" spans="1:10" ht="15.75" customHeight="1">
      <c r="A249" s="368" t="s">
        <v>1022</v>
      </c>
      <c r="B249" s="368">
        <v>4</v>
      </c>
      <c r="C249" s="368" t="s">
        <v>166</v>
      </c>
      <c r="D249" s="368" t="s">
        <v>204</v>
      </c>
      <c r="E249" s="368" t="s">
        <v>268</v>
      </c>
      <c r="F249" s="368">
        <v>2</v>
      </c>
      <c r="G249" s="368">
        <v>0</v>
      </c>
      <c r="H249" s="368">
        <v>1</v>
      </c>
      <c r="I249" s="368">
        <v>1</v>
      </c>
      <c r="J249" s="368">
        <v>0</v>
      </c>
    </row>
    <row r="250" spans="1:10" ht="15.75" customHeight="1">
      <c r="A250" s="368" t="s">
        <v>1023</v>
      </c>
      <c r="B250" s="368">
        <v>4</v>
      </c>
      <c r="C250" s="368" t="s">
        <v>166</v>
      </c>
      <c r="D250" s="368" t="s">
        <v>185</v>
      </c>
      <c r="E250" s="368" t="s">
        <v>268</v>
      </c>
      <c r="F250" s="368">
        <v>5</v>
      </c>
      <c r="G250" s="368">
        <v>0</v>
      </c>
      <c r="H250" s="368">
        <v>4</v>
      </c>
      <c r="I250" s="368">
        <v>1</v>
      </c>
      <c r="J250" s="368">
        <v>0</v>
      </c>
    </row>
    <row r="251" spans="1:10" ht="15.75" customHeight="1">
      <c r="A251" s="368" t="s">
        <v>1024</v>
      </c>
      <c r="B251" s="368">
        <v>4</v>
      </c>
      <c r="C251" s="368" t="s">
        <v>166</v>
      </c>
      <c r="D251" s="368" t="s">
        <v>186</v>
      </c>
      <c r="E251" s="368" t="s">
        <v>268</v>
      </c>
      <c r="F251" s="368">
        <v>5</v>
      </c>
      <c r="G251" s="368">
        <v>0</v>
      </c>
      <c r="H251" s="368">
        <v>4</v>
      </c>
      <c r="I251" s="368">
        <v>1</v>
      </c>
      <c r="J251" s="368">
        <v>0</v>
      </c>
    </row>
    <row r="252" spans="1:10" ht="15.75" customHeight="1">
      <c r="A252" s="368" t="s">
        <v>1025</v>
      </c>
      <c r="B252" s="368">
        <v>4</v>
      </c>
      <c r="C252" s="368" t="s">
        <v>166</v>
      </c>
      <c r="D252" s="368" t="s">
        <v>146</v>
      </c>
      <c r="E252" s="368" t="s">
        <v>268</v>
      </c>
      <c r="F252" s="368">
        <v>3</v>
      </c>
      <c r="G252" s="368">
        <v>0</v>
      </c>
      <c r="H252" s="368">
        <v>2</v>
      </c>
      <c r="I252" s="368">
        <v>1</v>
      </c>
      <c r="J252" s="368">
        <v>0</v>
      </c>
    </row>
    <row r="253" spans="1:10" ht="15.75" customHeight="1">
      <c r="A253" s="368" t="s">
        <v>1026</v>
      </c>
      <c r="B253" s="368">
        <v>4</v>
      </c>
      <c r="C253" s="368" t="s">
        <v>166</v>
      </c>
      <c r="D253" s="368" t="s">
        <v>162</v>
      </c>
      <c r="E253" s="368" t="s">
        <v>268</v>
      </c>
      <c r="F253" s="368">
        <v>6</v>
      </c>
      <c r="G253" s="368">
        <v>0</v>
      </c>
      <c r="H253" s="368">
        <v>5</v>
      </c>
      <c r="I253" s="368">
        <v>1</v>
      </c>
      <c r="J253" s="368">
        <v>0</v>
      </c>
    </row>
    <row r="254" spans="1:10" ht="15.75" customHeight="1">
      <c r="A254" s="368" t="s">
        <v>1027</v>
      </c>
      <c r="B254" s="368">
        <v>4</v>
      </c>
      <c r="C254" s="368" t="s">
        <v>166</v>
      </c>
      <c r="D254" s="368" t="s">
        <v>147</v>
      </c>
      <c r="E254" s="368" t="s">
        <v>268</v>
      </c>
      <c r="F254" s="368">
        <v>10</v>
      </c>
      <c r="G254" s="368">
        <v>0</v>
      </c>
      <c r="H254" s="368">
        <v>8</v>
      </c>
      <c r="I254" s="368">
        <v>2</v>
      </c>
      <c r="J254" s="368">
        <v>0</v>
      </c>
    </row>
    <row r="255" spans="1:10" ht="15.75" customHeight="1">
      <c r="A255" s="368" t="s">
        <v>1028</v>
      </c>
      <c r="B255" s="368">
        <v>4</v>
      </c>
      <c r="C255" s="368" t="s">
        <v>166</v>
      </c>
      <c r="D255" s="368" t="s">
        <v>33</v>
      </c>
      <c r="E255" s="368" t="s">
        <v>268</v>
      </c>
      <c r="F255" s="368">
        <v>23</v>
      </c>
      <c r="G255" s="368">
        <v>4</v>
      </c>
      <c r="H255" s="368">
        <v>13</v>
      </c>
      <c r="I255" s="368">
        <v>6</v>
      </c>
      <c r="J255" s="368">
        <v>0</v>
      </c>
    </row>
    <row r="256" spans="1:10" ht="15.75" customHeight="1">
      <c r="A256" s="368" t="s">
        <v>1029</v>
      </c>
      <c r="B256" s="368">
        <v>4</v>
      </c>
      <c r="C256" s="368" t="s">
        <v>166</v>
      </c>
      <c r="D256" s="368" t="s">
        <v>59</v>
      </c>
      <c r="E256" s="368" t="s">
        <v>268</v>
      </c>
      <c r="F256" s="368">
        <v>12</v>
      </c>
      <c r="G256" s="368">
        <v>1</v>
      </c>
      <c r="H256" s="368">
        <v>7</v>
      </c>
      <c r="I256" s="368">
        <v>3</v>
      </c>
      <c r="J256" s="368">
        <v>1</v>
      </c>
    </row>
    <row r="257" spans="1:10" ht="15.75" customHeight="1">
      <c r="A257" s="368" t="s">
        <v>1030</v>
      </c>
      <c r="B257" s="368">
        <v>4</v>
      </c>
      <c r="C257" s="368" t="s">
        <v>166</v>
      </c>
      <c r="D257" s="368" t="s">
        <v>34</v>
      </c>
      <c r="E257" s="368" t="s">
        <v>268</v>
      </c>
      <c r="F257" s="368">
        <v>19</v>
      </c>
      <c r="G257" s="368">
        <v>1</v>
      </c>
      <c r="H257" s="368">
        <v>13</v>
      </c>
      <c r="I257" s="368">
        <v>3</v>
      </c>
      <c r="J257" s="368">
        <v>2</v>
      </c>
    </row>
    <row r="258" spans="1:10" ht="15.75" customHeight="1">
      <c r="A258" s="368" t="s">
        <v>1031</v>
      </c>
      <c r="B258" s="368">
        <v>4</v>
      </c>
      <c r="C258" s="368" t="s">
        <v>166</v>
      </c>
      <c r="D258" s="368" t="s">
        <v>214</v>
      </c>
      <c r="E258" s="368" t="s">
        <v>268</v>
      </c>
      <c r="F258" s="368">
        <v>14</v>
      </c>
      <c r="G258" s="368">
        <v>1</v>
      </c>
      <c r="H258" s="368">
        <v>4</v>
      </c>
      <c r="I258" s="368">
        <v>5</v>
      </c>
      <c r="J258" s="368">
        <v>4</v>
      </c>
    </row>
    <row r="259" spans="1:10" ht="15.75" customHeight="1">
      <c r="A259" s="368" t="s">
        <v>1032</v>
      </c>
      <c r="B259" s="368">
        <v>4</v>
      </c>
      <c r="C259" s="368" t="s">
        <v>166</v>
      </c>
      <c r="D259" s="368" t="s">
        <v>35</v>
      </c>
      <c r="E259" s="368" t="s">
        <v>268</v>
      </c>
      <c r="F259" s="368">
        <v>7</v>
      </c>
      <c r="G259" s="368">
        <v>1</v>
      </c>
      <c r="H259" s="368">
        <v>4</v>
      </c>
      <c r="I259" s="368">
        <v>1</v>
      </c>
      <c r="J259" s="368">
        <v>1</v>
      </c>
    </row>
    <row r="260" spans="1:10" ht="15.75" customHeight="1">
      <c r="A260" s="368" t="s">
        <v>1033</v>
      </c>
      <c r="B260" s="368">
        <v>4</v>
      </c>
      <c r="C260" s="368" t="s">
        <v>166</v>
      </c>
      <c r="D260" s="368" t="s">
        <v>60</v>
      </c>
      <c r="E260" s="368" t="s">
        <v>268</v>
      </c>
      <c r="F260" s="368">
        <v>26</v>
      </c>
      <c r="G260" s="368">
        <v>1</v>
      </c>
      <c r="H260" s="368">
        <v>17</v>
      </c>
      <c r="I260" s="368">
        <v>5</v>
      </c>
      <c r="J260" s="368">
        <v>3</v>
      </c>
    </row>
    <row r="261" spans="1:10" ht="15.75" customHeight="1">
      <c r="A261" s="368" t="s">
        <v>1034</v>
      </c>
      <c r="B261" s="368">
        <v>4</v>
      </c>
      <c r="C261" s="368" t="s">
        <v>166</v>
      </c>
      <c r="D261" s="368" t="s">
        <v>215</v>
      </c>
      <c r="E261" s="368" t="s">
        <v>268</v>
      </c>
      <c r="F261" s="368">
        <v>13</v>
      </c>
      <c r="G261" s="368">
        <v>1</v>
      </c>
      <c r="H261" s="368">
        <v>10</v>
      </c>
      <c r="I261" s="368">
        <v>1</v>
      </c>
      <c r="J261" s="368">
        <v>1</v>
      </c>
    </row>
    <row r="262" spans="1:10" ht="15.75" customHeight="1">
      <c r="A262" s="368" t="s">
        <v>1035</v>
      </c>
      <c r="B262" s="368">
        <v>4</v>
      </c>
      <c r="C262" s="368" t="s">
        <v>166</v>
      </c>
      <c r="D262" s="368" t="s">
        <v>187</v>
      </c>
      <c r="E262" s="368" t="s">
        <v>268</v>
      </c>
      <c r="F262" s="368">
        <v>6</v>
      </c>
      <c r="G262" s="368">
        <v>0</v>
      </c>
      <c r="H262" s="368">
        <v>4</v>
      </c>
      <c r="I262" s="368">
        <v>1</v>
      </c>
      <c r="J262" s="368">
        <v>1</v>
      </c>
    </row>
    <row r="263" spans="1:10" ht="15.75" customHeight="1">
      <c r="A263" s="368" t="s">
        <v>1036</v>
      </c>
      <c r="B263" s="368">
        <v>4</v>
      </c>
      <c r="C263" s="368" t="s">
        <v>166</v>
      </c>
      <c r="D263" s="368" t="s">
        <v>216</v>
      </c>
      <c r="E263" s="368" t="s">
        <v>268</v>
      </c>
      <c r="F263" s="368">
        <v>14</v>
      </c>
      <c r="G263" s="368">
        <v>0</v>
      </c>
      <c r="H263" s="368">
        <v>9</v>
      </c>
      <c r="I263" s="368">
        <v>4</v>
      </c>
      <c r="J263" s="368">
        <v>1</v>
      </c>
    </row>
    <row r="264" spans="1:10" ht="15.75" customHeight="1">
      <c r="A264" s="368" t="s">
        <v>1037</v>
      </c>
      <c r="B264" s="368">
        <v>4</v>
      </c>
      <c r="C264" s="368" t="s">
        <v>166</v>
      </c>
      <c r="D264" s="368" t="s">
        <v>205</v>
      </c>
      <c r="E264" s="368" t="s">
        <v>268</v>
      </c>
      <c r="F264" s="368">
        <v>21</v>
      </c>
      <c r="G264" s="368">
        <v>0</v>
      </c>
      <c r="H264" s="368">
        <v>12</v>
      </c>
      <c r="I264" s="368">
        <v>5</v>
      </c>
      <c r="J264" s="368">
        <v>4</v>
      </c>
    </row>
    <row r="265" spans="1:10" ht="15.75" customHeight="1">
      <c r="A265" s="368" t="s">
        <v>1038</v>
      </c>
      <c r="B265" s="368">
        <v>4</v>
      </c>
      <c r="C265" s="368" t="s">
        <v>166</v>
      </c>
      <c r="D265" s="368" t="s">
        <v>206</v>
      </c>
      <c r="E265" s="368" t="s">
        <v>268</v>
      </c>
      <c r="F265" s="368">
        <v>9</v>
      </c>
      <c r="G265" s="368">
        <v>0</v>
      </c>
      <c r="H265" s="368">
        <v>9</v>
      </c>
      <c r="I265" s="368">
        <v>0</v>
      </c>
      <c r="J265" s="368">
        <v>0</v>
      </c>
    </row>
    <row r="266" spans="1:10" ht="15.75" customHeight="1">
      <c r="A266" s="368" t="s">
        <v>1039</v>
      </c>
      <c r="B266" s="368">
        <v>4</v>
      </c>
      <c r="C266" s="368" t="s">
        <v>166</v>
      </c>
      <c r="D266" s="368" t="s">
        <v>163</v>
      </c>
      <c r="E266" s="368" t="s">
        <v>268</v>
      </c>
      <c r="F266" s="368">
        <v>6</v>
      </c>
      <c r="G266" s="368">
        <v>0</v>
      </c>
      <c r="H266" s="368">
        <v>6</v>
      </c>
      <c r="I266" s="368">
        <v>0</v>
      </c>
      <c r="J266" s="368">
        <v>0</v>
      </c>
    </row>
    <row r="267" spans="1:10" ht="15.75" customHeight="1">
      <c r="A267" s="368" t="s">
        <v>1040</v>
      </c>
      <c r="B267" s="368">
        <v>4</v>
      </c>
      <c r="C267" s="368" t="s">
        <v>166</v>
      </c>
      <c r="D267" s="368" t="s">
        <v>188</v>
      </c>
      <c r="E267" s="368" t="s">
        <v>268</v>
      </c>
      <c r="F267" s="368">
        <v>11</v>
      </c>
      <c r="G267" s="368">
        <v>0</v>
      </c>
      <c r="H267" s="368">
        <v>9</v>
      </c>
      <c r="I267" s="368">
        <v>2</v>
      </c>
      <c r="J267" s="368">
        <v>0</v>
      </c>
    </row>
    <row r="268" spans="1:10" ht="15.75" customHeight="1">
      <c r="A268" s="368" t="s">
        <v>1041</v>
      </c>
      <c r="B268" s="368">
        <v>4</v>
      </c>
      <c r="C268" s="368" t="s">
        <v>166</v>
      </c>
      <c r="D268" s="368" t="s">
        <v>90</v>
      </c>
      <c r="E268" s="368" t="s">
        <v>268</v>
      </c>
      <c r="F268" s="368">
        <v>11</v>
      </c>
      <c r="G268" s="368">
        <v>1</v>
      </c>
      <c r="H268" s="368">
        <v>8</v>
      </c>
      <c r="I268" s="368">
        <v>2</v>
      </c>
      <c r="J268" s="368">
        <v>0</v>
      </c>
    </row>
    <row r="269" spans="1:10" ht="15.75" customHeight="1">
      <c r="A269" s="368" t="s">
        <v>1042</v>
      </c>
      <c r="B269" s="368">
        <v>4</v>
      </c>
      <c r="C269" s="368" t="s">
        <v>166</v>
      </c>
      <c r="D269" s="368" t="s">
        <v>148</v>
      </c>
      <c r="E269" s="368" t="s">
        <v>268</v>
      </c>
      <c r="F269" s="368">
        <v>15</v>
      </c>
      <c r="G269" s="368">
        <v>0</v>
      </c>
      <c r="H269" s="368">
        <v>9</v>
      </c>
      <c r="I269" s="368">
        <v>3</v>
      </c>
      <c r="J269" s="368">
        <v>3</v>
      </c>
    </row>
    <row r="270" spans="1:10" ht="15.75" customHeight="1">
      <c r="A270" s="368" t="s">
        <v>1043</v>
      </c>
      <c r="B270" s="368">
        <v>4</v>
      </c>
      <c r="C270" s="368" t="s">
        <v>166</v>
      </c>
      <c r="D270" s="368" t="s">
        <v>36</v>
      </c>
      <c r="E270" s="368" t="s">
        <v>268</v>
      </c>
      <c r="F270" s="368">
        <v>4</v>
      </c>
      <c r="G270" s="368">
        <v>0</v>
      </c>
      <c r="H270" s="368">
        <v>4</v>
      </c>
      <c r="I270" s="368">
        <v>0</v>
      </c>
      <c r="J270" s="368">
        <v>0</v>
      </c>
    </row>
    <row r="271" spans="1:10" ht="15.75" customHeight="1">
      <c r="A271" s="368" t="s">
        <v>1044</v>
      </c>
      <c r="B271" s="368">
        <v>4</v>
      </c>
      <c r="C271" s="368" t="s">
        <v>166</v>
      </c>
      <c r="D271" s="368" t="s">
        <v>217</v>
      </c>
      <c r="E271" s="368" t="s">
        <v>268</v>
      </c>
      <c r="F271" s="368">
        <v>49</v>
      </c>
      <c r="G271" s="368">
        <v>2</v>
      </c>
      <c r="H271" s="368">
        <v>36</v>
      </c>
      <c r="I271" s="368">
        <v>9</v>
      </c>
      <c r="J271" s="368">
        <v>2</v>
      </c>
    </row>
    <row r="272" spans="1:10" ht="15.75" customHeight="1">
      <c r="A272" s="368" t="s">
        <v>1045</v>
      </c>
      <c r="B272" s="368">
        <v>4</v>
      </c>
      <c r="C272" s="368" t="s">
        <v>166</v>
      </c>
      <c r="D272" s="368" t="s">
        <v>37</v>
      </c>
      <c r="E272" s="368" t="s">
        <v>268</v>
      </c>
      <c r="F272" s="368">
        <v>26</v>
      </c>
      <c r="G272" s="368">
        <v>2</v>
      </c>
      <c r="H272" s="368">
        <v>21</v>
      </c>
      <c r="I272" s="368">
        <v>1</v>
      </c>
      <c r="J272" s="368">
        <v>2</v>
      </c>
    </row>
    <row r="273" spans="1:10" ht="15.75" customHeight="1">
      <c r="A273" s="368" t="s">
        <v>1046</v>
      </c>
      <c r="B273" s="368">
        <v>4</v>
      </c>
      <c r="C273" s="368" t="s">
        <v>166</v>
      </c>
      <c r="D273" s="368" t="s">
        <v>18</v>
      </c>
      <c r="E273" s="368" t="s">
        <v>268</v>
      </c>
      <c r="F273" s="368">
        <v>1</v>
      </c>
      <c r="G273" s="368">
        <v>0</v>
      </c>
      <c r="H273" s="368">
        <v>1</v>
      </c>
      <c r="I273" s="368">
        <v>0</v>
      </c>
      <c r="J273" s="368">
        <v>0</v>
      </c>
    </row>
    <row r="274" spans="1:10" ht="15.75" customHeight="1">
      <c r="A274" s="368" t="s">
        <v>1047</v>
      </c>
      <c r="B274" s="368">
        <v>4</v>
      </c>
      <c r="C274" s="368" t="s">
        <v>166</v>
      </c>
      <c r="D274" s="368" t="s">
        <v>218</v>
      </c>
      <c r="E274" s="368" t="s">
        <v>268</v>
      </c>
      <c r="F274" s="368">
        <v>7</v>
      </c>
      <c r="G274" s="368">
        <v>1</v>
      </c>
      <c r="H274" s="368">
        <v>4</v>
      </c>
      <c r="I274" s="368">
        <v>2</v>
      </c>
      <c r="J274" s="368">
        <v>0</v>
      </c>
    </row>
    <row r="275" spans="1:10" ht="15.75" customHeight="1">
      <c r="A275" s="368" t="s">
        <v>1048</v>
      </c>
      <c r="B275" s="368">
        <v>4</v>
      </c>
      <c r="C275" s="368" t="s">
        <v>166</v>
      </c>
      <c r="D275" s="368" t="s">
        <v>91</v>
      </c>
      <c r="E275" s="368" t="s">
        <v>268</v>
      </c>
      <c r="F275" s="368">
        <v>30</v>
      </c>
      <c r="G275" s="368">
        <v>0</v>
      </c>
      <c r="H275" s="368">
        <v>15</v>
      </c>
      <c r="I275" s="368">
        <v>10</v>
      </c>
      <c r="J275" s="368">
        <v>5</v>
      </c>
    </row>
    <row r="276" spans="1:10" ht="15.75" customHeight="1">
      <c r="A276" s="368" t="s">
        <v>1049</v>
      </c>
      <c r="B276" s="368">
        <v>4</v>
      </c>
      <c r="C276" s="368" t="s">
        <v>166</v>
      </c>
      <c r="D276" s="368" t="s">
        <v>19</v>
      </c>
      <c r="E276" s="368" t="s">
        <v>268</v>
      </c>
      <c r="F276" s="368">
        <v>10</v>
      </c>
      <c r="G276" s="368">
        <v>1</v>
      </c>
      <c r="H276" s="368">
        <v>8</v>
      </c>
      <c r="I276" s="368">
        <v>1</v>
      </c>
      <c r="J276" s="368">
        <v>0</v>
      </c>
    </row>
    <row r="277" spans="1:10" ht="15.75" customHeight="1">
      <c r="A277" s="368" t="s">
        <v>1050</v>
      </c>
      <c r="B277" s="368">
        <v>4</v>
      </c>
      <c r="C277" s="368" t="s">
        <v>166</v>
      </c>
      <c r="D277" s="368" t="s">
        <v>189</v>
      </c>
      <c r="E277" s="368" t="s">
        <v>268</v>
      </c>
      <c r="F277" s="368">
        <v>51</v>
      </c>
      <c r="G277" s="368">
        <v>5</v>
      </c>
      <c r="H277" s="368">
        <v>34</v>
      </c>
      <c r="I277" s="368">
        <v>9</v>
      </c>
      <c r="J277" s="368">
        <v>3</v>
      </c>
    </row>
    <row r="278" spans="1:10" ht="15.75" customHeight="1">
      <c r="A278" s="368" t="s">
        <v>1051</v>
      </c>
      <c r="B278" s="368">
        <v>4</v>
      </c>
      <c r="C278" s="368" t="s">
        <v>166</v>
      </c>
      <c r="D278" s="368" t="s">
        <v>149</v>
      </c>
      <c r="E278" s="368" t="s">
        <v>268</v>
      </c>
      <c r="F278" s="368">
        <v>13</v>
      </c>
      <c r="G278" s="368">
        <v>3</v>
      </c>
      <c r="H278" s="368">
        <v>10</v>
      </c>
      <c r="I278" s="368">
        <v>0</v>
      </c>
      <c r="J278" s="368">
        <v>0</v>
      </c>
    </row>
    <row r="279" spans="1:10" ht="15.75" customHeight="1">
      <c r="A279" s="368" t="s">
        <v>1052</v>
      </c>
      <c r="B279" s="368">
        <v>4</v>
      </c>
      <c r="C279" s="368" t="s">
        <v>166</v>
      </c>
      <c r="D279" s="368" t="s">
        <v>207</v>
      </c>
      <c r="E279" s="368" t="s">
        <v>268</v>
      </c>
      <c r="F279" s="368">
        <v>12</v>
      </c>
      <c r="G279" s="368">
        <v>1</v>
      </c>
      <c r="H279" s="368">
        <v>9</v>
      </c>
      <c r="I279" s="368">
        <v>2</v>
      </c>
      <c r="J279" s="368">
        <v>0</v>
      </c>
    </row>
    <row r="280" spans="1:10" ht="15.75" customHeight="1">
      <c r="A280" s="368" t="s">
        <v>1053</v>
      </c>
      <c r="B280" s="368">
        <v>4</v>
      </c>
      <c r="C280" s="368" t="s">
        <v>166</v>
      </c>
      <c r="D280" s="368" t="s">
        <v>38</v>
      </c>
      <c r="E280" s="368" t="s">
        <v>268</v>
      </c>
      <c r="F280" s="368">
        <v>22</v>
      </c>
      <c r="G280" s="368">
        <v>2</v>
      </c>
      <c r="H280" s="368">
        <v>9</v>
      </c>
      <c r="I280" s="368">
        <v>8</v>
      </c>
      <c r="J280" s="368">
        <v>3</v>
      </c>
    </row>
    <row r="281" spans="1:10" ht="15.75" customHeight="1">
      <c r="A281" s="368" t="s">
        <v>1054</v>
      </c>
      <c r="B281" s="368">
        <v>4</v>
      </c>
      <c r="C281" s="368" t="s">
        <v>166</v>
      </c>
      <c r="D281" s="368" t="s">
        <v>219</v>
      </c>
      <c r="E281" s="368" t="s">
        <v>268</v>
      </c>
      <c r="F281" s="368">
        <v>12</v>
      </c>
      <c r="G281" s="368">
        <v>0</v>
      </c>
      <c r="H281" s="368">
        <v>9</v>
      </c>
      <c r="I281" s="368">
        <v>3</v>
      </c>
      <c r="J281" s="368">
        <v>0</v>
      </c>
    </row>
    <row r="282" spans="1:10" ht="15.75" customHeight="1">
      <c r="A282" s="368" t="s">
        <v>1055</v>
      </c>
      <c r="B282" s="368">
        <v>4</v>
      </c>
      <c r="C282" s="368" t="s">
        <v>166</v>
      </c>
      <c r="D282" s="368" t="s">
        <v>92</v>
      </c>
      <c r="E282" s="368" t="s">
        <v>268</v>
      </c>
      <c r="F282" s="368">
        <v>8</v>
      </c>
      <c r="G282" s="368">
        <v>1</v>
      </c>
      <c r="H282" s="368">
        <v>6</v>
      </c>
      <c r="I282" s="368">
        <v>1</v>
      </c>
      <c r="J282" s="368">
        <v>0</v>
      </c>
    </row>
    <row r="283" spans="1:10" ht="15.75" customHeight="1">
      <c r="A283" s="368" t="s">
        <v>1056</v>
      </c>
      <c r="B283" s="368">
        <v>4</v>
      </c>
      <c r="C283" s="368" t="s">
        <v>166</v>
      </c>
      <c r="D283" s="368" t="s">
        <v>208</v>
      </c>
      <c r="E283" s="368" t="s">
        <v>268</v>
      </c>
      <c r="F283" s="368">
        <v>2</v>
      </c>
      <c r="G283" s="368">
        <v>0</v>
      </c>
      <c r="H283" s="368">
        <v>2</v>
      </c>
      <c r="I283" s="368">
        <v>0</v>
      </c>
      <c r="J283" s="368">
        <v>0</v>
      </c>
    </row>
    <row r="284" spans="1:10" ht="15.75" customHeight="1">
      <c r="A284" s="368" t="s">
        <v>1057</v>
      </c>
      <c r="B284" s="368">
        <v>4</v>
      </c>
      <c r="C284" s="368" t="s">
        <v>166</v>
      </c>
      <c r="D284" s="368" t="s">
        <v>150</v>
      </c>
      <c r="E284" s="368" t="s">
        <v>268</v>
      </c>
      <c r="F284" s="368">
        <v>4</v>
      </c>
      <c r="G284" s="368">
        <v>0</v>
      </c>
      <c r="H284" s="368">
        <v>2</v>
      </c>
      <c r="I284" s="368">
        <v>1</v>
      </c>
      <c r="J284" s="368">
        <v>1</v>
      </c>
    </row>
    <row r="285" spans="1:10" ht="15.75" customHeight="1">
      <c r="A285" s="368" t="s">
        <v>1058</v>
      </c>
      <c r="B285" s="368">
        <v>4</v>
      </c>
      <c r="C285" s="368" t="s">
        <v>166</v>
      </c>
      <c r="D285" s="368" t="s">
        <v>39</v>
      </c>
      <c r="E285" s="368" t="s">
        <v>268</v>
      </c>
      <c r="F285" s="368">
        <v>18</v>
      </c>
      <c r="G285" s="368">
        <v>0</v>
      </c>
      <c r="H285" s="368">
        <v>14</v>
      </c>
      <c r="I285" s="368">
        <v>2</v>
      </c>
      <c r="J285" s="368">
        <v>2</v>
      </c>
    </row>
    <row r="286" spans="1:10" ht="15.75" customHeight="1">
      <c r="A286" s="368" t="s">
        <v>1059</v>
      </c>
      <c r="B286" s="368">
        <v>4</v>
      </c>
      <c r="C286" s="368" t="s">
        <v>166</v>
      </c>
      <c r="D286" s="368" t="s">
        <v>61</v>
      </c>
      <c r="E286" s="368" t="s">
        <v>268</v>
      </c>
      <c r="F286" s="368">
        <v>13</v>
      </c>
      <c r="G286" s="368">
        <v>0</v>
      </c>
      <c r="H286" s="368">
        <v>8</v>
      </c>
      <c r="I286" s="368">
        <v>4</v>
      </c>
      <c r="J286" s="368">
        <v>1</v>
      </c>
    </row>
    <row r="287" spans="1:10" ht="15.75" customHeight="1">
      <c r="A287" s="368" t="s">
        <v>1060</v>
      </c>
      <c r="B287" s="368">
        <v>4</v>
      </c>
      <c r="C287" s="368" t="s">
        <v>166</v>
      </c>
      <c r="D287" s="368" t="s">
        <v>220</v>
      </c>
      <c r="E287" s="368" t="s">
        <v>268</v>
      </c>
      <c r="F287" s="368">
        <v>10</v>
      </c>
      <c r="G287" s="368">
        <v>1</v>
      </c>
      <c r="H287" s="368">
        <v>8</v>
      </c>
      <c r="I287" s="368">
        <v>1</v>
      </c>
      <c r="J287" s="368">
        <v>0</v>
      </c>
    </row>
    <row r="288" spans="1:10" ht="15.75" customHeight="1">
      <c r="A288" s="368" t="s">
        <v>1061</v>
      </c>
      <c r="B288" s="368">
        <v>4</v>
      </c>
      <c r="C288" s="368" t="s">
        <v>166</v>
      </c>
      <c r="D288" s="368" t="s">
        <v>151</v>
      </c>
      <c r="E288" s="368" t="s">
        <v>268</v>
      </c>
      <c r="F288" s="368">
        <v>10</v>
      </c>
      <c r="G288" s="368">
        <v>0</v>
      </c>
      <c r="H288" s="368">
        <v>7</v>
      </c>
      <c r="I288" s="368">
        <v>2</v>
      </c>
      <c r="J288" s="368">
        <v>1</v>
      </c>
    </row>
    <row r="289" spans="1:10" ht="15.75" customHeight="1">
      <c r="A289" s="368" t="s">
        <v>1062</v>
      </c>
      <c r="B289" s="368">
        <v>4</v>
      </c>
      <c r="C289" s="368" t="s">
        <v>166</v>
      </c>
      <c r="D289" s="368" t="s">
        <v>152</v>
      </c>
      <c r="E289" s="368" t="s">
        <v>268</v>
      </c>
      <c r="F289" s="368">
        <v>15</v>
      </c>
      <c r="G289" s="368">
        <v>1</v>
      </c>
      <c r="H289" s="368">
        <v>8</v>
      </c>
      <c r="I289" s="368">
        <v>6</v>
      </c>
      <c r="J289" s="368">
        <v>0</v>
      </c>
    </row>
    <row r="290" spans="1:10" ht="15.75" customHeight="1">
      <c r="A290" s="368" t="s">
        <v>1063</v>
      </c>
      <c r="B290" s="368">
        <v>4</v>
      </c>
      <c r="C290" s="368" t="s">
        <v>166</v>
      </c>
      <c r="D290" s="368" t="s">
        <v>40</v>
      </c>
      <c r="E290" s="368" t="s">
        <v>268</v>
      </c>
      <c r="F290" s="368">
        <v>8</v>
      </c>
      <c r="G290" s="368">
        <v>0</v>
      </c>
      <c r="H290" s="368">
        <v>7</v>
      </c>
      <c r="I290" s="368">
        <v>0</v>
      </c>
      <c r="J290" s="368">
        <v>1</v>
      </c>
    </row>
    <row r="291" spans="1:10" ht="15.75" customHeight="1">
      <c r="A291" s="368" t="s">
        <v>1064</v>
      </c>
      <c r="B291" s="368">
        <v>4</v>
      </c>
      <c r="C291" s="368" t="s">
        <v>166</v>
      </c>
      <c r="D291" s="368" t="s">
        <v>221</v>
      </c>
      <c r="E291" s="368" t="s">
        <v>268</v>
      </c>
      <c r="F291" s="368">
        <v>27</v>
      </c>
      <c r="G291" s="368">
        <v>2</v>
      </c>
      <c r="H291" s="368">
        <v>18</v>
      </c>
      <c r="I291" s="368">
        <v>6</v>
      </c>
      <c r="J291" s="368">
        <v>1</v>
      </c>
    </row>
    <row r="292" spans="1:10" ht="15.75" customHeight="1">
      <c r="A292" s="368" t="s">
        <v>1065</v>
      </c>
      <c r="B292" s="368">
        <v>4</v>
      </c>
      <c r="C292" s="368" t="s">
        <v>166</v>
      </c>
      <c r="D292" s="368" t="s">
        <v>190</v>
      </c>
      <c r="E292" s="368" t="s">
        <v>268</v>
      </c>
      <c r="F292" s="368">
        <v>9</v>
      </c>
      <c r="G292" s="368">
        <v>1</v>
      </c>
      <c r="H292" s="368">
        <v>5</v>
      </c>
      <c r="I292" s="368">
        <v>0</v>
      </c>
      <c r="J292" s="368">
        <v>3</v>
      </c>
    </row>
    <row r="293" spans="1:10" ht="15.75" customHeight="1">
      <c r="A293" s="368" t="s">
        <v>1066</v>
      </c>
      <c r="B293" s="368">
        <v>4</v>
      </c>
      <c r="C293" s="368" t="s">
        <v>166</v>
      </c>
      <c r="D293" s="368" t="s">
        <v>191</v>
      </c>
      <c r="E293" s="368" t="s">
        <v>268</v>
      </c>
      <c r="F293" s="368">
        <v>27</v>
      </c>
      <c r="G293" s="368">
        <v>2</v>
      </c>
      <c r="H293" s="368">
        <v>21</v>
      </c>
      <c r="I293" s="368">
        <v>2</v>
      </c>
      <c r="J293" s="368">
        <v>2</v>
      </c>
    </row>
    <row r="294" spans="1:10" ht="15.75" customHeight="1">
      <c r="A294" s="368" t="s">
        <v>1067</v>
      </c>
      <c r="B294" s="368">
        <v>4</v>
      </c>
      <c r="C294" s="368" t="s">
        <v>166</v>
      </c>
      <c r="D294" s="368" t="s">
        <v>41</v>
      </c>
      <c r="E294" s="368" t="s">
        <v>268</v>
      </c>
      <c r="F294" s="368">
        <v>14</v>
      </c>
      <c r="G294" s="368">
        <v>2</v>
      </c>
      <c r="H294" s="368">
        <v>8</v>
      </c>
      <c r="I294" s="368">
        <v>3</v>
      </c>
      <c r="J294" s="368">
        <v>1</v>
      </c>
    </row>
    <row r="295" spans="1:10" ht="15.75" customHeight="1">
      <c r="A295" s="368" t="s">
        <v>1068</v>
      </c>
      <c r="B295" s="368">
        <v>4</v>
      </c>
      <c r="C295" s="368" t="s">
        <v>166</v>
      </c>
      <c r="D295" s="368" t="s">
        <v>209</v>
      </c>
      <c r="E295" s="368" t="s">
        <v>268</v>
      </c>
      <c r="F295" s="368">
        <v>25</v>
      </c>
      <c r="G295" s="368">
        <v>3</v>
      </c>
      <c r="H295" s="368">
        <v>19</v>
      </c>
      <c r="I295" s="368">
        <v>3</v>
      </c>
      <c r="J295" s="368">
        <v>0</v>
      </c>
    </row>
    <row r="296" spans="1:10" ht="15.75" customHeight="1">
      <c r="A296" s="368" t="s">
        <v>1069</v>
      </c>
      <c r="B296" s="368">
        <v>4</v>
      </c>
      <c r="C296" s="368" t="s">
        <v>166</v>
      </c>
      <c r="D296" s="368" t="s">
        <v>192</v>
      </c>
      <c r="E296" s="368" t="s">
        <v>268</v>
      </c>
      <c r="F296" s="368">
        <v>4</v>
      </c>
      <c r="G296" s="368">
        <v>0</v>
      </c>
      <c r="H296" s="368">
        <v>3</v>
      </c>
      <c r="I296" s="368">
        <v>1</v>
      </c>
      <c r="J296" s="368">
        <v>0</v>
      </c>
    </row>
    <row r="297" spans="1:10" ht="15.75" customHeight="1">
      <c r="A297" s="368" t="s">
        <v>1070</v>
      </c>
      <c r="B297" s="368">
        <v>4</v>
      </c>
      <c r="C297" s="368" t="s">
        <v>166</v>
      </c>
      <c r="D297" s="368" t="s">
        <v>174</v>
      </c>
      <c r="E297" s="368" t="s">
        <v>268</v>
      </c>
      <c r="F297" s="368">
        <v>17</v>
      </c>
      <c r="G297" s="368">
        <v>2</v>
      </c>
      <c r="H297" s="368">
        <v>12</v>
      </c>
      <c r="I297" s="368">
        <v>3</v>
      </c>
      <c r="J297" s="368">
        <v>0</v>
      </c>
    </row>
    <row r="298" spans="1:10" ht="15.75" customHeight="1">
      <c r="A298" s="368" t="s">
        <v>1071</v>
      </c>
      <c r="B298" s="368">
        <v>4</v>
      </c>
      <c r="C298" s="368" t="s">
        <v>166</v>
      </c>
      <c r="D298" s="368" t="s">
        <v>193</v>
      </c>
      <c r="E298" s="368" t="s">
        <v>268</v>
      </c>
      <c r="F298" s="368">
        <v>12</v>
      </c>
      <c r="G298" s="368">
        <v>0</v>
      </c>
      <c r="H298" s="368">
        <v>9</v>
      </c>
      <c r="I298" s="368">
        <v>3</v>
      </c>
      <c r="J298" s="368">
        <v>0</v>
      </c>
    </row>
    <row r="299" spans="1:10" ht="15.75" customHeight="1">
      <c r="A299" s="368" t="s">
        <v>1072</v>
      </c>
      <c r="B299" s="368">
        <v>4</v>
      </c>
      <c r="C299" s="368" t="s">
        <v>166</v>
      </c>
      <c r="D299" s="368" t="s">
        <v>222</v>
      </c>
      <c r="E299" s="368" t="s">
        <v>268</v>
      </c>
      <c r="F299" s="368">
        <v>14</v>
      </c>
      <c r="G299" s="368">
        <v>0</v>
      </c>
      <c r="H299" s="368">
        <v>10</v>
      </c>
      <c r="I299" s="368">
        <v>3</v>
      </c>
      <c r="J299" s="368">
        <v>1</v>
      </c>
    </row>
    <row r="300" spans="1:10" ht="15.75" customHeight="1">
      <c r="A300" s="368" t="s">
        <v>1073</v>
      </c>
      <c r="B300" s="368">
        <v>4</v>
      </c>
      <c r="C300" s="368" t="s">
        <v>166</v>
      </c>
      <c r="D300" s="368" t="s">
        <v>223</v>
      </c>
      <c r="E300" s="368" t="s">
        <v>268</v>
      </c>
      <c r="F300" s="368">
        <v>27</v>
      </c>
      <c r="G300" s="368">
        <v>2</v>
      </c>
      <c r="H300" s="368">
        <v>21</v>
      </c>
      <c r="I300" s="368">
        <v>0</v>
      </c>
      <c r="J300" s="368">
        <v>4</v>
      </c>
    </row>
    <row r="301" spans="1:10" ht="15.75" customHeight="1">
      <c r="A301" s="368" t="s">
        <v>1074</v>
      </c>
      <c r="B301" s="368">
        <v>4</v>
      </c>
      <c r="C301" s="368" t="s">
        <v>166</v>
      </c>
      <c r="D301" s="368" t="s">
        <v>62</v>
      </c>
      <c r="E301" s="368" t="s">
        <v>268</v>
      </c>
      <c r="F301" s="368">
        <v>12</v>
      </c>
      <c r="G301" s="368">
        <v>0</v>
      </c>
      <c r="H301" s="368">
        <v>11</v>
      </c>
      <c r="I301" s="368">
        <v>1</v>
      </c>
      <c r="J301" s="368">
        <v>0</v>
      </c>
    </row>
    <row r="302" spans="1:10" ht="15.75" customHeight="1">
      <c r="A302" s="368" t="s">
        <v>1075</v>
      </c>
      <c r="B302" s="368">
        <v>4</v>
      </c>
      <c r="C302" s="368" t="s">
        <v>166</v>
      </c>
      <c r="D302" s="368" t="s">
        <v>63</v>
      </c>
      <c r="E302" s="368" t="s">
        <v>249</v>
      </c>
      <c r="F302" s="368">
        <v>2520</v>
      </c>
      <c r="G302" s="368">
        <v>233</v>
      </c>
      <c r="H302" s="368">
        <v>1694</v>
      </c>
      <c r="I302" s="368">
        <v>394</v>
      </c>
      <c r="J302" s="368">
        <v>199</v>
      </c>
    </row>
    <row r="303" spans="1:10" ht="15.75" customHeight="1">
      <c r="A303" s="368" t="s">
        <v>1076</v>
      </c>
      <c r="B303" s="368">
        <v>4</v>
      </c>
      <c r="C303" s="368" t="s">
        <v>166</v>
      </c>
      <c r="D303" s="368" t="s">
        <v>93</v>
      </c>
      <c r="E303" s="368" t="s">
        <v>249</v>
      </c>
      <c r="F303" s="368">
        <v>10</v>
      </c>
      <c r="G303" s="368">
        <v>1</v>
      </c>
      <c r="H303" s="368">
        <v>6</v>
      </c>
      <c r="I303" s="368">
        <v>2</v>
      </c>
      <c r="J303" s="368">
        <v>1</v>
      </c>
    </row>
    <row r="304" spans="1:10" ht="15.75" customHeight="1">
      <c r="A304" s="368" t="s">
        <v>1077</v>
      </c>
      <c r="B304" s="368">
        <v>4</v>
      </c>
      <c r="C304" s="368" t="s">
        <v>166</v>
      </c>
      <c r="D304" s="368" t="s">
        <v>94</v>
      </c>
      <c r="E304" s="368" t="s">
        <v>249</v>
      </c>
      <c r="F304" s="368">
        <v>6</v>
      </c>
      <c r="G304" s="368">
        <v>0</v>
      </c>
      <c r="H304" s="368">
        <v>4</v>
      </c>
      <c r="I304" s="368">
        <v>2</v>
      </c>
      <c r="J304" s="368">
        <v>0</v>
      </c>
    </row>
    <row r="305" spans="1:10" ht="15.75" customHeight="1">
      <c r="A305" s="368" t="s">
        <v>1078</v>
      </c>
      <c r="B305" s="368">
        <v>4</v>
      </c>
      <c r="C305" s="368" t="s">
        <v>166</v>
      </c>
      <c r="D305" s="368" t="s">
        <v>224</v>
      </c>
      <c r="E305" s="368" t="s">
        <v>249</v>
      </c>
      <c r="F305" s="368">
        <v>13</v>
      </c>
      <c r="G305" s="368">
        <v>4</v>
      </c>
      <c r="H305" s="368">
        <v>7</v>
      </c>
      <c r="I305" s="368">
        <v>0</v>
      </c>
      <c r="J305" s="368">
        <v>2</v>
      </c>
    </row>
    <row r="306" spans="1:10" ht="15.75" customHeight="1">
      <c r="A306" s="368" t="s">
        <v>1079</v>
      </c>
      <c r="B306" s="368">
        <v>4</v>
      </c>
      <c r="C306" s="368" t="s">
        <v>166</v>
      </c>
      <c r="D306" s="368" t="s">
        <v>194</v>
      </c>
      <c r="E306" s="368" t="s">
        <v>249</v>
      </c>
      <c r="F306" s="368">
        <v>15</v>
      </c>
      <c r="G306" s="368">
        <v>3</v>
      </c>
      <c r="H306" s="368">
        <v>10</v>
      </c>
      <c r="I306" s="368">
        <v>1</v>
      </c>
      <c r="J306" s="368">
        <v>1</v>
      </c>
    </row>
    <row r="307" spans="1:10" ht="15.75" customHeight="1">
      <c r="A307" s="368" t="s">
        <v>1080</v>
      </c>
      <c r="B307" s="368">
        <v>4</v>
      </c>
      <c r="C307" s="368" t="s">
        <v>166</v>
      </c>
      <c r="D307" s="368" t="s">
        <v>82</v>
      </c>
      <c r="E307" s="368" t="s">
        <v>249</v>
      </c>
      <c r="F307" s="368">
        <v>4</v>
      </c>
      <c r="G307" s="368">
        <v>1</v>
      </c>
      <c r="H307" s="368">
        <v>3</v>
      </c>
      <c r="I307" s="368">
        <v>0</v>
      </c>
      <c r="J307" s="368">
        <v>0</v>
      </c>
    </row>
    <row r="308" spans="1:10" ht="15.75" customHeight="1">
      <c r="A308" s="368" t="s">
        <v>1081</v>
      </c>
      <c r="B308" s="368">
        <v>4</v>
      </c>
      <c r="C308" s="368" t="s">
        <v>166</v>
      </c>
      <c r="D308" s="368" t="s">
        <v>95</v>
      </c>
      <c r="E308" s="368" t="s">
        <v>249</v>
      </c>
      <c r="F308" s="368">
        <v>8</v>
      </c>
      <c r="G308" s="368">
        <v>0</v>
      </c>
      <c r="H308" s="368">
        <v>7</v>
      </c>
      <c r="I308" s="368">
        <v>0</v>
      </c>
      <c r="J308" s="368">
        <v>1</v>
      </c>
    </row>
    <row r="309" spans="1:10" ht="15.75" customHeight="1">
      <c r="A309" s="368" t="s">
        <v>1082</v>
      </c>
      <c r="B309" s="368">
        <v>4</v>
      </c>
      <c r="C309" s="368" t="s">
        <v>166</v>
      </c>
      <c r="D309" s="368" t="s">
        <v>210</v>
      </c>
      <c r="E309" s="368" t="s">
        <v>249</v>
      </c>
      <c r="F309" s="368">
        <v>33</v>
      </c>
      <c r="G309" s="368">
        <v>0</v>
      </c>
      <c r="H309" s="368">
        <v>19</v>
      </c>
      <c r="I309" s="368">
        <v>7</v>
      </c>
      <c r="J309" s="368">
        <v>7</v>
      </c>
    </row>
    <row r="310" spans="1:10" ht="15.75" customHeight="1">
      <c r="A310" s="368" t="s">
        <v>1083</v>
      </c>
      <c r="B310" s="368">
        <v>4</v>
      </c>
      <c r="C310" s="368" t="s">
        <v>166</v>
      </c>
      <c r="D310" s="368" t="s">
        <v>20</v>
      </c>
      <c r="E310" s="368" t="s">
        <v>249</v>
      </c>
      <c r="F310" s="368">
        <v>9</v>
      </c>
      <c r="G310" s="368">
        <v>0</v>
      </c>
      <c r="H310" s="368">
        <v>6</v>
      </c>
      <c r="I310" s="368">
        <v>2</v>
      </c>
      <c r="J310" s="368">
        <v>1</v>
      </c>
    </row>
    <row r="311" spans="1:10" ht="15.75" customHeight="1">
      <c r="A311" s="368" t="s">
        <v>1084</v>
      </c>
      <c r="B311" s="368">
        <v>4</v>
      </c>
      <c r="C311" s="368" t="s">
        <v>166</v>
      </c>
      <c r="D311" s="368" t="s">
        <v>21</v>
      </c>
      <c r="E311" s="368" t="s">
        <v>249</v>
      </c>
      <c r="F311" s="368">
        <v>8</v>
      </c>
      <c r="G311" s="368">
        <v>1</v>
      </c>
      <c r="H311" s="368">
        <v>5</v>
      </c>
      <c r="I311" s="368">
        <v>2</v>
      </c>
      <c r="J311" s="368">
        <v>0</v>
      </c>
    </row>
    <row r="312" spans="1:10" ht="15.75" customHeight="1">
      <c r="A312" s="368" t="s">
        <v>1085</v>
      </c>
      <c r="B312" s="368">
        <v>4</v>
      </c>
      <c r="C312" s="368" t="s">
        <v>166</v>
      </c>
      <c r="D312" s="368" t="s">
        <v>22</v>
      </c>
      <c r="E312" s="368" t="s">
        <v>249</v>
      </c>
      <c r="F312" s="368">
        <v>15</v>
      </c>
      <c r="G312" s="368">
        <v>5</v>
      </c>
      <c r="H312" s="368">
        <v>6</v>
      </c>
      <c r="I312" s="368">
        <v>2</v>
      </c>
      <c r="J312" s="368">
        <v>2</v>
      </c>
    </row>
    <row r="313" spans="1:10" ht="15.75" customHeight="1">
      <c r="A313" s="368" t="s">
        <v>1086</v>
      </c>
      <c r="B313" s="368">
        <v>4</v>
      </c>
      <c r="C313" s="368" t="s">
        <v>166</v>
      </c>
      <c r="D313" s="368" t="s">
        <v>195</v>
      </c>
      <c r="E313" s="368" t="s">
        <v>249</v>
      </c>
      <c r="F313" s="368">
        <v>17</v>
      </c>
      <c r="G313" s="368">
        <v>1</v>
      </c>
      <c r="H313" s="368">
        <v>12</v>
      </c>
      <c r="I313" s="368">
        <v>2</v>
      </c>
      <c r="J313" s="368">
        <v>2</v>
      </c>
    </row>
    <row r="314" spans="1:10" ht="15.75" customHeight="1">
      <c r="A314" s="368" t="s">
        <v>1087</v>
      </c>
      <c r="B314" s="368">
        <v>4</v>
      </c>
      <c r="C314" s="368" t="s">
        <v>166</v>
      </c>
      <c r="D314" s="368" t="s">
        <v>175</v>
      </c>
      <c r="E314" s="368" t="s">
        <v>249</v>
      </c>
      <c r="F314" s="368">
        <v>6</v>
      </c>
      <c r="G314" s="368">
        <v>0</v>
      </c>
      <c r="H314" s="368">
        <v>5</v>
      </c>
      <c r="I314" s="368">
        <v>1</v>
      </c>
      <c r="J314" s="368">
        <v>0</v>
      </c>
    </row>
    <row r="315" spans="1:10" ht="15.75" customHeight="1">
      <c r="A315" s="368" t="s">
        <v>1088</v>
      </c>
      <c r="B315" s="368">
        <v>4</v>
      </c>
      <c r="C315" s="368" t="s">
        <v>166</v>
      </c>
      <c r="D315" s="368" t="s">
        <v>225</v>
      </c>
      <c r="E315" s="368" t="s">
        <v>249</v>
      </c>
      <c r="F315" s="368">
        <v>28</v>
      </c>
      <c r="G315" s="368">
        <v>2</v>
      </c>
      <c r="H315" s="368">
        <v>19</v>
      </c>
      <c r="I315" s="368">
        <v>1</v>
      </c>
      <c r="J315" s="368">
        <v>6</v>
      </c>
    </row>
    <row r="316" spans="1:10" ht="15.75" customHeight="1">
      <c r="A316" s="368" t="s">
        <v>1089</v>
      </c>
      <c r="B316" s="368">
        <v>4</v>
      </c>
      <c r="C316" s="368" t="s">
        <v>166</v>
      </c>
      <c r="D316" s="368" t="s">
        <v>96</v>
      </c>
      <c r="E316" s="368" t="s">
        <v>249</v>
      </c>
      <c r="F316" s="368">
        <v>12</v>
      </c>
      <c r="G316" s="368">
        <v>0</v>
      </c>
      <c r="H316" s="368">
        <v>9</v>
      </c>
      <c r="I316" s="368">
        <v>2</v>
      </c>
      <c r="J316" s="368">
        <v>1</v>
      </c>
    </row>
    <row r="317" spans="1:10" ht="15.75" customHeight="1">
      <c r="A317" s="368" t="s">
        <v>1090</v>
      </c>
      <c r="B317" s="368">
        <v>4</v>
      </c>
      <c r="C317" s="368" t="s">
        <v>166</v>
      </c>
      <c r="D317" s="368" t="s">
        <v>176</v>
      </c>
      <c r="E317" s="368" t="s">
        <v>249</v>
      </c>
      <c r="F317" s="368">
        <v>4</v>
      </c>
      <c r="G317" s="368">
        <v>1</v>
      </c>
      <c r="H317" s="368">
        <v>2</v>
      </c>
      <c r="I317" s="368">
        <v>1</v>
      </c>
      <c r="J317" s="368">
        <v>0</v>
      </c>
    </row>
    <row r="318" spans="1:10" ht="15.75" customHeight="1">
      <c r="A318" s="368" t="s">
        <v>1091</v>
      </c>
      <c r="B318" s="368">
        <v>4</v>
      </c>
      <c r="C318" s="368" t="s">
        <v>166</v>
      </c>
      <c r="D318" s="368" t="s">
        <v>196</v>
      </c>
      <c r="E318" s="368" t="s">
        <v>249</v>
      </c>
      <c r="F318" s="368">
        <v>23</v>
      </c>
      <c r="G318" s="368">
        <v>1</v>
      </c>
      <c r="H318" s="368">
        <v>19</v>
      </c>
      <c r="I318" s="368">
        <v>3</v>
      </c>
      <c r="J318" s="368">
        <v>0</v>
      </c>
    </row>
    <row r="319" spans="1:10" ht="15.75" customHeight="1">
      <c r="A319" s="368" t="s">
        <v>1092</v>
      </c>
      <c r="B319" s="368">
        <v>4</v>
      </c>
      <c r="C319" s="368" t="s">
        <v>166</v>
      </c>
      <c r="D319" s="368" t="s">
        <v>97</v>
      </c>
      <c r="E319" s="368" t="s">
        <v>249</v>
      </c>
      <c r="F319" s="368">
        <v>18</v>
      </c>
      <c r="G319" s="368">
        <v>0</v>
      </c>
      <c r="H319" s="368">
        <v>13</v>
      </c>
      <c r="I319" s="368">
        <v>4</v>
      </c>
      <c r="J319" s="368">
        <v>1</v>
      </c>
    </row>
    <row r="320" spans="1:10" ht="15.75" customHeight="1">
      <c r="A320" s="368" t="s">
        <v>1093</v>
      </c>
      <c r="B320" s="368">
        <v>4</v>
      </c>
      <c r="C320" s="368" t="s">
        <v>166</v>
      </c>
      <c r="D320" s="368" t="s">
        <v>177</v>
      </c>
      <c r="E320" s="368" t="s">
        <v>249</v>
      </c>
      <c r="F320" s="368">
        <v>39</v>
      </c>
      <c r="G320" s="368">
        <v>2</v>
      </c>
      <c r="H320" s="368">
        <v>31</v>
      </c>
      <c r="I320" s="368">
        <v>3</v>
      </c>
      <c r="J320" s="368">
        <v>3</v>
      </c>
    </row>
    <row r="321" spans="1:10" ht="15.75" customHeight="1">
      <c r="A321" s="368" t="s">
        <v>1094</v>
      </c>
      <c r="B321" s="368">
        <v>4</v>
      </c>
      <c r="C321" s="368" t="s">
        <v>166</v>
      </c>
      <c r="D321" s="368" t="s">
        <v>23</v>
      </c>
      <c r="E321" s="368" t="s">
        <v>249</v>
      </c>
      <c r="F321" s="368">
        <v>10</v>
      </c>
      <c r="G321" s="368">
        <v>1</v>
      </c>
      <c r="H321" s="368">
        <v>6</v>
      </c>
      <c r="I321" s="368">
        <v>0</v>
      </c>
      <c r="J321" s="368">
        <v>3</v>
      </c>
    </row>
    <row r="322" spans="1:10" ht="15.75" customHeight="1">
      <c r="A322" s="368" t="s">
        <v>1095</v>
      </c>
      <c r="B322" s="368">
        <v>4</v>
      </c>
      <c r="C322" s="368" t="s">
        <v>166</v>
      </c>
      <c r="D322" s="368" t="s">
        <v>226</v>
      </c>
      <c r="E322" s="368" t="s">
        <v>249</v>
      </c>
      <c r="F322" s="368">
        <v>14</v>
      </c>
      <c r="G322" s="368">
        <v>2</v>
      </c>
      <c r="H322" s="368">
        <v>7</v>
      </c>
      <c r="I322" s="368">
        <v>3</v>
      </c>
      <c r="J322" s="368">
        <v>2</v>
      </c>
    </row>
    <row r="323" spans="1:10" ht="15.75" customHeight="1">
      <c r="A323" s="368" t="s">
        <v>1096</v>
      </c>
      <c r="B323" s="368">
        <v>4</v>
      </c>
      <c r="C323" s="368" t="s">
        <v>166</v>
      </c>
      <c r="D323" s="368" t="s">
        <v>83</v>
      </c>
      <c r="E323" s="368" t="s">
        <v>249</v>
      </c>
      <c r="F323" s="368">
        <v>58</v>
      </c>
      <c r="G323" s="368">
        <v>5</v>
      </c>
      <c r="H323" s="368">
        <v>44</v>
      </c>
      <c r="I323" s="368">
        <v>6</v>
      </c>
      <c r="J323" s="368">
        <v>3</v>
      </c>
    </row>
    <row r="324" spans="1:10" ht="15.75" customHeight="1">
      <c r="A324" s="368" t="s">
        <v>1097</v>
      </c>
      <c r="B324" s="368">
        <v>4</v>
      </c>
      <c r="C324" s="368" t="s">
        <v>166</v>
      </c>
      <c r="D324" s="368" t="s">
        <v>98</v>
      </c>
      <c r="E324" s="368" t="s">
        <v>249</v>
      </c>
      <c r="F324" s="368">
        <v>7</v>
      </c>
      <c r="G324" s="368">
        <v>1</v>
      </c>
      <c r="H324" s="368">
        <v>4</v>
      </c>
      <c r="I324" s="368">
        <v>2</v>
      </c>
      <c r="J324" s="368">
        <v>0</v>
      </c>
    </row>
    <row r="325" spans="1:10" ht="15.75" customHeight="1">
      <c r="A325" s="368" t="s">
        <v>1098</v>
      </c>
      <c r="B325" s="368">
        <v>4</v>
      </c>
      <c r="C325" s="368" t="s">
        <v>166</v>
      </c>
      <c r="D325" s="368" t="s">
        <v>84</v>
      </c>
      <c r="E325" s="368" t="s">
        <v>249</v>
      </c>
      <c r="F325" s="368">
        <v>19</v>
      </c>
      <c r="G325" s="368">
        <v>4</v>
      </c>
      <c r="H325" s="368">
        <v>14</v>
      </c>
      <c r="I325" s="368">
        <v>1</v>
      </c>
      <c r="J325" s="368">
        <v>0</v>
      </c>
    </row>
    <row r="326" spans="1:10" ht="15.75" customHeight="1">
      <c r="A326" s="368" t="s">
        <v>1099</v>
      </c>
      <c r="B326" s="368">
        <v>4</v>
      </c>
      <c r="C326" s="368" t="s">
        <v>166</v>
      </c>
      <c r="D326" s="368" t="s">
        <v>24</v>
      </c>
      <c r="E326" s="368" t="s">
        <v>249</v>
      </c>
      <c r="F326" s="368">
        <v>26</v>
      </c>
      <c r="G326" s="368">
        <v>5</v>
      </c>
      <c r="H326" s="368">
        <v>17</v>
      </c>
      <c r="I326" s="368">
        <v>3</v>
      </c>
      <c r="J326" s="368">
        <v>1</v>
      </c>
    </row>
    <row r="327" spans="1:10" ht="15.75" customHeight="1">
      <c r="A327" s="368" t="s">
        <v>1100</v>
      </c>
      <c r="B327" s="368">
        <v>4</v>
      </c>
      <c r="C327" s="368" t="s">
        <v>166</v>
      </c>
      <c r="D327" s="368" t="s">
        <v>25</v>
      </c>
      <c r="E327" s="368" t="s">
        <v>249</v>
      </c>
      <c r="F327" s="368">
        <v>22</v>
      </c>
      <c r="G327" s="368">
        <v>1</v>
      </c>
      <c r="H327" s="368">
        <v>14</v>
      </c>
      <c r="I327" s="368">
        <v>5</v>
      </c>
      <c r="J327" s="368">
        <v>2</v>
      </c>
    </row>
    <row r="328" spans="1:10" ht="15.75" customHeight="1">
      <c r="A328" s="368" t="s">
        <v>1101</v>
      </c>
      <c r="B328" s="368">
        <v>4</v>
      </c>
      <c r="C328" s="368" t="s">
        <v>166</v>
      </c>
      <c r="D328" s="368" t="s">
        <v>197</v>
      </c>
      <c r="E328" s="368" t="s">
        <v>249</v>
      </c>
      <c r="F328" s="368">
        <v>12</v>
      </c>
      <c r="G328" s="368">
        <v>0</v>
      </c>
      <c r="H328" s="368">
        <v>5</v>
      </c>
      <c r="I328" s="368">
        <v>5</v>
      </c>
      <c r="J328" s="368">
        <v>2</v>
      </c>
    </row>
    <row r="329" spans="1:10" ht="15.75" customHeight="1">
      <c r="A329" s="368" t="s">
        <v>1102</v>
      </c>
      <c r="B329" s="368">
        <v>4</v>
      </c>
      <c r="C329" s="368" t="s">
        <v>166</v>
      </c>
      <c r="D329" s="368" t="s">
        <v>211</v>
      </c>
      <c r="E329" s="368" t="s">
        <v>249</v>
      </c>
      <c r="F329" s="368">
        <v>31</v>
      </c>
      <c r="G329" s="368">
        <v>2</v>
      </c>
      <c r="H329" s="368">
        <v>23</v>
      </c>
      <c r="I329" s="368">
        <v>5</v>
      </c>
      <c r="J329" s="368">
        <v>1</v>
      </c>
    </row>
    <row r="330" spans="1:10" ht="15.75" customHeight="1">
      <c r="A330" s="368" t="s">
        <v>1103</v>
      </c>
      <c r="B330" s="368">
        <v>4</v>
      </c>
      <c r="C330" s="368" t="s">
        <v>166</v>
      </c>
      <c r="D330" s="368" t="s">
        <v>100</v>
      </c>
      <c r="E330" s="368" t="s">
        <v>249</v>
      </c>
      <c r="F330" s="368">
        <v>13</v>
      </c>
      <c r="G330" s="368">
        <v>0</v>
      </c>
      <c r="H330" s="368">
        <v>8</v>
      </c>
      <c r="I330" s="368">
        <v>4</v>
      </c>
      <c r="J330" s="368">
        <v>1</v>
      </c>
    </row>
    <row r="331" spans="1:10" ht="15.75" customHeight="1">
      <c r="A331" s="368" t="s">
        <v>1104</v>
      </c>
      <c r="B331" s="368">
        <v>4</v>
      </c>
      <c r="C331" s="368" t="s">
        <v>166</v>
      </c>
      <c r="D331" s="368" t="s">
        <v>26</v>
      </c>
      <c r="E331" s="368" t="s">
        <v>249</v>
      </c>
      <c r="F331" s="368">
        <v>17</v>
      </c>
      <c r="G331" s="368">
        <v>1</v>
      </c>
      <c r="H331" s="368">
        <v>12</v>
      </c>
      <c r="I331" s="368">
        <v>2</v>
      </c>
      <c r="J331" s="368">
        <v>2</v>
      </c>
    </row>
    <row r="332" spans="1:10" ht="15.75" customHeight="1">
      <c r="A332" s="368" t="s">
        <v>1105</v>
      </c>
      <c r="B332" s="368">
        <v>4</v>
      </c>
      <c r="C332" s="368" t="s">
        <v>166</v>
      </c>
      <c r="D332" s="368" t="s">
        <v>154</v>
      </c>
      <c r="E332" s="368" t="s">
        <v>249</v>
      </c>
      <c r="F332" s="368">
        <v>4</v>
      </c>
      <c r="G332" s="368">
        <v>0</v>
      </c>
      <c r="H332" s="368">
        <v>3</v>
      </c>
      <c r="I332" s="368">
        <v>0</v>
      </c>
      <c r="J332" s="368">
        <v>1</v>
      </c>
    </row>
    <row r="333" spans="1:10" ht="15.75" customHeight="1">
      <c r="A333" s="368" t="s">
        <v>1106</v>
      </c>
      <c r="B333" s="368">
        <v>4</v>
      </c>
      <c r="C333" s="368" t="s">
        <v>166</v>
      </c>
      <c r="D333" s="368" t="s">
        <v>73</v>
      </c>
      <c r="E333" s="368" t="s">
        <v>249</v>
      </c>
      <c r="F333" s="368">
        <v>14</v>
      </c>
      <c r="G333" s="368">
        <v>0</v>
      </c>
      <c r="H333" s="368">
        <v>7</v>
      </c>
      <c r="I333" s="368">
        <v>6</v>
      </c>
      <c r="J333" s="368">
        <v>1</v>
      </c>
    </row>
    <row r="334" spans="1:10" ht="15.75" customHeight="1">
      <c r="A334" s="368" t="s">
        <v>1107</v>
      </c>
      <c r="B334" s="368">
        <v>4</v>
      </c>
      <c r="C334" s="368" t="s">
        <v>166</v>
      </c>
      <c r="D334" s="368" t="s">
        <v>74</v>
      </c>
      <c r="E334" s="368" t="s">
        <v>249</v>
      </c>
      <c r="F334" s="368">
        <v>42</v>
      </c>
      <c r="G334" s="368">
        <v>6</v>
      </c>
      <c r="H334" s="368">
        <v>26</v>
      </c>
      <c r="I334" s="368">
        <v>6</v>
      </c>
      <c r="J334" s="368">
        <v>4</v>
      </c>
    </row>
    <row r="335" spans="1:10" ht="15.75" customHeight="1">
      <c r="A335" s="368" t="s">
        <v>1108</v>
      </c>
      <c r="B335" s="368">
        <v>4</v>
      </c>
      <c r="C335" s="368" t="s">
        <v>166</v>
      </c>
      <c r="D335" s="368" t="s">
        <v>198</v>
      </c>
      <c r="E335" s="368" t="s">
        <v>249</v>
      </c>
      <c r="F335" s="368">
        <v>50</v>
      </c>
      <c r="G335" s="368">
        <v>6</v>
      </c>
      <c r="H335" s="368">
        <v>32</v>
      </c>
      <c r="I335" s="368">
        <v>7</v>
      </c>
      <c r="J335" s="368">
        <v>5</v>
      </c>
    </row>
    <row r="336" spans="1:10" ht="15.75" customHeight="1">
      <c r="A336" s="368" t="s">
        <v>1109</v>
      </c>
      <c r="B336" s="368">
        <v>4</v>
      </c>
      <c r="C336" s="368" t="s">
        <v>166</v>
      </c>
      <c r="D336" s="368" t="s">
        <v>227</v>
      </c>
      <c r="E336" s="368" t="s">
        <v>249</v>
      </c>
      <c r="F336" s="368">
        <v>16</v>
      </c>
      <c r="G336" s="368">
        <v>2</v>
      </c>
      <c r="H336" s="368">
        <v>10</v>
      </c>
      <c r="I336" s="368">
        <v>3</v>
      </c>
      <c r="J336" s="368">
        <v>1</v>
      </c>
    </row>
    <row r="337" spans="1:10" ht="15.75" customHeight="1">
      <c r="A337" s="368" t="s">
        <v>1110</v>
      </c>
      <c r="B337" s="368">
        <v>4</v>
      </c>
      <c r="C337" s="368" t="s">
        <v>166</v>
      </c>
      <c r="D337" s="368" t="s">
        <v>199</v>
      </c>
      <c r="E337" s="368" t="s">
        <v>249</v>
      </c>
      <c r="F337" s="368">
        <v>10</v>
      </c>
      <c r="G337" s="368">
        <v>0</v>
      </c>
      <c r="H337" s="368">
        <v>5</v>
      </c>
      <c r="I337" s="368">
        <v>5</v>
      </c>
      <c r="J337" s="368">
        <v>0</v>
      </c>
    </row>
    <row r="338" spans="1:10" ht="15.75" customHeight="1">
      <c r="A338" s="368" t="s">
        <v>1111</v>
      </c>
      <c r="B338" s="368">
        <v>4</v>
      </c>
      <c r="C338" s="368" t="s">
        <v>166</v>
      </c>
      <c r="D338" s="368" t="s">
        <v>212</v>
      </c>
      <c r="E338" s="368" t="s">
        <v>249</v>
      </c>
      <c r="F338" s="368">
        <v>8</v>
      </c>
      <c r="G338" s="368">
        <v>1</v>
      </c>
      <c r="H338" s="368">
        <v>3</v>
      </c>
      <c r="I338" s="368">
        <v>4</v>
      </c>
      <c r="J338" s="368">
        <v>0</v>
      </c>
    </row>
    <row r="339" spans="1:10" ht="15.75" customHeight="1">
      <c r="A339" s="368" t="s">
        <v>1112</v>
      </c>
      <c r="B339" s="368">
        <v>4</v>
      </c>
      <c r="C339" s="368" t="s">
        <v>166</v>
      </c>
      <c r="D339" s="368" t="s">
        <v>155</v>
      </c>
      <c r="E339" s="368" t="s">
        <v>249</v>
      </c>
      <c r="F339" s="368">
        <v>14</v>
      </c>
      <c r="G339" s="368">
        <v>2</v>
      </c>
      <c r="H339" s="368">
        <v>6</v>
      </c>
      <c r="I339" s="368">
        <v>5</v>
      </c>
      <c r="J339" s="368">
        <v>1</v>
      </c>
    </row>
    <row r="340" spans="1:10" ht="15.75" customHeight="1">
      <c r="A340" s="368" t="s">
        <v>1113</v>
      </c>
      <c r="B340" s="368">
        <v>4</v>
      </c>
      <c r="C340" s="368" t="s">
        <v>166</v>
      </c>
      <c r="D340" s="368" t="s">
        <v>101</v>
      </c>
      <c r="E340" s="368" t="s">
        <v>249</v>
      </c>
      <c r="F340" s="368">
        <v>6</v>
      </c>
      <c r="G340" s="368">
        <v>2</v>
      </c>
      <c r="H340" s="368">
        <v>3</v>
      </c>
      <c r="I340" s="368">
        <v>1</v>
      </c>
      <c r="J340" s="368">
        <v>0</v>
      </c>
    </row>
    <row r="341" spans="1:10" ht="15.75" customHeight="1">
      <c r="A341" s="368" t="s">
        <v>1114</v>
      </c>
      <c r="B341" s="368">
        <v>4</v>
      </c>
      <c r="C341" s="368" t="s">
        <v>166</v>
      </c>
      <c r="D341" s="368" t="s">
        <v>228</v>
      </c>
      <c r="E341" s="368" t="s">
        <v>249</v>
      </c>
      <c r="F341" s="368">
        <v>12</v>
      </c>
      <c r="G341" s="368">
        <v>2</v>
      </c>
      <c r="H341" s="368">
        <v>9</v>
      </c>
      <c r="I341" s="368">
        <v>0</v>
      </c>
      <c r="J341" s="368">
        <v>1</v>
      </c>
    </row>
    <row r="342" spans="1:10" ht="15.75" customHeight="1">
      <c r="A342" s="368" t="s">
        <v>1115</v>
      </c>
      <c r="B342" s="368">
        <v>4</v>
      </c>
      <c r="C342" s="368" t="s">
        <v>166</v>
      </c>
      <c r="D342" s="368" t="s">
        <v>178</v>
      </c>
      <c r="E342" s="368" t="s">
        <v>249</v>
      </c>
      <c r="F342" s="368">
        <v>12</v>
      </c>
      <c r="G342" s="368">
        <v>3</v>
      </c>
      <c r="H342" s="368">
        <v>7</v>
      </c>
      <c r="I342" s="368">
        <v>1</v>
      </c>
      <c r="J342" s="368">
        <v>1</v>
      </c>
    </row>
    <row r="343" spans="1:10" ht="15.75" customHeight="1">
      <c r="A343" s="368" t="s">
        <v>1116</v>
      </c>
      <c r="B343" s="368">
        <v>4</v>
      </c>
      <c r="C343" s="368" t="s">
        <v>166</v>
      </c>
      <c r="D343" s="368" t="s">
        <v>102</v>
      </c>
      <c r="E343" s="368" t="s">
        <v>249</v>
      </c>
      <c r="F343" s="368">
        <v>7</v>
      </c>
      <c r="G343" s="368">
        <v>0</v>
      </c>
      <c r="H343" s="368">
        <v>6</v>
      </c>
      <c r="I343" s="368">
        <v>1</v>
      </c>
      <c r="J343" s="368">
        <v>0</v>
      </c>
    </row>
    <row r="344" spans="1:10" ht="15.75" customHeight="1">
      <c r="A344" s="368" t="s">
        <v>1117</v>
      </c>
      <c r="B344" s="368">
        <v>4</v>
      </c>
      <c r="C344" s="368" t="s">
        <v>166</v>
      </c>
      <c r="D344" s="368" t="s">
        <v>85</v>
      </c>
      <c r="E344" s="368" t="s">
        <v>249</v>
      </c>
      <c r="F344" s="368">
        <v>62</v>
      </c>
      <c r="G344" s="368">
        <v>16</v>
      </c>
      <c r="H344" s="368">
        <v>30</v>
      </c>
      <c r="I344" s="368">
        <v>9</v>
      </c>
      <c r="J344" s="368">
        <v>7</v>
      </c>
    </row>
    <row r="345" spans="1:10" ht="15.75" customHeight="1">
      <c r="A345" s="368" t="s">
        <v>1118</v>
      </c>
      <c r="B345" s="368">
        <v>4</v>
      </c>
      <c r="C345" s="368" t="s">
        <v>166</v>
      </c>
      <c r="D345" s="368" t="s">
        <v>156</v>
      </c>
      <c r="E345" s="368" t="s">
        <v>249</v>
      </c>
      <c r="F345" s="368">
        <v>9</v>
      </c>
      <c r="G345" s="368">
        <v>1</v>
      </c>
      <c r="H345" s="368">
        <v>7</v>
      </c>
      <c r="I345" s="368">
        <v>1</v>
      </c>
      <c r="J345" s="368">
        <v>0</v>
      </c>
    </row>
    <row r="346" spans="1:10" ht="15.75" customHeight="1">
      <c r="A346" s="368" t="s">
        <v>1119</v>
      </c>
      <c r="B346" s="368">
        <v>4</v>
      </c>
      <c r="C346" s="368" t="s">
        <v>166</v>
      </c>
      <c r="D346" s="368" t="s">
        <v>200</v>
      </c>
      <c r="E346" s="368" t="s">
        <v>249</v>
      </c>
      <c r="F346" s="368">
        <v>39</v>
      </c>
      <c r="G346" s="368">
        <v>1</v>
      </c>
      <c r="H346" s="368">
        <v>29</v>
      </c>
      <c r="I346" s="368">
        <v>6</v>
      </c>
      <c r="J346" s="368">
        <v>3</v>
      </c>
    </row>
    <row r="347" spans="1:10" ht="15.75" customHeight="1">
      <c r="A347" s="368" t="s">
        <v>1120</v>
      </c>
      <c r="B347" s="368">
        <v>4</v>
      </c>
      <c r="C347" s="368" t="s">
        <v>166</v>
      </c>
      <c r="D347" s="368" t="s">
        <v>103</v>
      </c>
      <c r="E347" s="368" t="s">
        <v>249</v>
      </c>
      <c r="F347" s="368">
        <v>8</v>
      </c>
      <c r="G347" s="368">
        <v>0</v>
      </c>
      <c r="H347" s="368">
        <v>5</v>
      </c>
      <c r="I347" s="368">
        <v>3</v>
      </c>
      <c r="J347" s="368">
        <v>0</v>
      </c>
    </row>
    <row r="348" spans="1:10" ht="15.75" customHeight="1">
      <c r="A348" s="368" t="s">
        <v>1121</v>
      </c>
      <c r="B348" s="368">
        <v>4</v>
      </c>
      <c r="C348" s="368" t="s">
        <v>166</v>
      </c>
      <c r="D348" s="368" t="s">
        <v>104</v>
      </c>
      <c r="E348" s="368" t="s">
        <v>249</v>
      </c>
      <c r="F348" s="368">
        <v>10</v>
      </c>
      <c r="G348" s="368">
        <v>0</v>
      </c>
      <c r="H348" s="368">
        <v>6</v>
      </c>
      <c r="I348" s="368">
        <v>3</v>
      </c>
      <c r="J348" s="368">
        <v>1</v>
      </c>
    </row>
    <row r="349" spans="1:10" ht="15.75" customHeight="1">
      <c r="A349" s="368" t="s">
        <v>1122</v>
      </c>
      <c r="B349" s="368">
        <v>4</v>
      </c>
      <c r="C349" s="368" t="s">
        <v>166</v>
      </c>
      <c r="D349" s="368" t="s">
        <v>27</v>
      </c>
      <c r="E349" s="368" t="s">
        <v>249</v>
      </c>
      <c r="F349" s="368">
        <v>10</v>
      </c>
      <c r="G349" s="368">
        <v>0</v>
      </c>
      <c r="H349" s="368">
        <v>9</v>
      </c>
      <c r="I349" s="368">
        <v>1</v>
      </c>
      <c r="J349" s="368">
        <v>0</v>
      </c>
    </row>
    <row r="350" spans="1:10" ht="15.75" customHeight="1">
      <c r="A350" s="368" t="s">
        <v>1123</v>
      </c>
      <c r="B350" s="368">
        <v>4</v>
      </c>
      <c r="C350" s="368" t="s">
        <v>166</v>
      </c>
      <c r="D350" s="368" t="s">
        <v>105</v>
      </c>
      <c r="E350" s="368" t="s">
        <v>249</v>
      </c>
      <c r="F350" s="368">
        <v>1</v>
      </c>
      <c r="G350" s="368">
        <v>0</v>
      </c>
      <c r="H350" s="368">
        <v>1</v>
      </c>
      <c r="I350" s="368">
        <v>0</v>
      </c>
      <c r="J350" s="368">
        <v>0</v>
      </c>
    </row>
    <row r="351" spans="1:10" ht="15.75" customHeight="1">
      <c r="A351" s="368" t="s">
        <v>1124</v>
      </c>
      <c r="B351" s="368">
        <v>4</v>
      </c>
      <c r="C351" s="368" t="s">
        <v>166</v>
      </c>
      <c r="D351" s="368" t="s">
        <v>179</v>
      </c>
      <c r="E351" s="368" t="s">
        <v>249</v>
      </c>
      <c r="F351" s="368">
        <v>73</v>
      </c>
      <c r="G351" s="368">
        <v>5</v>
      </c>
      <c r="H351" s="368">
        <v>48</v>
      </c>
      <c r="I351" s="368">
        <v>15</v>
      </c>
      <c r="J351" s="368">
        <v>5</v>
      </c>
    </row>
    <row r="352" spans="1:10" ht="15.75" customHeight="1">
      <c r="A352" s="368" t="s">
        <v>1125</v>
      </c>
      <c r="B352" s="368">
        <v>4</v>
      </c>
      <c r="C352" s="368" t="s">
        <v>166</v>
      </c>
      <c r="D352" s="368" t="s">
        <v>106</v>
      </c>
      <c r="E352" s="368" t="s">
        <v>249</v>
      </c>
      <c r="F352" s="368">
        <v>5</v>
      </c>
      <c r="G352" s="368">
        <v>0</v>
      </c>
      <c r="H352" s="368">
        <v>3</v>
      </c>
      <c r="I352" s="368">
        <v>1</v>
      </c>
      <c r="J352" s="368">
        <v>1</v>
      </c>
    </row>
    <row r="353" spans="1:10" ht="15.75" customHeight="1">
      <c r="A353" s="368" t="s">
        <v>1126</v>
      </c>
      <c r="B353" s="368">
        <v>4</v>
      </c>
      <c r="C353" s="368" t="s">
        <v>166</v>
      </c>
      <c r="D353" s="368" t="s">
        <v>107</v>
      </c>
      <c r="E353" s="368" t="s">
        <v>249</v>
      </c>
      <c r="F353" s="368">
        <v>11</v>
      </c>
      <c r="G353" s="368">
        <v>1</v>
      </c>
      <c r="H353" s="368">
        <v>8</v>
      </c>
      <c r="I353" s="368">
        <v>2</v>
      </c>
      <c r="J353" s="368">
        <v>0</v>
      </c>
    </row>
    <row r="354" spans="1:10" ht="15.75" customHeight="1">
      <c r="A354" s="368" t="s">
        <v>1127</v>
      </c>
      <c r="B354" s="368">
        <v>4</v>
      </c>
      <c r="C354" s="368" t="s">
        <v>166</v>
      </c>
      <c r="D354" s="368" t="s">
        <v>157</v>
      </c>
      <c r="E354" s="368" t="s">
        <v>249</v>
      </c>
      <c r="F354" s="368">
        <v>4</v>
      </c>
      <c r="G354" s="368">
        <v>3</v>
      </c>
      <c r="H354" s="368">
        <v>0</v>
      </c>
      <c r="I354" s="368">
        <v>1</v>
      </c>
      <c r="J354" s="368">
        <v>0</v>
      </c>
    </row>
    <row r="355" spans="1:10" ht="15.75" customHeight="1">
      <c r="A355" s="368" t="s">
        <v>1128</v>
      </c>
      <c r="B355" s="368">
        <v>4</v>
      </c>
      <c r="C355" s="368" t="s">
        <v>166</v>
      </c>
      <c r="D355" s="368" t="s">
        <v>108</v>
      </c>
      <c r="E355" s="368" t="s">
        <v>249</v>
      </c>
      <c r="F355" s="368">
        <v>3</v>
      </c>
      <c r="G355" s="368">
        <v>0</v>
      </c>
      <c r="H355" s="368">
        <v>2</v>
      </c>
      <c r="I355" s="368">
        <v>1</v>
      </c>
      <c r="J355" s="368">
        <v>0</v>
      </c>
    </row>
    <row r="356" spans="1:10" ht="15.75" customHeight="1">
      <c r="A356" s="368" t="s">
        <v>1129</v>
      </c>
      <c r="B356" s="368">
        <v>4</v>
      </c>
      <c r="C356" s="368" t="s">
        <v>166</v>
      </c>
      <c r="D356" s="368" t="s">
        <v>213</v>
      </c>
      <c r="E356" s="368" t="s">
        <v>249</v>
      </c>
      <c r="F356" s="368">
        <v>13</v>
      </c>
      <c r="G356" s="368">
        <v>1</v>
      </c>
      <c r="H356" s="368">
        <v>7</v>
      </c>
      <c r="I356" s="368">
        <v>1</v>
      </c>
      <c r="J356" s="368">
        <v>4</v>
      </c>
    </row>
    <row r="357" spans="1:10" ht="15.75" customHeight="1">
      <c r="A357" s="368" t="s">
        <v>1130</v>
      </c>
      <c r="B357" s="368">
        <v>4</v>
      </c>
      <c r="C357" s="368" t="s">
        <v>166</v>
      </c>
      <c r="D357" s="368" t="s">
        <v>86</v>
      </c>
      <c r="E357" s="368" t="s">
        <v>249</v>
      </c>
      <c r="F357" s="368">
        <v>46</v>
      </c>
      <c r="G357" s="368">
        <v>7</v>
      </c>
      <c r="H357" s="368">
        <v>30</v>
      </c>
      <c r="I357" s="368">
        <v>4</v>
      </c>
      <c r="J357" s="368">
        <v>5</v>
      </c>
    </row>
    <row r="358" spans="1:10" ht="15.75" customHeight="1">
      <c r="A358" s="368" t="s">
        <v>1131</v>
      </c>
      <c r="B358" s="368">
        <v>4</v>
      </c>
      <c r="C358" s="368" t="s">
        <v>166</v>
      </c>
      <c r="D358" s="368" t="s">
        <v>109</v>
      </c>
      <c r="E358" s="368" t="s">
        <v>249</v>
      </c>
      <c r="F358" s="368">
        <v>9</v>
      </c>
      <c r="G358" s="368">
        <v>0</v>
      </c>
      <c r="H358" s="368">
        <v>6</v>
      </c>
      <c r="I358" s="368">
        <v>2</v>
      </c>
      <c r="J358" s="368">
        <v>1</v>
      </c>
    </row>
    <row r="359" spans="1:10" ht="15.75" customHeight="1">
      <c r="A359" s="368" t="s">
        <v>1132</v>
      </c>
      <c r="B359" s="368">
        <v>4</v>
      </c>
      <c r="C359" s="368" t="s">
        <v>166</v>
      </c>
      <c r="D359" s="368" t="s">
        <v>110</v>
      </c>
      <c r="E359" s="368" t="s">
        <v>249</v>
      </c>
      <c r="F359" s="368">
        <v>5</v>
      </c>
      <c r="G359" s="368">
        <v>1</v>
      </c>
      <c r="H359" s="368">
        <v>2</v>
      </c>
      <c r="I359" s="368">
        <v>2</v>
      </c>
      <c r="J359" s="368">
        <v>0</v>
      </c>
    </row>
    <row r="360" spans="1:10" ht="15.75" customHeight="1">
      <c r="A360" s="368" t="s">
        <v>1133</v>
      </c>
      <c r="B360" s="368">
        <v>4</v>
      </c>
      <c r="C360" s="368" t="s">
        <v>166</v>
      </c>
      <c r="D360" s="368" t="s">
        <v>180</v>
      </c>
      <c r="E360" s="368" t="s">
        <v>249</v>
      </c>
      <c r="F360" s="368">
        <v>2</v>
      </c>
      <c r="G360" s="368">
        <v>0</v>
      </c>
      <c r="H360" s="368">
        <v>1</v>
      </c>
      <c r="I360" s="368">
        <v>1</v>
      </c>
      <c r="J360" s="368">
        <v>0</v>
      </c>
    </row>
    <row r="361" spans="1:10" ht="15.75" customHeight="1">
      <c r="A361" s="368" t="s">
        <v>1134</v>
      </c>
      <c r="B361" s="368">
        <v>4</v>
      </c>
      <c r="C361" s="368" t="s">
        <v>166</v>
      </c>
      <c r="D361" s="368" t="s">
        <v>111</v>
      </c>
      <c r="E361" s="368" t="s">
        <v>249</v>
      </c>
      <c r="F361" s="368">
        <v>5</v>
      </c>
      <c r="G361" s="368">
        <v>0</v>
      </c>
      <c r="H361" s="368">
        <v>1</v>
      </c>
      <c r="I361" s="368">
        <v>3</v>
      </c>
      <c r="J361" s="368">
        <v>1</v>
      </c>
    </row>
    <row r="362" spans="1:10" ht="15.75" customHeight="1">
      <c r="A362" s="368" t="s">
        <v>1135</v>
      </c>
      <c r="B362" s="368">
        <v>4</v>
      </c>
      <c r="C362" s="368" t="s">
        <v>166</v>
      </c>
      <c r="D362" s="368" t="s">
        <v>140</v>
      </c>
      <c r="E362" s="368" t="s">
        <v>249</v>
      </c>
      <c r="F362" s="368">
        <v>2</v>
      </c>
      <c r="G362" s="368">
        <v>1</v>
      </c>
      <c r="H362" s="368">
        <v>0</v>
      </c>
      <c r="I362" s="368">
        <v>0</v>
      </c>
      <c r="J362" s="368">
        <v>1</v>
      </c>
    </row>
    <row r="363" spans="1:10" ht="15.75" customHeight="1">
      <c r="A363" s="368" t="s">
        <v>1136</v>
      </c>
      <c r="B363" s="368">
        <v>4</v>
      </c>
      <c r="C363" s="368" t="s">
        <v>166</v>
      </c>
      <c r="D363" s="368" t="s">
        <v>181</v>
      </c>
      <c r="E363" s="368" t="s">
        <v>249</v>
      </c>
      <c r="F363" s="368">
        <v>41</v>
      </c>
      <c r="G363" s="368">
        <v>8</v>
      </c>
      <c r="H363" s="368">
        <v>22</v>
      </c>
      <c r="I363" s="368">
        <v>7</v>
      </c>
      <c r="J363" s="368">
        <v>4</v>
      </c>
    </row>
    <row r="364" spans="1:10" ht="15.75" customHeight="1">
      <c r="A364" s="368" t="s">
        <v>1137</v>
      </c>
      <c r="B364" s="368">
        <v>4</v>
      </c>
      <c r="C364" s="368" t="s">
        <v>166</v>
      </c>
      <c r="D364" s="368" t="s">
        <v>229</v>
      </c>
      <c r="E364" s="368" t="s">
        <v>249</v>
      </c>
      <c r="F364" s="368">
        <v>21</v>
      </c>
      <c r="G364" s="368">
        <v>1</v>
      </c>
      <c r="H364" s="368">
        <v>14</v>
      </c>
      <c r="I364" s="368">
        <v>5</v>
      </c>
      <c r="J364" s="368">
        <v>1</v>
      </c>
    </row>
    <row r="365" spans="1:10" ht="15.75" customHeight="1">
      <c r="A365" s="368" t="s">
        <v>1138</v>
      </c>
      <c r="B365" s="368">
        <v>4</v>
      </c>
      <c r="C365" s="368" t="s">
        <v>166</v>
      </c>
      <c r="D365" s="368" t="s">
        <v>141</v>
      </c>
      <c r="E365" s="368" t="s">
        <v>249</v>
      </c>
      <c r="F365" s="368">
        <v>3</v>
      </c>
      <c r="G365" s="368">
        <v>0</v>
      </c>
      <c r="H365" s="368">
        <v>3</v>
      </c>
      <c r="I365" s="368">
        <v>0</v>
      </c>
      <c r="J365" s="368">
        <v>0</v>
      </c>
    </row>
    <row r="366" spans="1:10" ht="15.75" customHeight="1">
      <c r="A366" s="368" t="s">
        <v>1139</v>
      </c>
      <c r="B366" s="368">
        <v>4</v>
      </c>
      <c r="C366" s="368" t="s">
        <v>166</v>
      </c>
      <c r="D366" s="368" t="s">
        <v>114</v>
      </c>
      <c r="E366" s="368" t="s">
        <v>249</v>
      </c>
      <c r="F366" s="368">
        <v>28</v>
      </c>
      <c r="G366" s="368">
        <v>3</v>
      </c>
      <c r="H366" s="368">
        <v>21</v>
      </c>
      <c r="I366" s="368">
        <v>2</v>
      </c>
      <c r="J366" s="368">
        <v>2</v>
      </c>
    </row>
    <row r="367" spans="1:10" ht="15.75" customHeight="1">
      <c r="A367" s="368" t="s">
        <v>1140</v>
      </c>
      <c r="B367" s="368">
        <v>4</v>
      </c>
      <c r="C367" s="368" t="s">
        <v>166</v>
      </c>
      <c r="D367" s="368" t="s">
        <v>28</v>
      </c>
      <c r="E367" s="368" t="s">
        <v>249</v>
      </c>
      <c r="F367" s="368">
        <v>7</v>
      </c>
      <c r="G367" s="368">
        <v>0</v>
      </c>
      <c r="H367" s="368">
        <v>6</v>
      </c>
      <c r="I367" s="368">
        <v>0</v>
      </c>
      <c r="J367" s="368">
        <v>1</v>
      </c>
    </row>
    <row r="368" spans="1:10" ht="15.75" customHeight="1">
      <c r="A368" s="368" t="s">
        <v>1141</v>
      </c>
      <c r="B368" s="368">
        <v>4</v>
      </c>
      <c r="C368" s="368" t="s">
        <v>166</v>
      </c>
      <c r="D368" s="368" t="s">
        <v>142</v>
      </c>
      <c r="E368" s="368" t="s">
        <v>249</v>
      </c>
      <c r="F368" s="368">
        <v>6</v>
      </c>
      <c r="G368" s="368">
        <v>0</v>
      </c>
      <c r="H368" s="368">
        <v>5</v>
      </c>
      <c r="I368" s="368">
        <v>0</v>
      </c>
      <c r="J368" s="368">
        <v>1</v>
      </c>
    </row>
    <row r="369" spans="1:10" ht="15.75" customHeight="1">
      <c r="A369" s="368" t="s">
        <v>1142</v>
      </c>
      <c r="B369" s="368">
        <v>4</v>
      </c>
      <c r="C369" s="368" t="s">
        <v>166</v>
      </c>
      <c r="D369" s="368" t="s">
        <v>29</v>
      </c>
      <c r="E369" s="368" t="s">
        <v>249</v>
      </c>
      <c r="F369" s="368">
        <v>85</v>
      </c>
      <c r="G369" s="368">
        <v>10</v>
      </c>
      <c r="H369" s="368">
        <v>61</v>
      </c>
      <c r="I369" s="368">
        <v>9</v>
      </c>
      <c r="J369" s="368">
        <v>5</v>
      </c>
    </row>
    <row r="370" spans="1:10" ht="15.75" customHeight="1">
      <c r="A370" s="368" t="s">
        <v>1143</v>
      </c>
      <c r="B370" s="368">
        <v>4</v>
      </c>
      <c r="C370" s="368" t="s">
        <v>166</v>
      </c>
      <c r="D370" s="368" t="s">
        <v>115</v>
      </c>
      <c r="E370" s="368" t="s">
        <v>249</v>
      </c>
      <c r="F370" s="368">
        <v>72</v>
      </c>
      <c r="G370" s="368">
        <v>3</v>
      </c>
      <c r="H370" s="368">
        <v>53</v>
      </c>
      <c r="I370" s="368">
        <v>8</v>
      </c>
      <c r="J370" s="368">
        <v>8</v>
      </c>
    </row>
    <row r="371" spans="1:10" ht="15.75" customHeight="1">
      <c r="A371" s="368" t="s">
        <v>1144</v>
      </c>
      <c r="B371" s="368">
        <v>4</v>
      </c>
      <c r="C371" s="368" t="s">
        <v>166</v>
      </c>
      <c r="D371" s="368" t="s">
        <v>75</v>
      </c>
      <c r="E371" s="368" t="s">
        <v>249</v>
      </c>
      <c r="F371" s="368">
        <v>8</v>
      </c>
      <c r="G371" s="368">
        <v>0</v>
      </c>
      <c r="H371" s="368">
        <v>3</v>
      </c>
      <c r="I371" s="368">
        <v>2</v>
      </c>
      <c r="J371" s="368">
        <v>3</v>
      </c>
    </row>
    <row r="372" spans="1:10" ht="15.75" customHeight="1">
      <c r="A372" s="368" t="s">
        <v>1145</v>
      </c>
      <c r="B372" s="368">
        <v>4</v>
      </c>
      <c r="C372" s="368" t="s">
        <v>166</v>
      </c>
      <c r="D372" s="368" t="s">
        <v>76</v>
      </c>
      <c r="E372" s="368" t="s">
        <v>249</v>
      </c>
      <c r="F372" s="368">
        <v>40</v>
      </c>
      <c r="G372" s="368">
        <v>2</v>
      </c>
      <c r="H372" s="368">
        <v>27</v>
      </c>
      <c r="I372" s="368">
        <v>8</v>
      </c>
      <c r="J372" s="368">
        <v>3</v>
      </c>
    </row>
    <row r="373" spans="1:10" ht="15.75" customHeight="1">
      <c r="A373" s="368" t="s">
        <v>1146</v>
      </c>
      <c r="B373" s="368">
        <v>4</v>
      </c>
      <c r="C373" s="368" t="s">
        <v>166</v>
      </c>
      <c r="D373" s="368" t="s">
        <v>143</v>
      </c>
      <c r="E373" s="368" t="s">
        <v>249</v>
      </c>
      <c r="F373" s="368">
        <v>11</v>
      </c>
      <c r="G373" s="368">
        <v>0</v>
      </c>
      <c r="H373" s="368">
        <v>8</v>
      </c>
      <c r="I373" s="368">
        <v>0</v>
      </c>
      <c r="J373" s="368">
        <v>3</v>
      </c>
    </row>
    <row r="374" spans="1:10" ht="15.75" customHeight="1">
      <c r="A374" s="368" t="s">
        <v>1147</v>
      </c>
      <c r="B374" s="368">
        <v>4</v>
      </c>
      <c r="C374" s="368" t="s">
        <v>166</v>
      </c>
      <c r="D374" s="368" t="s">
        <v>77</v>
      </c>
      <c r="E374" s="368" t="s">
        <v>249</v>
      </c>
      <c r="F374" s="368">
        <v>38</v>
      </c>
      <c r="G374" s="368">
        <v>5</v>
      </c>
      <c r="H374" s="368">
        <v>27</v>
      </c>
      <c r="I374" s="368">
        <v>4</v>
      </c>
      <c r="J374" s="368">
        <v>2</v>
      </c>
    </row>
    <row r="375" spans="1:10" ht="15.75" customHeight="1">
      <c r="A375" s="368" t="s">
        <v>1148</v>
      </c>
      <c r="B375" s="368">
        <v>4</v>
      </c>
      <c r="C375" s="368" t="s">
        <v>166</v>
      </c>
      <c r="D375" s="368" t="s">
        <v>30</v>
      </c>
      <c r="E375" s="368" t="s">
        <v>249</v>
      </c>
      <c r="F375" s="368">
        <v>32</v>
      </c>
      <c r="G375" s="368">
        <v>9</v>
      </c>
      <c r="H375" s="368">
        <v>16</v>
      </c>
      <c r="I375" s="368">
        <v>6</v>
      </c>
      <c r="J375" s="368">
        <v>1</v>
      </c>
    </row>
    <row r="376" spans="1:10" ht="15.75" customHeight="1">
      <c r="A376" s="368" t="s">
        <v>1149</v>
      </c>
      <c r="B376" s="368">
        <v>4</v>
      </c>
      <c r="C376" s="368" t="s">
        <v>166</v>
      </c>
      <c r="D376" s="368" t="s">
        <v>173</v>
      </c>
      <c r="E376" s="368" t="s">
        <v>249</v>
      </c>
      <c r="F376" s="368">
        <v>6</v>
      </c>
      <c r="G376" s="368">
        <v>0</v>
      </c>
      <c r="H376" s="368">
        <v>5</v>
      </c>
      <c r="I376" s="368">
        <v>1</v>
      </c>
      <c r="J376" s="368">
        <v>0</v>
      </c>
    </row>
    <row r="377" spans="1:10" ht="15.75" customHeight="1">
      <c r="A377" s="368" t="s">
        <v>1150</v>
      </c>
      <c r="B377" s="368">
        <v>4</v>
      </c>
      <c r="C377" s="368" t="s">
        <v>166</v>
      </c>
      <c r="D377" s="368" t="s">
        <v>87</v>
      </c>
      <c r="E377" s="368" t="s">
        <v>249</v>
      </c>
      <c r="F377" s="368">
        <v>7</v>
      </c>
      <c r="G377" s="368">
        <v>1</v>
      </c>
      <c r="H377" s="368">
        <v>5</v>
      </c>
      <c r="I377" s="368">
        <v>0</v>
      </c>
      <c r="J377" s="368">
        <v>1</v>
      </c>
    </row>
    <row r="378" spans="1:10" ht="15.75" customHeight="1">
      <c r="A378" s="368" t="s">
        <v>1151</v>
      </c>
      <c r="B378" s="368">
        <v>4</v>
      </c>
      <c r="C378" s="368" t="s">
        <v>166</v>
      </c>
      <c r="D378" s="368" t="s">
        <v>31</v>
      </c>
      <c r="E378" s="368" t="s">
        <v>249</v>
      </c>
      <c r="F378" s="368">
        <v>34</v>
      </c>
      <c r="G378" s="368">
        <v>6</v>
      </c>
      <c r="H378" s="368">
        <v>18</v>
      </c>
      <c r="I378" s="368">
        <v>6</v>
      </c>
      <c r="J378" s="368">
        <v>4</v>
      </c>
    </row>
    <row r="379" spans="1:10" ht="15.75" customHeight="1">
      <c r="A379" s="368" t="s">
        <v>1152</v>
      </c>
      <c r="B379" s="368">
        <v>4</v>
      </c>
      <c r="C379" s="368" t="s">
        <v>166</v>
      </c>
      <c r="D379" s="368" t="s">
        <v>182</v>
      </c>
      <c r="E379" s="368" t="s">
        <v>249</v>
      </c>
      <c r="F379" s="368">
        <v>8</v>
      </c>
      <c r="G379" s="368">
        <v>1</v>
      </c>
      <c r="H379" s="368">
        <v>5</v>
      </c>
      <c r="I379" s="368">
        <v>1</v>
      </c>
      <c r="J379" s="368">
        <v>1</v>
      </c>
    </row>
    <row r="380" spans="1:10" ht="15.75" customHeight="1">
      <c r="A380" s="368" t="s">
        <v>1153</v>
      </c>
      <c r="B380" s="368">
        <v>4</v>
      </c>
      <c r="C380" s="368" t="s">
        <v>166</v>
      </c>
      <c r="D380" s="368" t="s">
        <v>144</v>
      </c>
      <c r="E380" s="368" t="s">
        <v>249</v>
      </c>
      <c r="F380" s="368">
        <v>10</v>
      </c>
      <c r="G380" s="368">
        <v>0</v>
      </c>
      <c r="H380" s="368">
        <v>9</v>
      </c>
      <c r="I380" s="368">
        <v>0</v>
      </c>
      <c r="J380" s="368">
        <v>1</v>
      </c>
    </row>
    <row r="381" spans="1:10" ht="15.75" customHeight="1">
      <c r="A381" s="368" t="s">
        <v>1154</v>
      </c>
      <c r="B381" s="368">
        <v>4</v>
      </c>
      <c r="C381" s="368" t="s">
        <v>166</v>
      </c>
      <c r="D381" s="368" t="s">
        <v>158</v>
      </c>
      <c r="E381" s="368" t="s">
        <v>249</v>
      </c>
      <c r="F381" s="368">
        <v>3</v>
      </c>
      <c r="G381" s="368">
        <v>1</v>
      </c>
      <c r="H381" s="368">
        <v>2</v>
      </c>
      <c r="I381" s="368">
        <v>0</v>
      </c>
      <c r="J381" s="368">
        <v>0</v>
      </c>
    </row>
    <row r="382" spans="1:10" ht="15.75" customHeight="1">
      <c r="A382" s="368" t="s">
        <v>1155</v>
      </c>
      <c r="B382" s="368">
        <v>4</v>
      </c>
      <c r="C382" s="368" t="s">
        <v>166</v>
      </c>
      <c r="D382" s="160" t="s">
        <v>183</v>
      </c>
      <c r="E382" s="368" t="s">
        <v>249</v>
      </c>
      <c r="F382" s="368">
        <v>14</v>
      </c>
      <c r="G382" s="368">
        <v>0</v>
      </c>
      <c r="H382" s="368">
        <v>11</v>
      </c>
      <c r="I382" s="368">
        <v>3</v>
      </c>
      <c r="J382" s="368">
        <v>0</v>
      </c>
    </row>
    <row r="383" spans="1:10" ht="15.75" customHeight="1">
      <c r="A383" s="368" t="s">
        <v>1156</v>
      </c>
      <c r="B383" s="368">
        <v>4</v>
      </c>
      <c r="C383" s="368" t="s">
        <v>166</v>
      </c>
      <c r="D383" s="368" t="s">
        <v>159</v>
      </c>
      <c r="E383" s="368" t="s">
        <v>249</v>
      </c>
      <c r="F383" s="368">
        <v>8</v>
      </c>
      <c r="G383" s="368">
        <v>0</v>
      </c>
      <c r="H383" s="368">
        <v>7</v>
      </c>
      <c r="I383" s="368">
        <v>1</v>
      </c>
      <c r="J383" s="368">
        <v>0</v>
      </c>
    </row>
    <row r="384" spans="1:10" ht="15.75" customHeight="1">
      <c r="A384" s="368" t="s">
        <v>1157</v>
      </c>
      <c r="B384" s="368">
        <v>4</v>
      </c>
      <c r="C384" s="368" t="s">
        <v>166</v>
      </c>
      <c r="D384" s="368" t="s">
        <v>145</v>
      </c>
      <c r="E384" s="368" t="s">
        <v>249</v>
      </c>
      <c r="F384" s="368">
        <v>8</v>
      </c>
      <c r="G384" s="368">
        <v>1</v>
      </c>
      <c r="H384" s="368">
        <v>6</v>
      </c>
      <c r="I384" s="368">
        <v>0</v>
      </c>
      <c r="J384" s="368">
        <v>1</v>
      </c>
    </row>
    <row r="385" spans="1:10" ht="15.75" customHeight="1">
      <c r="A385" s="368" t="s">
        <v>1158</v>
      </c>
      <c r="B385" s="368">
        <v>4</v>
      </c>
      <c r="C385" s="368" t="s">
        <v>166</v>
      </c>
      <c r="D385" s="368" t="s">
        <v>88</v>
      </c>
      <c r="E385" s="368" t="s">
        <v>249</v>
      </c>
      <c r="F385" s="368">
        <v>21</v>
      </c>
      <c r="G385" s="368">
        <v>0</v>
      </c>
      <c r="H385" s="368">
        <v>18</v>
      </c>
      <c r="I385" s="368">
        <v>2</v>
      </c>
      <c r="J385" s="368">
        <v>1</v>
      </c>
    </row>
    <row r="386" spans="1:10" ht="15.75" customHeight="1">
      <c r="A386" s="368" t="s">
        <v>1159</v>
      </c>
      <c r="B386" s="368">
        <v>4</v>
      </c>
      <c r="C386" s="368" t="s">
        <v>166</v>
      </c>
      <c r="D386" s="368" t="s">
        <v>56</v>
      </c>
      <c r="E386" s="368" t="s">
        <v>249</v>
      </c>
      <c r="F386" s="368">
        <v>3</v>
      </c>
      <c r="G386" s="368">
        <v>0</v>
      </c>
      <c r="H386" s="368">
        <v>2</v>
      </c>
      <c r="I386" s="368">
        <v>1</v>
      </c>
      <c r="J386" s="368">
        <v>0</v>
      </c>
    </row>
    <row r="387" spans="1:10" ht="15.75" customHeight="1">
      <c r="A387" s="368" t="s">
        <v>1160</v>
      </c>
      <c r="B387" s="368">
        <v>4</v>
      </c>
      <c r="C387" s="368" t="s">
        <v>166</v>
      </c>
      <c r="D387" s="368" t="s">
        <v>57</v>
      </c>
      <c r="E387" s="368" t="s">
        <v>249</v>
      </c>
      <c r="F387" s="368">
        <v>9</v>
      </c>
      <c r="G387" s="368">
        <v>0</v>
      </c>
      <c r="H387" s="368">
        <v>8</v>
      </c>
      <c r="I387" s="368">
        <v>1</v>
      </c>
      <c r="J387" s="368">
        <v>0</v>
      </c>
    </row>
    <row r="388" spans="1:10" ht="15.75" customHeight="1">
      <c r="A388" s="368" t="s">
        <v>1161</v>
      </c>
      <c r="B388" s="368">
        <v>4</v>
      </c>
      <c r="C388" s="368" t="s">
        <v>166</v>
      </c>
      <c r="D388" s="368" t="s">
        <v>202</v>
      </c>
      <c r="E388" s="368" t="s">
        <v>249</v>
      </c>
      <c r="F388" s="368">
        <v>9</v>
      </c>
      <c r="G388" s="368">
        <v>2</v>
      </c>
      <c r="H388" s="368">
        <v>5</v>
      </c>
      <c r="I388" s="368">
        <v>1</v>
      </c>
      <c r="J388" s="368">
        <v>1</v>
      </c>
    </row>
    <row r="389" spans="1:10" ht="15.75" customHeight="1">
      <c r="A389" s="368" t="s">
        <v>1162</v>
      </c>
      <c r="B389" s="368">
        <v>4</v>
      </c>
      <c r="C389" s="368" t="s">
        <v>166</v>
      </c>
      <c r="D389" s="368" t="s">
        <v>160</v>
      </c>
      <c r="E389" s="368" t="s">
        <v>249</v>
      </c>
      <c r="F389" s="368">
        <v>9</v>
      </c>
      <c r="G389" s="368">
        <v>1</v>
      </c>
      <c r="H389" s="368">
        <v>6</v>
      </c>
      <c r="I389" s="368">
        <v>2</v>
      </c>
      <c r="J389" s="368">
        <v>0</v>
      </c>
    </row>
    <row r="390" spans="1:10" ht="15.75" customHeight="1">
      <c r="A390" s="368" t="s">
        <v>1163</v>
      </c>
      <c r="B390" s="368">
        <v>4</v>
      </c>
      <c r="C390" s="368" t="s">
        <v>166</v>
      </c>
      <c r="D390" s="368" t="s">
        <v>58</v>
      </c>
      <c r="E390" s="368" t="s">
        <v>249</v>
      </c>
      <c r="F390" s="368">
        <v>35</v>
      </c>
      <c r="G390" s="368">
        <v>4</v>
      </c>
      <c r="H390" s="368">
        <v>23</v>
      </c>
      <c r="I390" s="368">
        <v>6</v>
      </c>
      <c r="J390" s="368">
        <v>2</v>
      </c>
    </row>
    <row r="391" spans="1:10" ht="15.75" customHeight="1">
      <c r="A391" s="368" t="s">
        <v>1164</v>
      </c>
      <c r="B391" s="368">
        <v>4</v>
      </c>
      <c r="C391" s="368" t="s">
        <v>166</v>
      </c>
      <c r="D391" s="368" t="s">
        <v>78</v>
      </c>
      <c r="E391" s="368" t="s">
        <v>249</v>
      </c>
      <c r="F391" s="368">
        <v>46</v>
      </c>
      <c r="G391" s="368">
        <v>5</v>
      </c>
      <c r="H391" s="368">
        <v>30</v>
      </c>
      <c r="I391" s="368">
        <v>8</v>
      </c>
      <c r="J391" s="368">
        <v>3</v>
      </c>
    </row>
    <row r="392" spans="1:10" ht="15.75" customHeight="1">
      <c r="A392" s="368" t="s">
        <v>1165</v>
      </c>
      <c r="B392" s="368">
        <v>4</v>
      </c>
      <c r="C392" s="368" t="s">
        <v>166</v>
      </c>
      <c r="D392" s="368" t="s">
        <v>161</v>
      </c>
      <c r="E392" s="368" t="s">
        <v>249</v>
      </c>
      <c r="F392" s="368">
        <v>7</v>
      </c>
      <c r="G392" s="368">
        <v>3</v>
      </c>
      <c r="H392" s="368">
        <v>4</v>
      </c>
      <c r="I392" s="368">
        <v>0</v>
      </c>
      <c r="J392" s="368">
        <v>0</v>
      </c>
    </row>
    <row r="393" spans="1:10" ht="15.75" customHeight="1">
      <c r="A393" s="368" t="s">
        <v>1166</v>
      </c>
      <c r="B393" s="368">
        <v>4</v>
      </c>
      <c r="C393" s="368" t="s">
        <v>166</v>
      </c>
      <c r="D393" s="368" t="s">
        <v>79</v>
      </c>
      <c r="E393" s="368" t="s">
        <v>249</v>
      </c>
      <c r="F393" s="368">
        <v>8</v>
      </c>
      <c r="G393" s="368">
        <v>0</v>
      </c>
      <c r="H393" s="368">
        <v>5</v>
      </c>
      <c r="I393" s="368">
        <v>2</v>
      </c>
      <c r="J393" s="368">
        <v>1</v>
      </c>
    </row>
    <row r="394" spans="1:10" ht="15.75" customHeight="1">
      <c r="A394" s="368" t="s">
        <v>1167</v>
      </c>
      <c r="B394" s="368">
        <v>4</v>
      </c>
      <c r="C394" s="368" t="s">
        <v>166</v>
      </c>
      <c r="D394" s="368" t="s">
        <v>80</v>
      </c>
      <c r="E394" s="368" t="s">
        <v>249</v>
      </c>
      <c r="F394" s="368">
        <v>37</v>
      </c>
      <c r="G394" s="368">
        <v>1</v>
      </c>
      <c r="H394" s="368">
        <v>30</v>
      </c>
      <c r="I394" s="368">
        <v>6</v>
      </c>
      <c r="J394" s="368">
        <v>0</v>
      </c>
    </row>
    <row r="395" spans="1:10" ht="15.75" customHeight="1">
      <c r="A395" s="368" t="s">
        <v>1168</v>
      </c>
      <c r="B395" s="368">
        <v>4</v>
      </c>
      <c r="C395" s="368" t="s">
        <v>166</v>
      </c>
      <c r="D395" s="368" t="s">
        <v>32</v>
      </c>
      <c r="E395" s="368" t="s">
        <v>249</v>
      </c>
      <c r="F395" s="368">
        <v>14</v>
      </c>
      <c r="G395" s="368">
        <v>0</v>
      </c>
      <c r="H395" s="368">
        <v>7</v>
      </c>
      <c r="I395" s="368">
        <v>3</v>
      </c>
      <c r="J395" s="368">
        <v>4</v>
      </c>
    </row>
    <row r="396" spans="1:10" ht="15.75" customHeight="1">
      <c r="A396" s="368" t="s">
        <v>1169</v>
      </c>
      <c r="B396" s="368">
        <v>4</v>
      </c>
      <c r="C396" s="368" t="s">
        <v>166</v>
      </c>
      <c r="D396" s="368" t="s">
        <v>184</v>
      </c>
      <c r="E396" s="368" t="s">
        <v>249</v>
      </c>
      <c r="F396" s="368">
        <v>51</v>
      </c>
      <c r="G396" s="368">
        <v>4</v>
      </c>
      <c r="H396" s="368">
        <v>35</v>
      </c>
      <c r="I396" s="368">
        <v>8</v>
      </c>
      <c r="J396" s="368">
        <v>4</v>
      </c>
    </row>
    <row r="397" spans="1:10" ht="15.75" customHeight="1">
      <c r="A397" s="368" t="s">
        <v>1170</v>
      </c>
      <c r="B397" s="368">
        <v>4</v>
      </c>
      <c r="C397" s="368" t="s">
        <v>166</v>
      </c>
      <c r="D397" s="368" t="s">
        <v>89</v>
      </c>
      <c r="E397" s="368" t="s">
        <v>249</v>
      </c>
      <c r="F397" s="368">
        <v>14</v>
      </c>
      <c r="G397" s="368">
        <v>2</v>
      </c>
      <c r="H397" s="368">
        <v>9</v>
      </c>
      <c r="I397" s="368">
        <v>3</v>
      </c>
      <c r="J397" s="368">
        <v>0</v>
      </c>
    </row>
    <row r="398" spans="1:10" ht="15.75" customHeight="1">
      <c r="A398" s="368" t="s">
        <v>1171</v>
      </c>
      <c r="B398" s="368">
        <v>4</v>
      </c>
      <c r="C398" s="368" t="s">
        <v>166</v>
      </c>
      <c r="D398" s="368" t="s">
        <v>203</v>
      </c>
      <c r="E398" s="368" t="s">
        <v>249</v>
      </c>
      <c r="F398" s="368">
        <v>7</v>
      </c>
      <c r="G398" s="368">
        <v>0</v>
      </c>
      <c r="H398" s="368">
        <v>6</v>
      </c>
      <c r="I398" s="368">
        <v>1</v>
      </c>
      <c r="J398" s="368">
        <v>0</v>
      </c>
    </row>
    <row r="399" spans="1:10" ht="15.75" customHeight="1">
      <c r="A399" s="368" t="s">
        <v>1172</v>
      </c>
      <c r="B399" s="368">
        <v>4</v>
      </c>
      <c r="C399" s="368" t="s">
        <v>166</v>
      </c>
      <c r="D399" s="368" t="s">
        <v>204</v>
      </c>
      <c r="E399" s="368" t="s">
        <v>249</v>
      </c>
      <c r="F399" s="368">
        <v>2</v>
      </c>
      <c r="G399" s="368">
        <v>0</v>
      </c>
      <c r="H399" s="368">
        <v>1</v>
      </c>
      <c r="I399" s="368">
        <v>1</v>
      </c>
      <c r="J399" s="368">
        <v>0</v>
      </c>
    </row>
    <row r="400" spans="1:10" ht="15.75" customHeight="1">
      <c r="A400" s="368" t="s">
        <v>1173</v>
      </c>
      <c r="B400" s="368">
        <v>4</v>
      </c>
      <c r="C400" s="368" t="s">
        <v>166</v>
      </c>
      <c r="D400" s="368" t="s">
        <v>185</v>
      </c>
      <c r="E400" s="368" t="s">
        <v>249</v>
      </c>
      <c r="F400" s="368">
        <v>5</v>
      </c>
      <c r="G400" s="368">
        <v>0</v>
      </c>
      <c r="H400" s="368">
        <v>4</v>
      </c>
      <c r="I400" s="368">
        <v>1</v>
      </c>
      <c r="J400" s="368">
        <v>0</v>
      </c>
    </row>
    <row r="401" spans="1:10" ht="15.75" customHeight="1">
      <c r="A401" s="368" t="s">
        <v>1174</v>
      </c>
      <c r="B401" s="368">
        <v>4</v>
      </c>
      <c r="C401" s="368" t="s">
        <v>166</v>
      </c>
      <c r="D401" s="368" t="s">
        <v>186</v>
      </c>
      <c r="E401" s="368" t="s">
        <v>249</v>
      </c>
      <c r="F401" s="368">
        <v>5</v>
      </c>
      <c r="G401" s="368">
        <v>0</v>
      </c>
      <c r="H401" s="368">
        <v>4</v>
      </c>
      <c r="I401" s="368">
        <v>1</v>
      </c>
      <c r="J401" s="368">
        <v>0</v>
      </c>
    </row>
    <row r="402" spans="1:10" ht="15.75" customHeight="1">
      <c r="A402" s="368" t="s">
        <v>1175</v>
      </c>
      <c r="B402" s="368">
        <v>4</v>
      </c>
      <c r="C402" s="368" t="s">
        <v>166</v>
      </c>
      <c r="D402" s="368" t="s">
        <v>146</v>
      </c>
      <c r="E402" s="368" t="s">
        <v>249</v>
      </c>
      <c r="F402" s="368">
        <v>3</v>
      </c>
      <c r="G402" s="368">
        <v>0</v>
      </c>
      <c r="H402" s="368">
        <v>2</v>
      </c>
      <c r="I402" s="368">
        <v>1</v>
      </c>
      <c r="J402" s="368">
        <v>0</v>
      </c>
    </row>
    <row r="403" spans="1:10" ht="15.75" customHeight="1">
      <c r="A403" s="368" t="s">
        <v>1176</v>
      </c>
      <c r="B403" s="368">
        <v>4</v>
      </c>
      <c r="C403" s="368" t="s">
        <v>166</v>
      </c>
      <c r="D403" s="368" t="s">
        <v>162</v>
      </c>
      <c r="E403" s="368" t="s">
        <v>249</v>
      </c>
      <c r="F403" s="368">
        <v>6</v>
      </c>
      <c r="G403" s="368">
        <v>0</v>
      </c>
      <c r="H403" s="368">
        <v>5</v>
      </c>
      <c r="I403" s="368">
        <v>1</v>
      </c>
      <c r="J403" s="368">
        <v>0</v>
      </c>
    </row>
    <row r="404" spans="1:10" ht="15.75" customHeight="1">
      <c r="A404" s="368" t="s">
        <v>1177</v>
      </c>
      <c r="B404" s="368">
        <v>4</v>
      </c>
      <c r="C404" s="368" t="s">
        <v>166</v>
      </c>
      <c r="D404" s="368" t="s">
        <v>147</v>
      </c>
      <c r="E404" s="368" t="s">
        <v>249</v>
      </c>
      <c r="F404" s="368">
        <v>10</v>
      </c>
      <c r="G404" s="368">
        <v>0</v>
      </c>
      <c r="H404" s="368">
        <v>9</v>
      </c>
      <c r="I404" s="368">
        <v>1</v>
      </c>
      <c r="J404" s="368">
        <v>0</v>
      </c>
    </row>
    <row r="405" spans="1:10" ht="15.75" customHeight="1">
      <c r="A405" s="368" t="s">
        <v>1178</v>
      </c>
      <c r="B405" s="368">
        <v>4</v>
      </c>
      <c r="C405" s="368" t="s">
        <v>166</v>
      </c>
      <c r="D405" s="368" t="s">
        <v>33</v>
      </c>
      <c r="E405" s="368" t="s">
        <v>249</v>
      </c>
      <c r="F405" s="368">
        <v>23</v>
      </c>
      <c r="G405" s="368">
        <v>4</v>
      </c>
      <c r="H405" s="368">
        <v>13</v>
      </c>
      <c r="I405" s="368">
        <v>6</v>
      </c>
      <c r="J405" s="368">
        <v>0</v>
      </c>
    </row>
    <row r="406" spans="1:10" ht="15.75" customHeight="1">
      <c r="A406" s="368" t="s">
        <v>1179</v>
      </c>
      <c r="B406" s="368">
        <v>4</v>
      </c>
      <c r="C406" s="368" t="s">
        <v>166</v>
      </c>
      <c r="D406" s="368" t="s">
        <v>59</v>
      </c>
      <c r="E406" s="368" t="s">
        <v>249</v>
      </c>
      <c r="F406" s="368">
        <v>12</v>
      </c>
      <c r="G406" s="368">
        <v>1</v>
      </c>
      <c r="H406" s="368">
        <v>9</v>
      </c>
      <c r="I406" s="368">
        <v>1</v>
      </c>
      <c r="J406" s="368">
        <v>1</v>
      </c>
    </row>
    <row r="407" spans="1:10" ht="15.75" customHeight="1">
      <c r="A407" s="368" t="s">
        <v>1180</v>
      </c>
      <c r="B407" s="368">
        <v>4</v>
      </c>
      <c r="C407" s="368" t="s">
        <v>166</v>
      </c>
      <c r="D407" s="368" t="s">
        <v>34</v>
      </c>
      <c r="E407" s="368" t="s">
        <v>249</v>
      </c>
      <c r="F407" s="368">
        <v>19</v>
      </c>
      <c r="G407" s="368">
        <v>1</v>
      </c>
      <c r="H407" s="368">
        <v>14</v>
      </c>
      <c r="I407" s="368">
        <v>2</v>
      </c>
      <c r="J407" s="368">
        <v>2</v>
      </c>
    </row>
    <row r="408" spans="1:10" ht="15.75" customHeight="1">
      <c r="A408" s="368" t="s">
        <v>1181</v>
      </c>
      <c r="B408" s="368">
        <v>4</v>
      </c>
      <c r="C408" s="368" t="s">
        <v>166</v>
      </c>
      <c r="D408" s="368" t="s">
        <v>214</v>
      </c>
      <c r="E408" s="368" t="s">
        <v>249</v>
      </c>
      <c r="F408" s="368">
        <v>14</v>
      </c>
      <c r="G408" s="368">
        <v>1</v>
      </c>
      <c r="H408" s="368">
        <v>4</v>
      </c>
      <c r="I408" s="368">
        <v>6</v>
      </c>
      <c r="J408" s="368">
        <v>3</v>
      </c>
    </row>
    <row r="409" spans="1:10" ht="15.75" customHeight="1">
      <c r="A409" s="368" t="s">
        <v>1182</v>
      </c>
      <c r="B409" s="368">
        <v>4</v>
      </c>
      <c r="C409" s="368" t="s">
        <v>166</v>
      </c>
      <c r="D409" s="368" t="s">
        <v>35</v>
      </c>
      <c r="E409" s="368" t="s">
        <v>249</v>
      </c>
      <c r="F409" s="368">
        <v>7</v>
      </c>
      <c r="G409" s="368">
        <v>2</v>
      </c>
      <c r="H409" s="368">
        <v>3</v>
      </c>
      <c r="I409" s="368">
        <v>1</v>
      </c>
      <c r="J409" s="368">
        <v>1</v>
      </c>
    </row>
    <row r="410" spans="1:10" ht="15.75" customHeight="1">
      <c r="A410" s="368" t="s">
        <v>1183</v>
      </c>
      <c r="B410" s="368">
        <v>4</v>
      </c>
      <c r="C410" s="368" t="s">
        <v>166</v>
      </c>
      <c r="D410" s="368" t="s">
        <v>60</v>
      </c>
      <c r="E410" s="368" t="s">
        <v>249</v>
      </c>
      <c r="F410" s="368">
        <v>26</v>
      </c>
      <c r="G410" s="368">
        <v>1</v>
      </c>
      <c r="H410" s="368">
        <v>18</v>
      </c>
      <c r="I410" s="368">
        <v>4</v>
      </c>
      <c r="J410" s="368">
        <v>3</v>
      </c>
    </row>
    <row r="411" spans="1:10" ht="15.75" customHeight="1">
      <c r="A411" s="368" t="s">
        <v>1184</v>
      </c>
      <c r="B411" s="368">
        <v>4</v>
      </c>
      <c r="C411" s="368" t="s">
        <v>166</v>
      </c>
      <c r="D411" s="368" t="s">
        <v>215</v>
      </c>
      <c r="E411" s="368" t="s">
        <v>249</v>
      </c>
      <c r="F411" s="368">
        <v>13</v>
      </c>
      <c r="G411" s="368">
        <v>1</v>
      </c>
      <c r="H411" s="368">
        <v>10</v>
      </c>
      <c r="I411" s="368">
        <v>1</v>
      </c>
      <c r="J411" s="368">
        <v>1</v>
      </c>
    </row>
    <row r="412" spans="1:10" ht="15.75" customHeight="1">
      <c r="A412" s="368" t="s">
        <v>1185</v>
      </c>
      <c r="B412" s="368">
        <v>4</v>
      </c>
      <c r="C412" s="368" t="s">
        <v>166</v>
      </c>
      <c r="D412" s="368" t="s">
        <v>187</v>
      </c>
      <c r="E412" s="368" t="s">
        <v>249</v>
      </c>
      <c r="F412" s="368">
        <v>6</v>
      </c>
      <c r="G412" s="368">
        <v>0</v>
      </c>
      <c r="H412" s="368">
        <v>4</v>
      </c>
      <c r="I412" s="368">
        <v>1</v>
      </c>
      <c r="J412" s="368">
        <v>1</v>
      </c>
    </row>
    <row r="413" spans="1:10" ht="15.75" customHeight="1">
      <c r="A413" s="368" t="s">
        <v>1186</v>
      </c>
      <c r="B413" s="368">
        <v>4</v>
      </c>
      <c r="C413" s="368" t="s">
        <v>166</v>
      </c>
      <c r="D413" s="368" t="s">
        <v>216</v>
      </c>
      <c r="E413" s="368" t="s">
        <v>249</v>
      </c>
      <c r="F413" s="368">
        <v>14</v>
      </c>
      <c r="G413" s="368">
        <v>0</v>
      </c>
      <c r="H413" s="368">
        <v>9</v>
      </c>
      <c r="I413" s="368">
        <v>4</v>
      </c>
      <c r="J413" s="368">
        <v>1</v>
      </c>
    </row>
    <row r="414" spans="1:10" ht="15.75" customHeight="1">
      <c r="A414" s="368" t="s">
        <v>1187</v>
      </c>
      <c r="B414" s="368">
        <v>4</v>
      </c>
      <c r="C414" s="368" t="s">
        <v>166</v>
      </c>
      <c r="D414" s="368" t="s">
        <v>205</v>
      </c>
      <c r="E414" s="368" t="s">
        <v>249</v>
      </c>
      <c r="F414" s="368">
        <v>21</v>
      </c>
      <c r="G414" s="368">
        <v>1</v>
      </c>
      <c r="H414" s="368">
        <v>13</v>
      </c>
      <c r="I414" s="368">
        <v>3</v>
      </c>
      <c r="J414" s="368">
        <v>4</v>
      </c>
    </row>
    <row r="415" spans="1:10" ht="15.75" customHeight="1">
      <c r="A415" s="368" t="s">
        <v>1188</v>
      </c>
      <c r="B415" s="368">
        <v>4</v>
      </c>
      <c r="C415" s="368" t="s">
        <v>166</v>
      </c>
      <c r="D415" s="368" t="s">
        <v>206</v>
      </c>
      <c r="E415" s="368" t="s">
        <v>249</v>
      </c>
      <c r="F415" s="368">
        <v>9</v>
      </c>
      <c r="G415" s="368">
        <v>0</v>
      </c>
      <c r="H415" s="368">
        <v>9</v>
      </c>
      <c r="I415" s="368">
        <v>0</v>
      </c>
      <c r="J415" s="368">
        <v>0</v>
      </c>
    </row>
    <row r="416" spans="1:10" ht="15.75" customHeight="1">
      <c r="A416" s="368" t="s">
        <v>1189</v>
      </c>
      <c r="B416" s="368">
        <v>4</v>
      </c>
      <c r="C416" s="368" t="s">
        <v>166</v>
      </c>
      <c r="D416" s="368" t="s">
        <v>163</v>
      </c>
      <c r="E416" s="368" t="s">
        <v>249</v>
      </c>
      <c r="F416" s="368">
        <v>6</v>
      </c>
      <c r="G416" s="368">
        <v>1</v>
      </c>
      <c r="H416" s="368">
        <v>5</v>
      </c>
      <c r="I416" s="368">
        <v>0</v>
      </c>
      <c r="J416" s="368">
        <v>0</v>
      </c>
    </row>
    <row r="417" spans="1:10" ht="15.75" customHeight="1">
      <c r="A417" s="368" t="s">
        <v>1190</v>
      </c>
      <c r="B417" s="368">
        <v>4</v>
      </c>
      <c r="C417" s="368" t="s">
        <v>166</v>
      </c>
      <c r="D417" s="368" t="s">
        <v>188</v>
      </c>
      <c r="E417" s="368" t="s">
        <v>249</v>
      </c>
      <c r="F417" s="368">
        <v>11</v>
      </c>
      <c r="G417" s="368">
        <v>0</v>
      </c>
      <c r="H417" s="368">
        <v>10</v>
      </c>
      <c r="I417" s="368">
        <v>1</v>
      </c>
      <c r="J417" s="368">
        <v>0</v>
      </c>
    </row>
    <row r="418" spans="1:10" ht="15.75" customHeight="1">
      <c r="A418" s="368" t="s">
        <v>1191</v>
      </c>
      <c r="B418" s="368">
        <v>4</v>
      </c>
      <c r="C418" s="368" t="s">
        <v>166</v>
      </c>
      <c r="D418" s="368" t="s">
        <v>90</v>
      </c>
      <c r="E418" s="368" t="s">
        <v>249</v>
      </c>
      <c r="F418" s="368">
        <v>11</v>
      </c>
      <c r="G418" s="368">
        <v>1</v>
      </c>
      <c r="H418" s="368">
        <v>8</v>
      </c>
      <c r="I418" s="368">
        <v>2</v>
      </c>
      <c r="J418" s="368">
        <v>0</v>
      </c>
    </row>
    <row r="419" spans="1:10" ht="15.75" customHeight="1">
      <c r="A419" s="368" t="s">
        <v>1192</v>
      </c>
      <c r="B419" s="368">
        <v>4</v>
      </c>
      <c r="C419" s="368" t="s">
        <v>166</v>
      </c>
      <c r="D419" s="368" t="s">
        <v>148</v>
      </c>
      <c r="E419" s="368" t="s">
        <v>249</v>
      </c>
      <c r="F419" s="368">
        <v>15</v>
      </c>
      <c r="G419" s="368">
        <v>0</v>
      </c>
      <c r="H419" s="368">
        <v>9</v>
      </c>
      <c r="I419" s="368">
        <v>3</v>
      </c>
      <c r="J419" s="368">
        <v>3</v>
      </c>
    </row>
    <row r="420" spans="1:10" ht="15.75" customHeight="1">
      <c r="A420" s="368" t="s">
        <v>1193</v>
      </c>
      <c r="B420" s="368">
        <v>4</v>
      </c>
      <c r="C420" s="368" t="s">
        <v>166</v>
      </c>
      <c r="D420" s="368" t="s">
        <v>36</v>
      </c>
      <c r="E420" s="368" t="s">
        <v>249</v>
      </c>
      <c r="F420" s="368">
        <v>4</v>
      </c>
      <c r="G420" s="368">
        <v>0</v>
      </c>
      <c r="H420" s="368">
        <v>4</v>
      </c>
      <c r="I420" s="368">
        <v>0</v>
      </c>
      <c r="J420" s="368">
        <v>0</v>
      </c>
    </row>
    <row r="421" spans="1:10" ht="15.75" customHeight="1">
      <c r="A421" s="368" t="s">
        <v>1194</v>
      </c>
      <c r="B421" s="368">
        <v>4</v>
      </c>
      <c r="C421" s="368" t="s">
        <v>166</v>
      </c>
      <c r="D421" s="368" t="s">
        <v>217</v>
      </c>
      <c r="E421" s="368" t="s">
        <v>249</v>
      </c>
      <c r="F421" s="368">
        <v>49</v>
      </c>
      <c r="G421" s="368">
        <v>3</v>
      </c>
      <c r="H421" s="368">
        <v>36</v>
      </c>
      <c r="I421" s="368">
        <v>8</v>
      </c>
      <c r="J421" s="368">
        <v>2</v>
      </c>
    </row>
    <row r="422" spans="1:10" ht="15.75" customHeight="1">
      <c r="A422" s="368" t="s">
        <v>1195</v>
      </c>
      <c r="B422" s="368">
        <v>4</v>
      </c>
      <c r="C422" s="368" t="s">
        <v>166</v>
      </c>
      <c r="D422" s="368" t="s">
        <v>37</v>
      </c>
      <c r="E422" s="368" t="s">
        <v>249</v>
      </c>
      <c r="F422" s="368">
        <v>26</v>
      </c>
      <c r="G422" s="368">
        <v>2</v>
      </c>
      <c r="H422" s="368">
        <v>21</v>
      </c>
      <c r="I422" s="368">
        <v>1</v>
      </c>
      <c r="J422" s="368">
        <v>2</v>
      </c>
    </row>
    <row r="423" spans="1:10" ht="15.75" customHeight="1">
      <c r="A423" s="368" t="s">
        <v>1196</v>
      </c>
      <c r="B423" s="368">
        <v>4</v>
      </c>
      <c r="C423" s="368" t="s">
        <v>166</v>
      </c>
      <c r="D423" s="368" t="s">
        <v>18</v>
      </c>
      <c r="E423" s="368" t="s">
        <v>249</v>
      </c>
      <c r="F423" s="368">
        <v>1</v>
      </c>
      <c r="G423" s="368">
        <v>0</v>
      </c>
      <c r="H423" s="368">
        <v>1</v>
      </c>
      <c r="I423" s="368">
        <v>0</v>
      </c>
      <c r="J423" s="368">
        <v>0</v>
      </c>
    </row>
    <row r="424" spans="1:10" ht="15.75" customHeight="1">
      <c r="A424" s="368" t="s">
        <v>1197</v>
      </c>
      <c r="B424" s="368">
        <v>4</v>
      </c>
      <c r="C424" s="368" t="s">
        <v>166</v>
      </c>
      <c r="D424" s="368" t="s">
        <v>218</v>
      </c>
      <c r="E424" s="368" t="s">
        <v>249</v>
      </c>
      <c r="F424" s="368">
        <v>7</v>
      </c>
      <c r="G424" s="368">
        <v>1</v>
      </c>
      <c r="H424" s="368">
        <v>4</v>
      </c>
      <c r="I424" s="368">
        <v>2</v>
      </c>
      <c r="J424" s="368">
        <v>0</v>
      </c>
    </row>
    <row r="425" spans="1:10" ht="15.75" customHeight="1">
      <c r="A425" s="368" t="s">
        <v>1198</v>
      </c>
      <c r="B425" s="368">
        <v>4</v>
      </c>
      <c r="C425" s="368" t="s">
        <v>166</v>
      </c>
      <c r="D425" s="368" t="s">
        <v>91</v>
      </c>
      <c r="E425" s="368" t="s">
        <v>249</v>
      </c>
      <c r="F425" s="368">
        <v>30</v>
      </c>
      <c r="G425" s="368">
        <v>1</v>
      </c>
      <c r="H425" s="368">
        <v>15</v>
      </c>
      <c r="I425" s="368">
        <v>10</v>
      </c>
      <c r="J425" s="368">
        <v>4</v>
      </c>
    </row>
    <row r="426" spans="1:10" ht="15.75" customHeight="1">
      <c r="A426" s="368" t="s">
        <v>1199</v>
      </c>
      <c r="B426" s="368">
        <v>4</v>
      </c>
      <c r="C426" s="368" t="s">
        <v>166</v>
      </c>
      <c r="D426" s="368" t="s">
        <v>19</v>
      </c>
      <c r="E426" s="368" t="s">
        <v>249</v>
      </c>
      <c r="F426" s="368">
        <v>10</v>
      </c>
      <c r="G426" s="368">
        <v>1</v>
      </c>
      <c r="H426" s="368">
        <v>8</v>
      </c>
      <c r="I426" s="368">
        <v>1</v>
      </c>
      <c r="J426" s="368">
        <v>0</v>
      </c>
    </row>
    <row r="427" spans="1:10" ht="15.75" customHeight="1">
      <c r="A427" s="368" t="s">
        <v>1200</v>
      </c>
      <c r="B427" s="368">
        <v>4</v>
      </c>
      <c r="C427" s="368" t="s">
        <v>166</v>
      </c>
      <c r="D427" s="368" t="s">
        <v>189</v>
      </c>
      <c r="E427" s="368" t="s">
        <v>249</v>
      </c>
      <c r="F427" s="368">
        <v>51</v>
      </c>
      <c r="G427" s="368">
        <v>6</v>
      </c>
      <c r="H427" s="368">
        <v>34</v>
      </c>
      <c r="I427" s="368">
        <v>8</v>
      </c>
      <c r="J427" s="368">
        <v>3</v>
      </c>
    </row>
    <row r="428" spans="1:10" ht="15.75" customHeight="1">
      <c r="A428" s="368" t="s">
        <v>1201</v>
      </c>
      <c r="B428" s="368">
        <v>4</v>
      </c>
      <c r="C428" s="368" t="s">
        <v>166</v>
      </c>
      <c r="D428" s="368" t="s">
        <v>149</v>
      </c>
      <c r="E428" s="368" t="s">
        <v>249</v>
      </c>
      <c r="F428" s="368">
        <v>13</v>
      </c>
      <c r="G428" s="368">
        <v>3</v>
      </c>
      <c r="H428" s="368">
        <v>10</v>
      </c>
      <c r="I428" s="368">
        <v>0</v>
      </c>
      <c r="J428" s="368">
        <v>0</v>
      </c>
    </row>
    <row r="429" spans="1:10" ht="15.75" customHeight="1">
      <c r="A429" s="368" t="s">
        <v>1202</v>
      </c>
      <c r="B429" s="368">
        <v>4</v>
      </c>
      <c r="C429" s="368" t="s">
        <v>166</v>
      </c>
      <c r="D429" s="368" t="s">
        <v>207</v>
      </c>
      <c r="E429" s="368" t="s">
        <v>249</v>
      </c>
      <c r="F429" s="368">
        <v>12</v>
      </c>
      <c r="G429" s="368">
        <v>1</v>
      </c>
      <c r="H429" s="368">
        <v>9</v>
      </c>
      <c r="I429" s="368">
        <v>2</v>
      </c>
      <c r="J429" s="368">
        <v>0</v>
      </c>
    </row>
    <row r="430" spans="1:10" ht="15.75" customHeight="1">
      <c r="A430" s="368" t="s">
        <v>1203</v>
      </c>
      <c r="B430" s="368">
        <v>4</v>
      </c>
      <c r="C430" s="368" t="s">
        <v>166</v>
      </c>
      <c r="D430" s="368" t="s">
        <v>38</v>
      </c>
      <c r="E430" s="368" t="s">
        <v>249</v>
      </c>
      <c r="F430" s="368">
        <v>22</v>
      </c>
      <c r="G430" s="368">
        <v>3</v>
      </c>
      <c r="H430" s="368">
        <v>8</v>
      </c>
      <c r="I430" s="368">
        <v>8</v>
      </c>
      <c r="J430" s="368">
        <v>3</v>
      </c>
    </row>
    <row r="431" spans="1:10" ht="15.75" customHeight="1">
      <c r="A431" s="368" t="s">
        <v>1204</v>
      </c>
      <c r="B431" s="368">
        <v>4</v>
      </c>
      <c r="C431" s="368" t="s">
        <v>166</v>
      </c>
      <c r="D431" s="368" t="s">
        <v>219</v>
      </c>
      <c r="E431" s="368" t="s">
        <v>249</v>
      </c>
      <c r="F431" s="368">
        <v>12</v>
      </c>
      <c r="G431" s="368">
        <v>0</v>
      </c>
      <c r="H431" s="368">
        <v>9</v>
      </c>
      <c r="I431" s="368">
        <v>3</v>
      </c>
      <c r="J431" s="368">
        <v>0</v>
      </c>
    </row>
    <row r="432" spans="1:10" ht="15.75" customHeight="1">
      <c r="A432" s="368" t="s">
        <v>1205</v>
      </c>
      <c r="B432" s="368">
        <v>4</v>
      </c>
      <c r="C432" s="368" t="s">
        <v>166</v>
      </c>
      <c r="D432" s="368" t="s">
        <v>92</v>
      </c>
      <c r="E432" s="368" t="s">
        <v>249</v>
      </c>
      <c r="F432" s="368">
        <v>8</v>
      </c>
      <c r="G432" s="368">
        <v>1</v>
      </c>
      <c r="H432" s="368">
        <v>6</v>
      </c>
      <c r="I432" s="368">
        <v>1</v>
      </c>
      <c r="J432" s="368">
        <v>0</v>
      </c>
    </row>
    <row r="433" spans="1:10" ht="15.75" customHeight="1">
      <c r="A433" s="368" t="s">
        <v>1206</v>
      </c>
      <c r="B433" s="368">
        <v>4</v>
      </c>
      <c r="C433" s="368" t="s">
        <v>166</v>
      </c>
      <c r="D433" s="368" t="s">
        <v>208</v>
      </c>
      <c r="E433" s="368" t="s">
        <v>249</v>
      </c>
      <c r="F433" s="368">
        <v>2</v>
      </c>
      <c r="G433" s="368">
        <v>0</v>
      </c>
      <c r="H433" s="368">
        <v>2</v>
      </c>
      <c r="I433" s="368">
        <v>0</v>
      </c>
      <c r="J433" s="368">
        <v>0</v>
      </c>
    </row>
    <row r="434" spans="1:10" ht="15.75" customHeight="1">
      <c r="A434" s="368" t="s">
        <v>1207</v>
      </c>
      <c r="B434" s="368">
        <v>4</v>
      </c>
      <c r="C434" s="368" t="s">
        <v>166</v>
      </c>
      <c r="D434" s="368" t="s">
        <v>150</v>
      </c>
      <c r="E434" s="368" t="s">
        <v>249</v>
      </c>
      <c r="F434" s="368">
        <v>4</v>
      </c>
      <c r="G434" s="368">
        <v>0</v>
      </c>
      <c r="H434" s="368">
        <v>2</v>
      </c>
      <c r="I434" s="368">
        <v>1</v>
      </c>
      <c r="J434" s="368">
        <v>1</v>
      </c>
    </row>
    <row r="435" spans="1:10" ht="15.75" customHeight="1">
      <c r="A435" s="368" t="s">
        <v>1208</v>
      </c>
      <c r="B435" s="368">
        <v>4</v>
      </c>
      <c r="C435" s="368" t="s">
        <v>166</v>
      </c>
      <c r="D435" s="368" t="s">
        <v>39</v>
      </c>
      <c r="E435" s="368" t="s">
        <v>249</v>
      </c>
      <c r="F435" s="368">
        <v>18</v>
      </c>
      <c r="G435" s="368">
        <v>0</v>
      </c>
      <c r="H435" s="368">
        <v>15</v>
      </c>
      <c r="I435" s="368">
        <v>1</v>
      </c>
      <c r="J435" s="368">
        <v>2</v>
      </c>
    </row>
    <row r="436" spans="1:10" ht="15.75" customHeight="1">
      <c r="A436" s="368" t="s">
        <v>1209</v>
      </c>
      <c r="B436" s="368">
        <v>4</v>
      </c>
      <c r="C436" s="368" t="s">
        <v>166</v>
      </c>
      <c r="D436" s="368" t="s">
        <v>61</v>
      </c>
      <c r="E436" s="368" t="s">
        <v>249</v>
      </c>
      <c r="F436" s="368">
        <v>13</v>
      </c>
      <c r="G436" s="368">
        <v>1</v>
      </c>
      <c r="H436" s="368">
        <v>8</v>
      </c>
      <c r="I436" s="368">
        <v>3</v>
      </c>
      <c r="J436" s="368">
        <v>1</v>
      </c>
    </row>
    <row r="437" spans="1:10" ht="15.75" customHeight="1">
      <c r="A437" s="368" t="s">
        <v>1210</v>
      </c>
      <c r="B437" s="368">
        <v>4</v>
      </c>
      <c r="C437" s="368" t="s">
        <v>166</v>
      </c>
      <c r="D437" s="368" t="s">
        <v>220</v>
      </c>
      <c r="E437" s="368" t="s">
        <v>249</v>
      </c>
      <c r="F437" s="368">
        <v>10</v>
      </c>
      <c r="G437" s="368">
        <v>1</v>
      </c>
      <c r="H437" s="368">
        <v>9</v>
      </c>
      <c r="I437" s="368">
        <v>0</v>
      </c>
      <c r="J437" s="368">
        <v>0</v>
      </c>
    </row>
    <row r="438" spans="1:10" ht="15.75" customHeight="1">
      <c r="A438" s="368" t="s">
        <v>1211</v>
      </c>
      <c r="B438" s="368">
        <v>4</v>
      </c>
      <c r="C438" s="368" t="s">
        <v>166</v>
      </c>
      <c r="D438" s="368" t="s">
        <v>151</v>
      </c>
      <c r="E438" s="368" t="s">
        <v>249</v>
      </c>
      <c r="F438" s="368">
        <v>10</v>
      </c>
      <c r="G438" s="368">
        <v>0</v>
      </c>
      <c r="H438" s="368">
        <v>7</v>
      </c>
      <c r="I438" s="368">
        <v>2</v>
      </c>
      <c r="J438" s="368">
        <v>1</v>
      </c>
    </row>
    <row r="439" spans="1:10" ht="15.75" customHeight="1">
      <c r="A439" s="368" t="s">
        <v>1212</v>
      </c>
      <c r="B439" s="368">
        <v>4</v>
      </c>
      <c r="C439" s="368" t="s">
        <v>166</v>
      </c>
      <c r="D439" s="368" t="s">
        <v>152</v>
      </c>
      <c r="E439" s="368" t="s">
        <v>249</v>
      </c>
      <c r="F439" s="368">
        <v>15</v>
      </c>
      <c r="G439" s="368">
        <v>1</v>
      </c>
      <c r="H439" s="368">
        <v>8</v>
      </c>
      <c r="I439" s="368">
        <v>6</v>
      </c>
      <c r="J439" s="368">
        <v>0</v>
      </c>
    </row>
    <row r="440" spans="1:10" ht="15.75" customHeight="1">
      <c r="A440" s="368" t="s">
        <v>1213</v>
      </c>
      <c r="B440" s="368">
        <v>4</v>
      </c>
      <c r="C440" s="368" t="s">
        <v>166</v>
      </c>
      <c r="D440" s="368" t="s">
        <v>40</v>
      </c>
      <c r="E440" s="368" t="s">
        <v>249</v>
      </c>
      <c r="F440" s="368">
        <v>8</v>
      </c>
      <c r="G440" s="368">
        <v>0</v>
      </c>
      <c r="H440" s="368">
        <v>7</v>
      </c>
      <c r="I440" s="368">
        <v>0</v>
      </c>
      <c r="J440" s="368">
        <v>1</v>
      </c>
    </row>
    <row r="441" spans="1:10" ht="15.75" customHeight="1">
      <c r="A441" s="368" t="s">
        <v>1214</v>
      </c>
      <c r="B441" s="368">
        <v>4</v>
      </c>
      <c r="C441" s="368" t="s">
        <v>166</v>
      </c>
      <c r="D441" s="368" t="s">
        <v>221</v>
      </c>
      <c r="E441" s="368" t="s">
        <v>249</v>
      </c>
      <c r="F441" s="368">
        <v>27</v>
      </c>
      <c r="G441" s="368">
        <v>2</v>
      </c>
      <c r="H441" s="368">
        <v>18</v>
      </c>
      <c r="I441" s="368">
        <v>6</v>
      </c>
      <c r="J441" s="368">
        <v>1</v>
      </c>
    </row>
    <row r="442" spans="1:10" ht="15.75" customHeight="1">
      <c r="A442" s="368" t="s">
        <v>1215</v>
      </c>
      <c r="B442" s="368">
        <v>4</v>
      </c>
      <c r="C442" s="368" t="s">
        <v>166</v>
      </c>
      <c r="D442" s="368" t="s">
        <v>190</v>
      </c>
      <c r="E442" s="368" t="s">
        <v>249</v>
      </c>
      <c r="F442" s="368">
        <v>9</v>
      </c>
      <c r="G442" s="368">
        <v>1</v>
      </c>
      <c r="H442" s="368">
        <v>5</v>
      </c>
      <c r="I442" s="368">
        <v>0</v>
      </c>
      <c r="J442" s="368">
        <v>3</v>
      </c>
    </row>
    <row r="443" spans="1:10" ht="15.75" customHeight="1">
      <c r="A443" s="368" t="s">
        <v>1216</v>
      </c>
      <c r="B443" s="368">
        <v>4</v>
      </c>
      <c r="C443" s="368" t="s">
        <v>166</v>
      </c>
      <c r="D443" s="368" t="s">
        <v>191</v>
      </c>
      <c r="E443" s="368" t="s">
        <v>249</v>
      </c>
      <c r="F443" s="368">
        <v>27</v>
      </c>
      <c r="G443" s="368">
        <v>3</v>
      </c>
      <c r="H443" s="368">
        <v>20</v>
      </c>
      <c r="I443" s="368">
        <v>2</v>
      </c>
      <c r="J443" s="368">
        <v>2</v>
      </c>
    </row>
    <row r="444" spans="1:10" ht="15.75" customHeight="1">
      <c r="A444" s="368" t="s">
        <v>1217</v>
      </c>
      <c r="B444" s="368">
        <v>4</v>
      </c>
      <c r="C444" s="368" t="s">
        <v>166</v>
      </c>
      <c r="D444" s="368" t="s">
        <v>41</v>
      </c>
      <c r="E444" s="368" t="s">
        <v>249</v>
      </c>
      <c r="F444" s="368">
        <v>14</v>
      </c>
      <c r="G444" s="368">
        <v>2</v>
      </c>
      <c r="H444" s="368">
        <v>9</v>
      </c>
      <c r="I444" s="368">
        <v>2</v>
      </c>
      <c r="J444" s="368">
        <v>1</v>
      </c>
    </row>
    <row r="445" spans="1:10" ht="15.75" customHeight="1">
      <c r="A445" s="368" t="s">
        <v>1218</v>
      </c>
      <c r="B445" s="368">
        <v>4</v>
      </c>
      <c r="C445" s="368" t="s">
        <v>166</v>
      </c>
      <c r="D445" s="368" t="s">
        <v>209</v>
      </c>
      <c r="E445" s="368" t="s">
        <v>249</v>
      </c>
      <c r="F445" s="368">
        <v>25</v>
      </c>
      <c r="G445" s="368">
        <v>4</v>
      </c>
      <c r="H445" s="368">
        <v>18</v>
      </c>
      <c r="I445" s="368">
        <v>3</v>
      </c>
      <c r="J445" s="368">
        <v>0</v>
      </c>
    </row>
    <row r="446" spans="1:10" ht="15.75" customHeight="1">
      <c r="A446" s="368" t="s">
        <v>1219</v>
      </c>
      <c r="B446" s="368">
        <v>4</v>
      </c>
      <c r="C446" s="368" t="s">
        <v>166</v>
      </c>
      <c r="D446" s="368" t="s">
        <v>192</v>
      </c>
      <c r="E446" s="368" t="s">
        <v>249</v>
      </c>
      <c r="F446" s="368">
        <v>4</v>
      </c>
      <c r="G446" s="368">
        <v>0</v>
      </c>
      <c r="H446" s="368">
        <v>3</v>
      </c>
      <c r="I446" s="368">
        <v>1</v>
      </c>
      <c r="J446" s="368">
        <v>0</v>
      </c>
    </row>
    <row r="447" spans="1:10" ht="15.75" customHeight="1">
      <c r="A447" s="368" t="s">
        <v>1220</v>
      </c>
      <c r="B447" s="368">
        <v>4</v>
      </c>
      <c r="C447" s="368" t="s">
        <v>166</v>
      </c>
      <c r="D447" s="368" t="s">
        <v>174</v>
      </c>
      <c r="E447" s="368" t="s">
        <v>249</v>
      </c>
      <c r="F447" s="368">
        <v>17</v>
      </c>
      <c r="G447" s="368">
        <v>2</v>
      </c>
      <c r="H447" s="368">
        <v>12</v>
      </c>
      <c r="I447" s="368">
        <v>3</v>
      </c>
      <c r="J447" s="368">
        <v>0</v>
      </c>
    </row>
    <row r="448" spans="1:10" ht="15.75" customHeight="1">
      <c r="A448" s="368" t="s">
        <v>1221</v>
      </c>
      <c r="B448" s="368">
        <v>4</v>
      </c>
      <c r="C448" s="368" t="s">
        <v>166</v>
      </c>
      <c r="D448" s="368" t="s">
        <v>193</v>
      </c>
      <c r="E448" s="368" t="s">
        <v>249</v>
      </c>
      <c r="F448" s="368">
        <v>12</v>
      </c>
      <c r="G448" s="368">
        <v>0</v>
      </c>
      <c r="H448" s="368">
        <v>10</v>
      </c>
      <c r="I448" s="368">
        <v>2</v>
      </c>
      <c r="J448" s="368">
        <v>0</v>
      </c>
    </row>
    <row r="449" spans="1:10" ht="15.75" customHeight="1">
      <c r="A449" s="368" t="s">
        <v>1222</v>
      </c>
      <c r="B449" s="368">
        <v>4</v>
      </c>
      <c r="C449" s="368" t="s">
        <v>166</v>
      </c>
      <c r="D449" s="368" t="s">
        <v>222</v>
      </c>
      <c r="E449" s="368" t="s">
        <v>249</v>
      </c>
      <c r="F449" s="368">
        <v>14</v>
      </c>
      <c r="G449" s="368">
        <v>0</v>
      </c>
      <c r="H449" s="368">
        <v>10</v>
      </c>
      <c r="I449" s="368">
        <v>3</v>
      </c>
      <c r="J449" s="368">
        <v>1</v>
      </c>
    </row>
    <row r="450" spans="1:10" ht="15.75" customHeight="1">
      <c r="A450" s="368" t="s">
        <v>1223</v>
      </c>
      <c r="B450" s="368">
        <v>4</v>
      </c>
      <c r="C450" s="368" t="s">
        <v>166</v>
      </c>
      <c r="D450" s="368" t="s">
        <v>223</v>
      </c>
      <c r="E450" s="368" t="s">
        <v>249</v>
      </c>
      <c r="F450" s="368">
        <v>27</v>
      </c>
      <c r="G450" s="368">
        <v>2</v>
      </c>
      <c r="H450" s="368">
        <v>21</v>
      </c>
      <c r="I450" s="368">
        <v>0</v>
      </c>
      <c r="J450" s="368">
        <v>4</v>
      </c>
    </row>
    <row r="451" spans="1:10" ht="15.75" customHeight="1">
      <c r="A451" s="368" t="s">
        <v>1224</v>
      </c>
      <c r="B451" s="368">
        <v>4</v>
      </c>
      <c r="C451" s="368" t="s">
        <v>166</v>
      </c>
      <c r="D451" s="368" t="s">
        <v>62</v>
      </c>
      <c r="E451" s="368" t="s">
        <v>249</v>
      </c>
      <c r="F451" s="368">
        <v>12</v>
      </c>
      <c r="G451" s="368">
        <v>0</v>
      </c>
      <c r="H451" s="368">
        <v>11</v>
      </c>
      <c r="I451" s="368">
        <v>1</v>
      </c>
      <c r="J451" s="368">
        <v>0</v>
      </c>
    </row>
    <row r="452" spans="1:10" ht="15.75" customHeight="1">
      <c r="A452" s="368" t="s">
        <v>1225</v>
      </c>
      <c r="B452" s="368">
        <v>4</v>
      </c>
      <c r="C452" s="368" t="s">
        <v>166</v>
      </c>
      <c r="D452" s="368" t="s">
        <v>63</v>
      </c>
      <c r="E452" s="368" t="s">
        <v>248</v>
      </c>
      <c r="F452" s="368">
        <v>2520</v>
      </c>
      <c r="G452" s="368">
        <v>179</v>
      </c>
      <c r="H452" s="368">
        <v>1684</v>
      </c>
      <c r="I452" s="368">
        <v>451</v>
      </c>
      <c r="J452" s="368">
        <v>206</v>
      </c>
    </row>
    <row r="453" spans="1:10" ht="15.75" customHeight="1">
      <c r="A453" s="368" t="s">
        <v>1226</v>
      </c>
      <c r="B453" s="368">
        <v>4</v>
      </c>
      <c r="C453" s="368" t="s">
        <v>166</v>
      </c>
      <c r="D453" s="368" t="s">
        <v>93</v>
      </c>
      <c r="E453" s="368" t="s">
        <v>248</v>
      </c>
      <c r="F453" s="368">
        <v>10</v>
      </c>
      <c r="G453" s="368">
        <v>0</v>
      </c>
      <c r="H453" s="368">
        <v>7</v>
      </c>
      <c r="I453" s="368">
        <v>2</v>
      </c>
      <c r="J453" s="368">
        <v>1</v>
      </c>
    </row>
    <row r="454" spans="1:10" ht="15.75" customHeight="1">
      <c r="A454" s="368" t="s">
        <v>1227</v>
      </c>
      <c r="B454" s="368">
        <v>4</v>
      </c>
      <c r="C454" s="368" t="s">
        <v>166</v>
      </c>
      <c r="D454" s="368" t="s">
        <v>94</v>
      </c>
      <c r="E454" s="368" t="s">
        <v>248</v>
      </c>
      <c r="F454" s="368">
        <v>6</v>
      </c>
      <c r="G454" s="368">
        <v>0</v>
      </c>
      <c r="H454" s="368">
        <v>4</v>
      </c>
      <c r="I454" s="368">
        <v>2</v>
      </c>
      <c r="J454" s="368">
        <v>0</v>
      </c>
    </row>
    <row r="455" spans="1:10" ht="15.75" customHeight="1">
      <c r="A455" s="368" t="s">
        <v>1228</v>
      </c>
      <c r="B455" s="368">
        <v>4</v>
      </c>
      <c r="C455" s="368" t="s">
        <v>166</v>
      </c>
      <c r="D455" s="368" t="s">
        <v>224</v>
      </c>
      <c r="E455" s="368" t="s">
        <v>248</v>
      </c>
      <c r="F455" s="368">
        <v>13</v>
      </c>
      <c r="G455" s="368">
        <v>4</v>
      </c>
      <c r="H455" s="368">
        <v>7</v>
      </c>
      <c r="I455" s="368">
        <v>0</v>
      </c>
      <c r="J455" s="368">
        <v>2</v>
      </c>
    </row>
    <row r="456" spans="1:10" ht="15.75" customHeight="1">
      <c r="A456" s="368" t="s">
        <v>1229</v>
      </c>
      <c r="B456" s="368">
        <v>4</v>
      </c>
      <c r="C456" s="368" t="s">
        <v>166</v>
      </c>
      <c r="D456" s="368" t="s">
        <v>194</v>
      </c>
      <c r="E456" s="368" t="s">
        <v>248</v>
      </c>
      <c r="F456" s="368">
        <v>15</v>
      </c>
      <c r="G456" s="368">
        <v>0</v>
      </c>
      <c r="H456" s="368">
        <v>12</v>
      </c>
      <c r="I456" s="368">
        <v>2</v>
      </c>
      <c r="J456" s="368">
        <v>1</v>
      </c>
    </row>
    <row r="457" spans="1:10" ht="15.75" customHeight="1">
      <c r="A457" s="368" t="s">
        <v>1230</v>
      </c>
      <c r="B457" s="368">
        <v>4</v>
      </c>
      <c r="C457" s="368" t="s">
        <v>166</v>
      </c>
      <c r="D457" s="368" t="s">
        <v>82</v>
      </c>
      <c r="E457" s="368" t="s">
        <v>248</v>
      </c>
      <c r="F457" s="368">
        <v>4</v>
      </c>
      <c r="G457" s="368">
        <v>1</v>
      </c>
      <c r="H457" s="368">
        <v>3</v>
      </c>
      <c r="I457" s="368">
        <v>0</v>
      </c>
      <c r="J457" s="368">
        <v>0</v>
      </c>
    </row>
    <row r="458" spans="1:10" ht="15.75" customHeight="1">
      <c r="A458" s="368" t="s">
        <v>1231</v>
      </c>
      <c r="B458" s="368">
        <v>4</v>
      </c>
      <c r="C458" s="368" t="s">
        <v>166</v>
      </c>
      <c r="D458" s="368" t="s">
        <v>95</v>
      </c>
      <c r="E458" s="368" t="s">
        <v>248</v>
      </c>
      <c r="F458" s="368">
        <v>8</v>
      </c>
      <c r="G458" s="368">
        <v>0</v>
      </c>
      <c r="H458" s="368">
        <v>5</v>
      </c>
      <c r="I458" s="368">
        <v>2</v>
      </c>
      <c r="J458" s="368">
        <v>1</v>
      </c>
    </row>
    <row r="459" spans="1:10" ht="15.75" customHeight="1">
      <c r="A459" s="368" t="s">
        <v>1232</v>
      </c>
      <c r="B459" s="368">
        <v>4</v>
      </c>
      <c r="C459" s="368" t="s">
        <v>166</v>
      </c>
      <c r="D459" s="368" t="s">
        <v>210</v>
      </c>
      <c r="E459" s="368" t="s">
        <v>248</v>
      </c>
      <c r="F459" s="368">
        <v>33</v>
      </c>
      <c r="G459" s="368">
        <v>0</v>
      </c>
      <c r="H459" s="368">
        <v>18</v>
      </c>
      <c r="I459" s="368">
        <v>8</v>
      </c>
      <c r="J459" s="368">
        <v>7</v>
      </c>
    </row>
    <row r="460" spans="1:10" ht="15.75" customHeight="1">
      <c r="A460" s="368" t="s">
        <v>1233</v>
      </c>
      <c r="B460" s="368">
        <v>4</v>
      </c>
      <c r="C460" s="368" t="s">
        <v>166</v>
      </c>
      <c r="D460" s="368" t="s">
        <v>20</v>
      </c>
      <c r="E460" s="368" t="s">
        <v>248</v>
      </c>
      <c r="F460" s="368">
        <v>9</v>
      </c>
      <c r="G460" s="368">
        <v>0</v>
      </c>
      <c r="H460" s="368">
        <v>6</v>
      </c>
      <c r="I460" s="368">
        <v>2</v>
      </c>
      <c r="J460" s="368">
        <v>1</v>
      </c>
    </row>
    <row r="461" spans="1:10" ht="15.75" customHeight="1">
      <c r="A461" s="368" t="s">
        <v>1234</v>
      </c>
      <c r="B461" s="368">
        <v>4</v>
      </c>
      <c r="C461" s="368" t="s">
        <v>166</v>
      </c>
      <c r="D461" s="368" t="s">
        <v>21</v>
      </c>
      <c r="E461" s="368" t="s">
        <v>248</v>
      </c>
      <c r="F461" s="368">
        <v>8</v>
      </c>
      <c r="G461" s="368">
        <v>1</v>
      </c>
      <c r="H461" s="368">
        <v>5</v>
      </c>
      <c r="I461" s="368">
        <v>2</v>
      </c>
      <c r="J461" s="368">
        <v>0</v>
      </c>
    </row>
    <row r="462" spans="1:10" ht="15.75" customHeight="1">
      <c r="A462" s="368" t="s">
        <v>1235</v>
      </c>
      <c r="B462" s="368">
        <v>4</v>
      </c>
      <c r="C462" s="368" t="s">
        <v>166</v>
      </c>
      <c r="D462" s="368" t="s">
        <v>22</v>
      </c>
      <c r="E462" s="368" t="s">
        <v>248</v>
      </c>
      <c r="F462" s="368">
        <v>15</v>
      </c>
      <c r="G462" s="368">
        <v>3</v>
      </c>
      <c r="H462" s="368">
        <v>7</v>
      </c>
      <c r="I462" s="368">
        <v>3</v>
      </c>
      <c r="J462" s="368">
        <v>2</v>
      </c>
    </row>
    <row r="463" spans="1:10" ht="15.75" customHeight="1">
      <c r="A463" s="368" t="s">
        <v>1236</v>
      </c>
      <c r="B463" s="368">
        <v>4</v>
      </c>
      <c r="C463" s="368" t="s">
        <v>166</v>
      </c>
      <c r="D463" s="368" t="s">
        <v>195</v>
      </c>
      <c r="E463" s="368" t="s">
        <v>248</v>
      </c>
      <c r="F463" s="368">
        <v>17</v>
      </c>
      <c r="G463" s="368">
        <v>1</v>
      </c>
      <c r="H463" s="368">
        <v>12</v>
      </c>
      <c r="I463" s="368">
        <v>2</v>
      </c>
      <c r="J463" s="368">
        <v>2</v>
      </c>
    </row>
    <row r="464" spans="1:10" ht="15.75" customHeight="1">
      <c r="A464" s="368" t="s">
        <v>1237</v>
      </c>
      <c r="B464" s="368">
        <v>4</v>
      </c>
      <c r="C464" s="368" t="s">
        <v>166</v>
      </c>
      <c r="D464" s="368" t="s">
        <v>175</v>
      </c>
      <c r="E464" s="368" t="s">
        <v>248</v>
      </c>
      <c r="F464" s="368">
        <v>6</v>
      </c>
      <c r="G464" s="368">
        <v>0</v>
      </c>
      <c r="H464" s="368">
        <v>5</v>
      </c>
      <c r="I464" s="368">
        <v>1</v>
      </c>
      <c r="J464" s="368">
        <v>0</v>
      </c>
    </row>
    <row r="465" spans="1:10" ht="15.75" customHeight="1">
      <c r="A465" s="368" t="s">
        <v>1238</v>
      </c>
      <c r="B465" s="368">
        <v>4</v>
      </c>
      <c r="C465" s="368" t="s">
        <v>166</v>
      </c>
      <c r="D465" s="368" t="s">
        <v>225</v>
      </c>
      <c r="E465" s="368" t="s">
        <v>248</v>
      </c>
      <c r="F465" s="368">
        <v>28</v>
      </c>
      <c r="G465" s="368">
        <v>2</v>
      </c>
      <c r="H465" s="368">
        <v>19</v>
      </c>
      <c r="I465" s="368">
        <v>1</v>
      </c>
      <c r="J465" s="368">
        <v>6</v>
      </c>
    </row>
    <row r="466" spans="1:10" ht="15.75" customHeight="1">
      <c r="A466" s="368" t="s">
        <v>1239</v>
      </c>
      <c r="B466" s="368">
        <v>4</v>
      </c>
      <c r="C466" s="368" t="s">
        <v>166</v>
      </c>
      <c r="D466" s="368" t="s">
        <v>96</v>
      </c>
      <c r="E466" s="368" t="s">
        <v>248</v>
      </c>
      <c r="F466" s="368">
        <v>12</v>
      </c>
      <c r="G466" s="368">
        <v>0</v>
      </c>
      <c r="H466" s="368">
        <v>9</v>
      </c>
      <c r="I466" s="368">
        <v>2</v>
      </c>
      <c r="J466" s="368">
        <v>1</v>
      </c>
    </row>
    <row r="467" spans="1:10" ht="15.75" customHeight="1">
      <c r="A467" s="368" t="s">
        <v>1240</v>
      </c>
      <c r="B467" s="368">
        <v>4</v>
      </c>
      <c r="C467" s="368" t="s">
        <v>166</v>
      </c>
      <c r="D467" s="368" t="s">
        <v>176</v>
      </c>
      <c r="E467" s="368" t="s">
        <v>248</v>
      </c>
      <c r="F467" s="368">
        <v>4</v>
      </c>
      <c r="G467" s="368">
        <v>1</v>
      </c>
      <c r="H467" s="368">
        <v>2</v>
      </c>
      <c r="I467" s="368">
        <v>1</v>
      </c>
      <c r="J467" s="368">
        <v>0</v>
      </c>
    </row>
    <row r="468" spans="1:10" ht="15.75" customHeight="1">
      <c r="A468" s="368" t="s">
        <v>1241</v>
      </c>
      <c r="B468" s="368">
        <v>4</v>
      </c>
      <c r="C468" s="368" t="s">
        <v>166</v>
      </c>
      <c r="D468" s="368" t="s">
        <v>196</v>
      </c>
      <c r="E468" s="368" t="s">
        <v>248</v>
      </c>
      <c r="F468" s="368">
        <v>23</v>
      </c>
      <c r="G468" s="368">
        <v>0</v>
      </c>
      <c r="H468" s="368">
        <v>19</v>
      </c>
      <c r="I468" s="368">
        <v>4</v>
      </c>
      <c r="J468" s="368">
        <v>0</v>
      </c>
    </row>
    <row r="469" spans="1:10" ht="15.75" customHeight="1">
      <c r="A469" s="368" t="s">
        <v>1242</v>
      </c>
      <c r="B469" s="368">
        <v>4</v>
      </c>
      <c r="C469" s="368" t="s">
        <v>166</v>
      </c>
      <c r="D469" s="368" t="s">
        <v>97</v>
      </c>
      <c r="E469" s="368" t="s">
        <v>248</v>
      </c>
      <c r="F469" s="368">
        <v>18</v>
      </c>
      <c r="G469" s="368">
        <v>0</v>
      </c>
      <c r="H469" s="368">
        <v>13</v>
      </c>
      <c r="I469" s="368">
        <v>4</v>
      </c>
      <c r="J469" s="368">
        <v>1</v>
      </c>
    </row>
    <row r="470" spans="1:10" ht="15.75" customHeight="1">
      <c r="A470" s="368" t="s">
        <v>1243</v>
      </c>
      <c r="B470" s="368">
        <v>4</v>
      </c>
      <c r="C470" s="368" t="s">
        <v>166</v>
      </c>
      <c r="D470" s="368" t="s">
        <v>177</v>
      </c>
      <c r="E470" s="368" t="s">
        <v>248</v>
      </c>
      <c r="F470" s="368">
        <v>39</v>
      </c>
      <c r="G470" s="368">
        <v>1</v>
      </c>
      <c r="H470" s="368">
        <v>31</v>
      </c>
      <c r="I470" s="368">
        <v>4</v>
      </c>
      <c r="J470" s="368">
        <v>3</v>
      </c>
    </row>
    <row r="471" spans="1:10" ht="15.75" customHeight="1">
      <c r="A471" s="368" t="s">
        <v>1244</v>
      </c>
      <c r="B471" s="368">
        <v>4</v>
      </c>
      <c r="C471" s="368" t="s">
        <v>166</v>
      </c>
      <c r="D471" s="368" t="s">
        <v>23</v>
      </c>
      <c r="E471" s="368" t="s">
        <v>248</v>
      </c>
      <c r="F471" s="368">
        <v>10</v>
      </c>
      <c r="G471" s="368">
        <v>1</v>
      </c>
      <c r="H471" s="368">
        <v>5</v>
      </c>
      <c r="I471" s="368">
        <v>1</v>
      </c>
      <c r="J471" s="368">
        <v>3</v>
      </c>
    </row>
    <row r="472" spans="1:10" ht="15.75" customHeight="1">
      <c r="A472" s="368" t="s">
        <v>1245</v>
      </c>
      <c r="B472" s="368">
        <v>4</v>
      </c>
      <c r="C472" s="368" t="s">
        <v>166</v>
      </c>
      <c r="D472" s="368" t="s">
        <v>226</v>
      </c>
      <c r="E472" s="368" t="s">
        <v>248</v>
      </c>
      <c r="F472" s="368">
        <v>14</v>
      </c>
      <c r="G472" s="368">
        <v>2</v>
      </c>
      <c r="H472" s="368">
        <v>7</v>
      </c>
      <c r="I472" s="368">
        <v>2</v>
      </c>
      <c r="J472" s="368">
        <v>3</v>
      </c>
    </row>
    <row r="473" spans="1:10" ht="15.75" customHeight="1">
      <c r="A473" s="368" t="s">
        <v>1246</v>
      </c>
      <c r="B473" s="368">
        <v>4</v>
      </c>
      <c r="C473" s="368" t="s">
        <v>166</v>
      </c>
      <c r="D473" s="368" t="s">
        <v>83</v>
      </c>
      <c r="E473" s="368" t="s">
        <v>248</v>
      </c>
      <c r="F473" s="368">
        <v>58</v>
      </c>
      <c r="G473" s="368">
        <v>5</v>
      </c>
      <c r="H473" s="368">
        <v>43</v>
      </c>
      <c r="I473" s="368">
        <v>7</v>
      </c>
      <c r="J473" s="368">
        <v>3</v>
      </c>
    </row>
    <row r="474" spans="1:10" ht="15.75" customHeight="1">
      <c r="A474" s="368" t="s">
        <v>1247</v>
      </c>
      <c r="B474" s="368">
        <v>4</v>
      </c>
      <c r="C474" s="368" t="s">
        <v>166</v>
      </c>
      <c r="D474" s="368" t="s">
        <v>98</v>
      </c>
      <c r="E474" s="368" t="s">
        <v>248</v>
      </c>
      <c r="F474" s="368">
        <v>7</v>
      </c>
      <c r="G474" s="368">
        <v>0</v>
      </c>
      <c r="H474" s="368">
        <v>5</v>
      </c>
      <c r="I474" s="368">
        <v>2</v>
      </c>
      <c r="J474" s="368">
        <v>0</v>
      </c>
    </row>
    <row r="475" spans="1:10" ht="15.75" customHeight="1">
      <c r="A475" s="368" t="s">
        <v>1248</v>
      </c>
      <c r="B475" s="368">
        <v>4</v>
      </c>
      <c r="C475" s="368" t="s">
        <v>166</v>
      </c>
      <c r="D475" s="368" t="s">
        <v>84</v>
      </c>
      <c r="E475" s="368" t="s">
        <v>248</v>
      </c>
      <c r="F475" s="368">
        <v>19</v>
      </c>
      <c r="G475" s="368">
        <v>2</v>
      </c>
      <c r="H475" s="368">
        <v>15</v>
      </c>
      <c r="I475" s="368">
        <v>2</v>
      </c>
      <c r="J475" s="368">
        <v>0</v>
      </c>
    </row>
    <row r="476" spans="1:10" ht="15.75" customHeight="1">
      <c r="A476" s="368" t="s">
        <v>1249</v>
      </c>
      <c r="B476" s="368">
        <v>4</v>
      </c>
      <c r="C476" s="368" t="s">
        <v>166</v>
      </c>
      <c r="D476" s="368" t="s">
        <v>24</v>
      </c>
      <c r="E476" s="368" t="s">
        <v>248</v>
      </c>
      <c r="F476" s="368">
        <v>26</v>
      </c>
      <c r="G476" s="368">
        <v>4</v>
      </c>
      <c r="H476" s="368">
        <v>18</v>
      </c>
      <c r="I476" s="368">
        <v>3</v>
      </c>
      <c r="J476" s="368">
        <v>1</v>
      </c>
    </row>
    <row r="477" spans="1:10" ht="15.75" customHeight="1">
      <c r="A477" s="368" t="s">
        <v>1250</v>
      </c>
      <c r="B477" s="368">
        <v>4</v>
      </c>
      <c r="C477" s="368" t="s">
        <v>166</v>
      </c>
      <c r="D477" s="368" t="s">
        <v>25</v>
      </c>
      <c r="E477" s="368" t="s">
        <v>248</v>
      </c>
      <c r="F477" s="368">
        <v>22</v>
      </c>
      <c r="G477" s="368">
        <v>1</v>
      </c>
      <c r="H477" s="368">
        <v>12</v>
      </c>
      <c r="I477" s="368">
        <v>7</v>
      </c>
      <c r="J477" s="368">
        <v>2</v>
      </c>
    </row>
    <row r="478" spans="1:10" ht="15.75" customHeight="1">
      <c r="A478" s="368" t="s">
        <v>1251</v>
      </c>
      <c r="B478" s="368">
        <v>4</v>
      </c>
      <c r="C478" s="368" t="s">
        <v>166</v>
      </c>
      <c r="D478" s="368" t="s">
        <v>197</v>
      </c>
      <c r="E478" s="368" t="s">
        <v>248</v>
      </c>
      <c r="F478" s="368">
        <v>12</v>
      </c>
      <c r="G478" s="368">
        <v>0</v>
      </c>
      <c r="H478" s="368">
        <v>4</v>
      </c>
      <c r="I478" s="368">
        <v>6</v>
      </c>
      <c r="J478" s="368">
        <v>2</v>
      </c>
    </row>
    <row r="479" spans="1:10" ht="15.75" customHeight="1">
      <c r="A479" s="368" t="s">
        <v>1252</v>
      </c>
      <c r="B479" s="368">
        <v>4</v>
      </c>
      <c r="C479" s="368" t="s">
        <v>166</v>
      </c>
      <c r="D479" s="368" t="s">
        <v>211</v>
      </c>
      <c r="E479" s="368" t="s">
        <v>248</v>
      </c>
      <c r="F479" s="368">
        <v>31</v>
      </c>
      <c r="G479" s="368">
        <v>2</v>
      </c>
      <c r="H479" s="368">
        <v>23</v>
      </c>
      <c r="I479" s="368">
        <v>5</v>
      </c>
      <c r="J479" s="368">
        <v>1</v>
      </c>
    </row>
    <row r="480" spans="1:10" ht="15.75" customHeight="1">
      <c r="A480" s="368" t="s">
        <v>1253</v>
      </c>
      <c r="B480" s="368">
        <v>4</v>
      </c>
      <c r="C480" s="368" t="s">
        <v>166</v>
      </c>
      <c r="D480" s="368" t="s">
        <v>100</v>
      </c>
      <c r="E480" s="368" t="s">
        <v>248</v>
      </c>
      <c r="F480" s="368">
        <v>13</v>
      </c>
      <c r="G480" s="368">
        <v>0</v>
      </c>
      <c r="H480" s="368">
        <v>8</v>
      </c>
      <c r="I480" s="368">
        <v>4</v>
      </c>
      <c r="J480" s="368">
        <v>1</v>
      </c>
    </row>
    <row r="481" spans="1:10" ht="15.75" customHeight="1">
      <c r="A481" s="368" t="s">
        <v>1254</v>
      </c>
      <c r="B481" s="368">
        <v>4</v>
      </c>
      <c r="C481" s="368" t="s">
        <v>166</v>
      </c>
      <c r="D481" s="368" t="s">
        <v>26</v>
      </c>
      <c r="E481" s="368" t="s">
        <v>248</v>
      </c>
      <c r="F481" s="368">
        <v>17</v>
      </c>
      <c r="G481" s="368">
        <v>1</v>
      </c>
      <c r="H481" s="368">
        <v>12</v>
      </c>
      <c r="I481" s="368">
        <v>2</v>
      </c>
      <c r="J481" s="368">
        <v>2</v>
      </c>
    </row>
    <row r="482" spans="1:10" ht="15.75" customHeight="1">
      <c r="A482" s="368" t="s">
        <v>1255</v>
      </c>
      <c r="B482" s="368">
        <v>4</v>
      </c>
      <c r="C482" s="368" t="s">
        <v>166</v>
      </c>
      <c r="D482" s="368" t="s">
        <v>154</v>
      </c>
      <c r="E482" s="368" t="s">
        <v>248</v>
      </c>
      <c r="F482" s="368">
        <v>4</v>
      </c>
      <c r="G482" s="368">
        <v>0</v>
      </c>
      <c r="H482" s="368">
        <v>3</v>
      </c>
      <c r="I482" s="368">
        <v>0</v>
      </c>
      <c r="J482" s="368">
        <v>1</v>
      </c>
    </row>
    <row r="483" spans="1:10" ht="15.75" customHeight="1">
      <c r="A483" s="368" t="s">
        <v>1256</v>
      </c>
      <c r="B483" s="368">
        <v>4</v>
      </c>
      <c r="C483" s="368" t="s">
        <v>166</v>
      </c>
      <c r="D483" s="368" t="s">
        <v>73</v>
      </c>
      <c r="E483" s="368" t="s">
        <v>248</v>
      </c>
      <c r="F483" s="368">
        <v>14</v>
      </c>
      <c r="G483" s="368">
        <v>0</v>
      </c>
      <c r="H483" s="368">
        <v>7</v>
      </c>
      <c r="I483" s="368">
        <v>6</v>
      </c>
      <c r="J483" s="368">
        <v>1</v>
      </c>
    </row>
    <row r="484" spans="1:10" ht="15.75" customHeight="1">
      <c r="A484" s="368" t="s">
        <v>1257</v>
      </c>
      <c r="B484" s="368">
        <v>4</v>
      </c>
      <c r="C484" s="368" t="s">
        <v>166</v>
      </c>
      <c r="D484" s="368" t="s">
        <v>74</v>
      </c>
      <c r="E484" s="368" t="s">
        <v>248</v>
      </c>
      <c r="F484" s="368">
        <v>42</v>
      </c>
      <c r="G484" s="368">
        <v>4</v>
      </c>
      <c r="H484" s="368">
        <v>28</v>
      </c>
      <c r="I484" s="368">
        <v>6</v>
      </c>
      <c r="J484" s="368">
        <v>4</v>
      </c>
    </row>
    <row r="485" spans="1:10" ht="15.75" customHeight="1">
      <c r="A485" s="368" t="s">
        <v>1258</v>
      </c>
      <c r="B485" s="368">
        <v>4</v>
      </c>
      <c r="C485" s="368" t="s">
        <v>166</v>
      </c>
      <c r="D485" s="368" t="s">
        <v>198</v>
      </c>
      <c r="E485" s="368" t="s">
        <v>248</v>
      </c>
      <c r="F485" s="368">
        <v>50</v>
      </c>
      <c r="G485" s="368">
        <v>4</v>
      </c>
      <c r="H485" s="368">
        <v>32</v>
      </c>
      <c r="I485" s="368">
        <v>9</v>
      </c>
      <c r="J485" s="368">
        <v>5</v>
      </c>
    </row>
    <row r="486" spans="1:10" ht="15.75" customHeight="1">
      <c r="A486" s="368" t="s">
        <v>1259</v>
      </c>
      <c r="B486" s="368">
        <v>4</v>
      </c>
      <c r="C486" s="368" t="s">
        <v>166</v>
      </c>
      <c r="D486" s="368" t="s">
        <v>227</v>
      </c>
      <c r="E486" s="368" t="s">
        <v>248</v>
      </c>
      <c r="F486" s="368">
        <v>16</v>
      </c>
      <c r="G486" s="368">
        <v>2</v>
      </c>
      <c r="H486" s="368">
        <v>10</v>
      </c>
      <c r="I486" s="368">
        <v>3</v>
      </c>
      <c r="J486" s="368">
        <v>1</v>
      </c>
    </row>
    <row r="487" spans="1:10" ht="15.75" customHeight="1">
      <c r="A487" s="368" t="s">
        <v>1260</v>
      </c>
      <c r="B487" s="368">
        <v>4</v>
      </c>
      <c r="C487" s="368" t="s">
        <v>166</v>
      </c>
      <c r="D487" s="368" t="s">
        <v>199</v>
      </c>
      <c r="E487" s="368" t="s">
        <v>248</v>
      </c>
      <c r="F487" s="368">
        <v>10</v>
      </c>
      <c r="G487" s="368">
        <v>0</v>
      </c>
      <c r="H487" s="368">
        <v>5</v>
      </c>
      <c r="I487" s="368">
        <v>5</v>
      </c>
      <c r="J487" s="368">
        <v>0</v>
      </c>
    </row>
    <row r="488" spans="1:10" ht="15.75" customHeight="1">
      <c r="A488" s="368" t="s">
        <v>1261</v>
      </c>
      <c r="B488" s="368">
        <v>4</v>
      </c>
      <c r="C488" s="368" t="s">
        <v>166</v>
      </c>
      <c r="D488" s="368" t="s">
        <v>212</v>
      </c>
      <c r="E488" s="368" t="s">
        <v>248</v>
      </c>
      <c r="F488" s="368">
        <v>8</v>
      </c>
      <c r="G488" s="368">
        <v>1</v>
      </c>
      <c r="H488" s="368">
        <v>3</v>
      </c>
      <c r="I488" s="368">
        <v>4</v>
      </c>
      <c r="J488" s="368">
        <v>0</v>
      </c>
    </row>
    <row r="489" spans="1:10" ht="15.75" customHeight="1">
      <c r="A489" s="368" t="s">
        <v>1262</v>
      </c>
      <c r="B489" s="368">
        <v>4</v>
      </c>
      <c r="C489" s="368" t="s">
        <v>166</v>
      </c>
      <c r="D489" s="368" t="s">
        <v>155</v>
      </c>
      <c r="E489" s="368" t="s">
        <v>248</v>
      </c>
      <c r="F489" s="368">
        <v>14</v>
      </c>
      <c r="G489" s="368">
        <v>2</v>
      </c>
      <c r="H489" s="368">
        <v>5</v>
      </c>
      <c r="I489" s="368">
        <v>6</v>
      </c>
      <c r="J489" s="368">
        <v>1</v>
      </c>
    </row>
    <row r="490" spans="1:10" ht="15.75" customHeight="1">
      <c r="A490" s="368" t="s">
        <v>1263</v>
      </c>
      <c r="B490" s="368">
        <v>4</v>
      </c>
      <c r="C490" s="368" t="s">
        <v>166</v>
      </c>
      <c r="D490" s="368" t="s">
        <v>101</v>
      </c>
      <c r="E490" s="368" t="s">
        <v>248</v>
      </c>
      <c r="F490" s="368">
        <v>6</v>
      </c>
      <c r="G490" s="368">
        <v>1</v>
      </c>
      <c r="H490" s="368">
        <v>4</v>
      </c>
      <c r="I490" s="368">
        <v>1</v>
      </c>
      <c r="J490" s="368">
        <v>0</v>
      </c>
    </row>
    <row r="491" spans="1:10" ht="15.75" customHeight="1">
      <c r="A491" s="368" t="s">
        <v>1264</v>
      </c>
      <c r="B491" s="368">
        <v>4</v>
      </c>
      <c r="C491" s="368" t="s">
        <v>166</v>
      </c>
      <c r="D491" s="368" t="s">
        <v>228</v>
      </c>
      <c r="E491" s="368" t="s">
        <v>248</v>
      </c>
      <c r="F491" s="368">
        <v>12</v>
      </c>
      <c r="G491" s="368">
        <v>2</v>
      </c>
      <c r="H491" s="368">
        <v>9</v>
      </c>
      <c r="I491" s="368">
        <v>0</v>
      </c>
      <c r="J491" s="368">
        <v>1</v>
      </c>
    </row>
    <row r="492" spans="1:10" ht="15.75" customHeight="1">
      <c r="A492" s="368" t="s">
        <v>1265</v>
      </c>
      <c r="B492" s="368">
        <v>4</v>
      </c>
      <c r="C492" s="368" t="s">
        <v>166</v>
      </c>
      <c r="D492" s="368" t="s">
        <v>178</v>
      </c>
      <c r="E492" s="368" t="s">
        <v>248</v>
      </c>
      <c r="F492" s="368">
        <v>12</v>
      </c>
      <c r="G492" s="368">
        <v>0</v>
      </c>
      <c r="H492" s="368">
        <v>9</v>
      </c>
      <c r="I492" s="368">
        <v>2</v>
      </c>
      <c r="J492" s="368">
        <v>1</v>
      </c>
    </row>
    <row r="493" spans="1:10" ht="15.75" customHeight="1">
      <c r="A493" s="368" t="s">
        <v>1266</v>
      </c>
      <c r="B493" s="368">
        <v>4</v>
      </c>
      <c r="C493" s="368" t="s">
        <v>166</v>
      </c>
      <c r="D493" s="368" t="s">
        <v>102</v>
      </c>
      <c r="E493" s="368" t="s">
        <v>248</v>
      </c>
      <c r="F493" s="368">
        <v>7</v>
      </c>
      <c r="G493" s="368">
        <v>0</v>
      </c>
      <c r="H493" s="368">
        <v>6</v>
      </c>
      <c r="I493" s="368">
        <v>1</v>
      </c>
      <c r="J493" s="368">
        <v>0</v>
      </c>
    </row>
    <row r="494" spans="1:10" ht="15.75" customHeight="1">
      <c r="A494" s="368" t="s">
        <v>1267</v>
      </c>
      <c r="B494" s="368">
        <v>4</v>
      </c>
      <c r="C494" s="368" t="s">
        <v>166</v>
      </c>
      <c r="D494" s="368" t="s">
        <v>85</v>
      </c>
      <c r="E494" s="368" t="s">
        <v>248</v>
      </c>
      <c r="F494" s="368">
        <v>62</v>
      </c>
      <c r="G494" s="368">
        <v>14</v>
      </c>
      <c r="H494" s="368">
        <v>32</v>
      </c>
      <c r="I494" s="368">
        <v>9</v>
      </c>
      <c r="J494" s="368">
        <v>7</v>
      </c>
    </row>
    <row r="495" spans="1:10" ht="15.75" customHeight="1">
      <c r="A495" s="368" t="s">
        <v>1268</v>
      </c>
      <c r="B495" s="368">
        <v>4</v>
      </c>
      <c r="C495" s="368" t="s">
        <v>166</v>
      </c>
      <c r="D495" s="368" t="s">
        <v>156</v>
      </c>
      <c r="E495" s="368" t="s">
        <v>248</v>
      </c>
      <c r="F495" s="368">
        <v>9</v>
      </c>
      <c r="G495" s="368">
        <v>0</v>
      </c>
      <c r="H495" s="368">
        <v>8</v>
      </c>
      <c r="I495" s="368">
        <v>1</v>
      </c>
      <c r="J495" s="368">
        <v>0</v>
      </c>
    </row>
    <row r="496" spans="1:10" ht="15.75" customHeight="1">
      <c r="A496" s="368" t="s">
        <v>1269</v>
      </c>
      <c r="B496" s="368">
        <v>4</v>
      </c>
      <c r="C496" s="368" t="s">
        <v>166</v>
      </c>
      <c r="D496" s="368" t="s">
        <v>200</v>
      </c>
      <c r="E496" s="368" t="s">
        <v>248</v>
      </c>
      <c r="F496" s="368">
        <v>39</v>
      </c>
      <c r="G496" s="368">
        <v>1</v>
      </c>
      <c r="H496" s="368">
        <v>27</v>
      </c>
      <c r="I496" s="368">
        <v>8</v>
      </c>
      <c r="J496" s="368">
        <v>3</v>
      </c>
    </row>
    <row r="497" spans="1:10" ht="15.75" customHeight="1">
      <c r="A497" s="368" t="s">
        <v>1270</v>
      </c>
      <c r="B497" s="368">
        <v>4</v>
      </c>
      <c r="C497" s="368" t="s">
        <v>166</v>
      </c>
      <c r="D497" s="368" t="s">
        <v>103</v>
      </c>
      <c r="E497" s="368" t="s">
        <v>248</v>
      </c>
      <c r="F497" s="368">
        <v>8</v>
      </c>
      <c r="G497" s="368">
        <v>0</v>
      </c>
      <c r="H497" s="368">
        <v>4</v>
      </c>
      <c r="I497" s="368">
        <v>4</v>
      </c>
      <c r="J497" s="368">
        <v>0</v>
      </c>
    </row>
    <row r="498" spans="1:10" ht="15.75" customHeight="1">
      <c r="A498" s="368" t="s">
        <v>1271</v>
      </c>
      <c r="B498" s="368">
        <v>4</v>
      </c>
      <c r="C498" s="368" t="s">
        <v>166</v>
      </c>
      <c r="D498" s="368" t="s">
        <v>104</v>
      </c>
      <c r="E498" s="368" t="s">
        <v>248</v>
      </c>
      <c r="F498" s="368">
        <v>10</v>
      </c>
      <c r="G498" s="368">
        <v>0</v>
      </c>
      <c r="H498" s="368">
        <v>6</v>
      </c>
      <c r="I498" s="368">
        <v>3</v>
      </c>
      <c r="J498" s="368">
        <v>1</v>
      </c>
    </row>
    <row r="499" spans="1:10" ht="15.75" customHeight="1">
      <c r="A499" s="368" t="s">
        <v>1272</v>
      </c>
      <c r="B499" s="368">
        <v>4</v>
      </c>
      <c r="C499" s="368" t="s">
        <v>166</v>
      </c>
      <c r="D499" s="368" t="s">
        <v>27</v>
      </c>
      <c r="E499" s="368" t="s">
        <v>248</v>
      </c>
      <c r="F499" s="368">
        <v>10</v>
      </c>
      <c r="G499" s="368">
        <v>0</v>
      </c>
      <c r="H499" s="368">
        <v>8</v>
      </c>
      <c r="I499" s="368">
        <v>1</v>
      </c>
      <c r="J499" s="368">
        <v>1</v>
      </c>
    </row>
    <row r="500" spans="1:10" ht="15.75" customHeight="1">
      <c r="A500" s="368" t="s">
        <v>1273</v>
      </c>
      <c r="B500" s="368">
        <v>4</v>
      </c>
      <c r="C500" s="368" t="s">
        <v>166</v>
      </c>
      <c r="D500" s="368" t="s">
        <v>105</v>
      </c>
      <c r="E500" s="368" t="s">
        <v>248</v>
      </c>
      <c r="F500" s="368">
        <v>1</v>
      </c>
      <c r="G500" s="368">
        <v>0</v>
      </c>
      <c r="H500" s="368">
        <v>1</v>
      </c>
      <c r="I500" s="368">
        <v>0</v>
      </c>
      <c r="J500" s="368">
        <v>0</v>
      </c>
    </row>
    <row r="501" spans="1:10" ht="15.75" customHeight="1">
      <c r="A501" s="368" t="s">
        <v>1274</v>
      </c>
      <c r="B501" s="368">
        <v>4</v>
      </c>
      <c r="C501" s="368" t="s">
        <v>166</v>
      </c>
      <c r="D501" s="368" t="s">
        <v>179</v>
      </c>
      <c r="E501" s="368" t="s">
        <v>248</v>
      </c>
      <c r="F501" s="368">
        <v>73</v>
      </c>
      <c r="G501" s="368">
        <v>4</v>
      </c>
      <c r="H501" s="368">
        <v>46</v>
      </c>
      <c r="I501" s="368">
        <v>18</v>
      </c>
      <c r="J501" s="368">
        <v>5</v>
      </c>
    </row>
    <row r="502" spans="1:10" ht="15.75" customHeight="1">
      <c r="A502" s="368" t="s">
        <v>1275</v>
      </c>
      <c r="B502" s="368">
        <v>4</v>
      </c>
      <c r="C502" s="368" t="s">
        <v>166</v>
      </c>
      <c r="D502" s="368" t="s">
        <v>106</v>
      </c>
      <c r="E502" s="368" t="s">
        <v>248</v>
      </c>
      <c r="F502" s="368">
        <v>5</v>
      </c>
      <c r="G502" s="368">
        <v>0</v>
      </c>
      <c r="H502" s="368">
        <v>3</v>
      </c>
      <c r="I502" s="368">
        <v>1</v>
      </c>
      <c r="J502" s="368">
        <v>1</v>
      </c>
    </row>
    <row r="503" spans="1:10" ht="15.75" customHeight="1">
      <c r="A503" s="368" t="s">
        <v>1276</v>
      </c>
      <c r="B503" s="368">
        <v>4</v>
      </c>
      <c r="C503" s="368" t="s">
        <v>166</v>
      </c>
      <c r="D503" s="368" t="s">
        <v>107</v>
      </c>
      <c r="E503" s="368" t="s">
        <v>248</v>
      </c>
      <c r="F503" s="368">
        <v>11</v>
      </c>
      <c r="G503" s="368">
        <v>0</v>
      </c>
      <c r="H503" s="368">
        <v>9</v>
      </c>
      <c r="I503" s="368">
        <v>2</v>
      </c>
      <c r="J503" s="368">
        <v>0</v>
      </c>
    </row>
    <row r="504" spans="1:10" ht="15.75" customHeight="1">
      <c r="A504" s="368" t="s">
        <v>1277</v>
      </c>
      <c r="B504" s="368">
        <v>4</v>
      </c>
      <c r="C504" s="368" t="s">
        <v>166</v>
      </c>
      <c r="D504" s="368" t="s">
        <v>157</v>
      </c>
      <c r="E504" s="368" t="s">
        <v>248</v>
      </c>
      <c r="F504" s="368">
        <v>4</v>
      </c>
      <c r="G504" s="368">
        <v>3</v>
      </c>
      <c r="H504" s="368">
        <v>0</v>
      </c>
      <c r="I504" s="368">
        <v>1</v>
      </c>
      <c r="J504" s="368">
        <v>0</v>
      </c>
    </row>
    <row r="505" spans="1:10" ht="15.75" customHeight="1">
      <c r="A505" s="368" t="s">
        <v>1278</v>
      </c>
      <c r="B505" s="368">
        <v>4</v>
      </c>
      <c r="C505" s="368" t="s">
        <v>166</v>
      </c>
      <c r="D505" s="368" t="s">
        <v>108</v>
      </c>
      <c r="E505" s="368" t="s">
        <v>248</v>
      </c>
      <c r="F505" s="368">
        <v>3</v>
      </c>
      <c r="G505" s="368">
        <v>0</v>
      </c>
      <c r="H505" s="368">
        <v>2</v>
      </c>
      <c r="I505" s="368">
        <v>1</v>
      </c>
      <c r="J505" s="368">
        <v>0</v>
      </c>
    </row>
    <row r="506" spans="1:10" ht="15.75" customHeight="1">
      <c r="A506" s="368" t="s">
        <v>1279</v>
      </c>
      <c r="B506" s="368">
        <v>4</v>
      </c>
      <c r="C506" s="368" t="s">
        <v>166</v>
      </c>
      <c r="D506" s="368" t="s">
        <v>213</v>
      </c>
      <c r="E506" s="368" t="s">
        <v>248</v>
      </c>
      <c r="F506" s="368">
        <v>13</v>
      </c>
      <c r="G506" s="368">
        <v>1</v>
      </c>
      <c r="H506" s="368">
        <v>7</v>
      </c>
      <c r="I506" s="368">
        <v>1</v>
      </c>
      <c r="J506" s="368">
        <v>4</v>
      </c>
    </row>
    <row r="507" spans="1:10" ht="15.75" customHeight="1">
      <c r="A507" s="368" t="s">
        <v>1280</v>
      </c>
      <c r="B507" s="368">
        <v>4</v>
      </c>
      <c r="C507" s="368" t="s">
        <v>166</v>
      </c>
      <c r="D507" s="368" t="s">
        <v>86</v>
      </c>
      <c r="E507" s="368" t="s">
        <v>248</v>
      </c>
      <c r="F507" s="368">
        <v>46</v>
      </c>
      <c r="G507" s="368">
        <v>7</v>
      </c>
      <c r="H507" s="368">
        <v>30</v>
      </c>
      <c r="I507" s="368">
        <v>4</v>
      </c>
      <c r="J507" s="368">
        <v>5</v>
      </c>
    </row>
    <row r="508" spans="1:10" ht="15.75" customHeight="1">
      <c r="A508" s="368" t="s">
        <v>1281</v>
      </c>
      <c r="B508" s="368">
        <v>4</v>
      </c>
      <c r="C508" s="368" t="s">
        <v>166</v>
      </c>
      <c r="D508" s="368" t="s">
        <v>109</v>
      </c>
      <c r="E508" s="368" t="s">
        <v>248</v>
      </c>
      <c r="F508" s="368">
        <v>9</v>
      </c>
      <c r="G508" s="368">
        <v>0</v>
      </c>
      <c r="H508" s="368">
        <v>6</v>
      </c>
      <c r="I508" s="368">
        <v>2</v>
      </c>
      <c r="J508" s="368">
        <v>1</v>
      </c>
    </row>
    <row r="509" spans="1:10" ht="15.75" customHeight="1">
      <c r="A509" s="368" t="s">
        <v>1282</v>
      </c>
      <c r="B509" s="368">
        <v>4</v>
      </c>
      <c r="C509" s="368" t="s">
        <v>166</v>
      </c>
      <c r="D509" s="368" t="s">
        <v>110</v>
      </c>
      <c r="E509" s="368" t="s">
        <v>248</v>
      </c>
      <c r="F509" s="368">
        <v>5</v>
      </c>
      <c r="G509" s="368">
        <v>1</v>
      </c>
      <c r="H509" s="368">
        <v>2</v>
      </c>
      <c r="I509" s="368">
        <v>2</v>
      </c>
      <c r="J509" s="368">
        <v>0</v>
      </c>
    </row>
    <row r="510" spans="1:10" ht="15.75" customHeight="1">
      <c r="A510" s="368" t="s">
        <v>1283</v>
      </c>
      <c r="B510" s="368">
        <v>4</v>
      </c>
      <c r="C510" s="368" t="s">
        <v>166</v>
      </c>
      <c r="D510" s="368" t="s">
        <v>180</v>
      </c>
      <c r="E510" s="368" t="s">
        <v>248</v>
      </c>
      <c r="F510" s="368">
        <v>2</v>
      </c>
      <c r="G510" s="368">
        <v>0</v>
      </c>
      <c r="H510" s="368">
        <v>1</v>
      </c>
      <c r="I510" s="368">
        <v>1</v>
      </c>
      <c r="J510" s="368">
        <v>0</v>
      </c>
    </row>
    <row r="511" spans="1:10" ht="15.75" customHeight="1">
      <c r="A511" s="368" t="s">
        <v>1284</v>
      </c>
      <c r="B511" s="368">
        <v>4</v>
      </c>
      <c r="C511" s="368" t="s">
        <v>166</v>
      </c>
      <c r="D511" s="368" t="s">
        <v>111</v>
      </c>
      <c r="E511" s="368" t="s">
        <v>248</v>
      </c>
      <c r="F511" s="368">
        <v>5</v>
      </c>
      <c r="G511" s="368">
        <v>0</v>
      </c>
      <c r="H511" s="368">
        <v>1</v>
      </c>
      <c r="I511" s="368">
        <v>3</v>
      </c>
      <c r="J511" s="368">
        <v>1</v>
      </c>
    </row>
    <row r="512" spans="1:10" ht="15.75" customHeight="1">
      <c r="A512" s="368" t="s">
        <v>1285</v>
      </c>
      <c r="B512" s="368">
        <v>4</v>
      </c>
      <c r="C512" s="368" t="s">
        <v>166</v>
      </c>
      <c r="D512" s="368" t="s">
        <v>140</v>
      </c>
      <c r="E512" s="368" t="s">
        <v>248</v>
      </c>
      <c r="F512" s="368">
        <v>2</v>
      </c>
      <c r="G512" s="368">
        <v>0</v>
      </c>
      <c r="H512" s="368">
        <v>1</v>
      </c>
      <c r="I512" s="368">
        <v>0</v>
      </c>
      <c r="J512" s="368">
        <v>1</v>
      </c>
    </row>
    <row r="513" spans="1:10" ht="15.75" customHeight="1">
      <c r="A513" s="368" t="s">
        <v>1286</v>
      </c>
      <c r="B513" s="368">
        <v>4</v>
      </c>
      <c r="C513" s="368" t="s">
        <v>166</v>
      </c>
      <c r="D513" s="368" t="s">
        <v>181</v>
      </c>
      <c r="E513" s="368" t="s">
        <v>248</v>
      </c>
      <c r="F513" s="368">
        <v>41</v>
      </c>
      <c r="G513" s="368">
        <v>4</v>
      </c>
      <c r="H513" s="368">
        <v>23</v>
      </c>
      <c r="I513" s="368">
        <v>10</v>
      </c>
      <c r="J513" s="368">
        <v>4</v>
      </c>
    </row>
    <row r="514" spans="1:10" ht="15.75" customHeight="1">
      <c r="A514" s="368" t="s">
        <v>1287</v>
      </c>
      <c r="B514" s="368">
        <v>4</v>
      </c>
      <c r="C514" s="368" t="s">
        <v>166</v>
      </c>
      <c r="D514" s="368" t="s">
        <v>229</v>
      </c>
      <c r="E514" s="368" t="s">
        <v>248</v>
      </c>
      <c r="F514" s="368">
        <v>21</v>
      </c>
      <c r="G514" s="368">
        <v>0</v>
      </c>
      <c r="H514" s="368">
        <v>15</v>
      </c>
      <c r="I514" s="368">
        <v>5</v>
      </c>
      <c r="J514" s="368">
        <v>1</v>
      </c>
    </row>
    <row r="515" spans="1:10" ht="15.75" customHeight="1">
      <c r="A515" s="368" t="s">
        <v>1288</v>
      </c>
      <c r="B515" s="368">
        <v>4</v>
      </c>
      <c r="C515" s="368" t="s">
        <v>166</v>
      </c>
      <c r="D515" s="368" t="s">
        <v>141</v>
      </c>
      <c r="E515" s="368" t="s">
        <v>248</v>
      </c>
      <c r="F515" s="368">
        <v>3</v>
      </c>
      <c r="G515" s="368">
        <v>0</v>
      </c>
      <c r="H515" s="368">
        <v>3</v>
      </c>
      <c r="I515" s="368">
        <v>0</v>
      </c>
      <c r="J515" s="368">
        <v>0</v>
      </c>
    </row>
    <row r="516" spans="1:10" ht="15.75" customHeight="1">
      <c r="A516" s="368" t="s">
        <v>1289</v>
      </c>
      <c r="B516" s="368">
        <v>4</v>
      </c>
      <c r="C516" s="368" t="s">
        <v>166</v>
      </c>
      <c r="D516" s="368" t="s">
        <v>114</v>
      </c>
      <c r="E516" s="368" t="s">
        <v>248</v>
      </c>
      <c r="F516" s="368">
        <v>28</v>
      </c>
      <c r="G516" s="368">
        <v>2</v>
      </c>
      <c r="H516" s="368">
        <v>21</v>
      </c>
      <c r="I516" s="368">
        <v>3</v>
      </c>
      <c r="J516" s="368">
        <v>2</v>
      </c>
    </row>
    <row r="517" spans="1:10" ht="15.75" customHeight="1">
      <c r="A517" s="368" t="s">
        <v>1290</v>
      </c>
      <c r="B517" s="368">
        <v>4</v>
      </c>
      <c r="C517" s="368" t="s">
        <v>166</v>
      </c>
      <c r="D517" s="368" t="s">
        <v>28</v>
      </c>
      <c r="E517" s="368" t="s">
        <v>248</v>
      </c>
      <c r="F517" s="368">
        <v>7</v>
      </c>
      <c r="G517" s="368">
        <v>0</v>
      </c>
      <c r="H517" s="368">
        <v>6</v>
      </c>
      <c r="I517" s="368">
        <v>0</v>
      </c>
      <c r="J517" s="368">
        <v>1</v>
      </c>
    </row>
    <row r="518" spans="1:10" ht="15.75" customHeight="1">
      <c r="A518" s="368" t="s">
        <v>1291</v>
      </c>
      <c r="B518" s="368">
        <v>4</v>
      </c>
      <c r="C518" s="368" t="s">
        <v>166</v>
      </c>
      <c r="D518" s="368" t="s">
        <v>142</v>
      </c>
      <c r="E518" s="368" t="s">
        <v>248</v>
      </c>
      <c r="F518" s="368">
        <v>6</v>
      </c>
      <c r="G518" s="368">
        <v>0</v>
      </c>
      <c r="H518" s="368">
        <v>5</v>
      </c>
      <c r="I518" s="368">
        <v>0</v>
      </c>
      <c r="J518" s="368">
        <v>1</v>
      </c>
    </row>
    <row r="519" spans="1:10" ht="15.75" customHeight="1">
      <c r="A519" s="368" t="s">
        <v>1292</v>
      </c>
      <c r="B519" s="368">
        <v>4</v>
      </c>
      <c r="C519" s="368" t="s">
        <v>166</v>
      </c>
      <c r="D519" s="368" t="s">
        <v>29</v>
      </c>
      <c r="E519" s="368" t="s">
        <v>248</v>
      </c>
      <c r="F519" s="368">
        <v>85</v>
      </c>
      <c r="G519" s="368">
        <v>6</v>
      </c>
      <c r="H519" s="368">
        <v>65</v>
      </c>
      <c r="I519" s="368">
        <v>9</v>
      </c>
      <c r="J519" s="368">
        <v>5</v>
      </c>
    </row>
    <row r="520" spans="1:10" ht="15.75" customHeight="1">
      <c r="A520" s="368" t="s">
        <v>1293</v>
      </c>
      <c r="B520" s="368">
        <v>4</v>
      </c>
      <c r="C520" s="368" t="s">
        <v>166</v>
      </c>
      <c r="D520" s="368" t="s">
        <v>115</v>
      </c>
      <c r="E520" s="368" t="s">
        <v>248</v>
      </c>
      <c r="F520" s="368">
        <v>72</v>
      </c>
      <c r="G520" s="368">
        <v>2</v>
      </c>
      <c r="H520" s="368">
        <v>51</v>
      </c>
      <c r="I520" s="368">
        <v>11</v>
      </c>
      <c r="J520" s="368">
        <v>8</v>
      </c>
    </row>
    <row r="521" spans="1:10" ht="15.75" customHeight="1">
      <c r="A521" s="368" t="s">
        <v>1294</v>
      </c>
      <c r="B521" s="368">
        <v>4</v>
      </c>
      <c r="C521" s="368" t="s">
        <v>166</v>
      </c>
      <c r="D521" s="368" t="s">
        <v>75</v>
      </c>
      <c r="E521" s="368" t="s">
        <v>248</v>
      </c>
      <c r="F521" s="368">
        <v>8</v>
      </c>
      <c r="G521" s="368">
        <v>0</v>
      </c>
      <c r="H521" s="368">
        <v>1</v>
      </c>
      <c r="I521" s="368">
        <v>4</v>
      </c>
      <c r="J521" s="368">
        <v>3</v>
      </c>
    </row>
    <row r="522" spans="1:10" ht="15.75" customHeight="1">
      <c r="A522" s="368" t="s">
        <v>1295</v>
      </c>
      <c r="B522" s="368">
        <v>4</v>
      </c>
      <c r="C522" s="368" t="s">
        <v>166</v>
      </c>
      <c r="D522" s="368" t="s">
        <v>76</v>
      </c>
      <c r="E522" s="368" t="s">
        <v>248</v>
      </c>
      <c r="F522" s="368">
        <v>40</v>
      </c>
      <c r="G522" s="368">
        <v>1</v>
      </c>
      <c r="H522" s="368">
        <v>27</v>
      </c>
      <c r="I522" s="368">
        <v>9</v>
      </c>
      <c r="J522" s="368">
        <v>3</v>
      </c>
    </row>
    <row r="523" spans="1:10" ht="15.75" customHeight="1">
      <c r="A523" s="368" t="s">
        <v>1296</v>
      </c>
      <c r="B523" s="368">
        <v>4</v>
      </c>
      <c r="C523" s="368" t="s">
        <v>166</v>
      </c>
      <c r="D523" s="368" t="s">
        <v>143</v>
      </c>
      <c r="E523" s="368" t="s">
        <v>248</v>
      </c>
      <c r="F523" s="368">
        <v>11</v>
      </c>
      <c r="G523" s="368">
        <v>0</v>
      </c>
      <c r="H523" s="368">
        <v>8</v>
      </c>
      <c r="I523" s="368">
        <v>0</v>
      </c>
      <c r="J523" s="368">
        <v>3</v>
      </c>
    </row>
    <row r="524" spans="1:10" ht="15.75" customHeight="1">
      <c r="A524" s="368" t="s">
        <v>1297</v>
      </c>
      <c r="B524" s="368">
        <v>4</v>
      </c>
      <c r="C524" s="368" t="s">
        <v>166</v>
      </c>
      <c r="D524" s="368" t="s">
        <v>77</v>
      </c>
      <c r="E524" s="368" t="s">
        <v>248</v>
      </c>
      <c r="F524" s="368">
        <v>38</v>
      </c>
      <c r="G524" s="368">
        <v>4</v>
      </c>
      <c r="H524" s="368">
        <v>27</v>
      </c>
      <c r="I524" s="368">
        <v>5</v>
      </c>
      <c r="J524" s="368">
        <v>2</v>
      </c>
    </row>
    <row r="525" spans="1:10" ht="15.75" customHeight="1">
      <c r="A525" s="368" t="s">
        <v>1298</v>
      </c>
      <c r="B525" s="368">
        <v>4</v>
      </c>
      <c r="C525" s="368" t="s">
        <v>166</v>
      </c>
      <c r="D525" s="368" t="s">
        <v>30</v>
      </c>
      <c r="E525" s="368" t="s">
        <v>248</v>
      </c>
      <c r="F525" s="368">
        <v>32</v>
      </c>
      <c r="G525" s="368">
        <v>7</v>
      </c>
      <c r="H525" s="368">
        <v>18</v>
      </c>
      <c r="I525" s="368">
        <v>5</v>
      </c>
      <c r="J525" s="368">
        <v>2</v>
      </c>
    </row>
    <row r="526" spans="1:10" ht="15.75" customHeight="1">
      <c r="A526" s="368" t="s">
        <v>1299</v>
      </c>
      <c r="B526" s="368">
        <v>4</v>
      </c>
      <c r="C526" s="368" t="s">
        <v>166</v>
      </c>
      <c r="D526" s="368" t="s">
        <v>173</v>
      </c>
      <c r="E526" s="368" t="s">
        <v>248</v>
      </c>
      <c r="F526" s="368">
        <v>6</v>
      </c>
      <c r="G526" s="368">
        <v>0</v>
      </c>
      <c r="H526" s="368">
        <v>5</v>
      </c>
      <c r="I526" s="368">
        <v>1</v>
      </c>
      <c r="J526" s="368">
        <v>0</v>
      </c>
    </row>
    <row r="527" spans="1:10" ht="15.75" customHeight="1">
      <c r="A527" s="368" t="s">
        <v>1300</v>
      </c>
      <c r="B527" s="368">
        <v>4</v>
      </c>
      <c r="C527" s="368" t="s">
        <v>166</v>
      </c>
      <c r="D527" s="368" t="s">
        <v>87</v>
      </c>
      <c r="E527" s="368" t="s">
        <v>248</v>
      </c>
      <c r="F527" s="368">
        <v>7</v>
      </c>
      <c r="G527" s="368">
        <v>1</v>
      </c>
      <c r="H527" s="368">
        <v>5</v>
      </c>
      <c r="I527" s="368">
        <v>0</v>
      </c>
      <c r="J527" s="368">
        <v>1</v>
      </c>
    </row>
    <row r="528" spans="1:10" ht="15.75" customHeight="1">
      <c r="A528" s="368" t="s">
        <v>1301</v>
      </c>
      <c r="B528" s="368">
        <v>4</v>
      </c>
      <c r="C528" s="368" t="s">
        <v>166</v>
      </c>
      <c r="D528" s="368" t="s">
        <v>31</v>
      </c>
      <c r="E528" s="368" t="s">
        <v>248</v>
      </c>
      <c r="F528" s="368">
        <v>34</v>
      </c>
      <c r="G528" s="368">
        <v>6</v>
      </c>
      <c r="H528" s="368">
        <v>17</v>
      </c>
      <c r="I528" s="368">
        <v>7</v>
      </c>
      <c r="J528" s="368">
        <v>4</v>
      </c>
    </row>
    <row r="529" spans="1:10" ht="15.75" customHeight="1">
      <c r="A529" s="368" t="s">
        <v>1302</v>
      </c>
      <c r="B529" s="368">
        <v>4</v>
      </c>
      <c r="C529" s="368" t="s">
        <v>166</v>
      </c>
      <c r="D529" s="368" t="s">
        <v>182</v>
      </c>
      <c r="E529" s="368" t="s">
        <v>248</v>
      </c>
      <c r="F529" s="368">
        <v>8</v>
      </c>
      <c r="G529" s="368">
        <v>1</v>
      </c>
      <c r="H529" s="368">
        <v>4</v>
      </c>
      <c r="I529" s="368">
        <v>2</v>
      </c>
      <c r="J529" s="368">
        <v>1</v>
      </c>
    </row>
    <row r="530" spans="1:10" ht="15.75" customHeight="1">
      <c r="A530" s="368" t="s">
        <v>1303</v>
      </c>
      <c r="B530" s="368">
        <v>4</v>
      </c>
      <c r="C530" s="368" t="s">
        <v>166</v>
      </c>
      <c r="D530" s="368" t="s">
        <v>144</v>
      </c>
      <c r="E530" s="368" t="s">
        <v>248</v>
      </c>
      <c r="F530" s="368">
        <v>10</v>
      </c>
      <c r="G530" s="368">
        <v>0</v>
      </c>
      <c r="H530" s="368">
        <v>8</v>
      </c>
      <c r="I530" s="368">
        <v>1</v>
      </c>
      <c r="J530" s="368">
        <v>1</v>
      </c>
    </row>
    <row r="531" spans="1:10" ht="15.75" customHeight="1">
      <c r="A531" s="368" t="s">
        <v>1304</v>
      </c>
      <c r="B531" s="368">
        <v>4</v>
      </c>
      <c r="C531" s="368" t="s">
        <v>166</v>
      </c>
      <c r="D531" s="368" t="s">
        <v>158</v>
      </c>
      <c r="E531" s="368" t="s">
        <v>248</v>
      </c>
      <c r="F531" s="368">
        <v>3</v>
      </c>
      <c r="G531" s="368">
        <v>1</v>
      </c>
      <c r="H531" s="368">
        <v>2</v>
      </c>
      <c r="I531" s="368">
        <v>0</v>
      </c>
      <c r="J531" s="368">
        <v>0</v>
      </c>
    </row>
    <row r="532" spans="1:10" ht="15.75" customHeight="1">
      <c r="A532" s="368" t="s">
        <v>1305</v>
      </c>
      <c r="B532" s="368">
        <v>4</v>
      </c>
      <c r="C532" s="368" t="s">
        <v>166</v>
      </c>
      <c r="D532" s="368" t="s">
        <v>183</v>
      </c>
      <c r="E532" s="368" t="s">
        <v>248</v>
      </c>
      <c r="F532" s="368">
        <v>14</v>
      </c>
      <c r="G532" s="368">
        <v>0</v>
      </c>
      <c r="H532" s="368">
        <v>9</v>
      </c>
      <c r="I532" s="368">
        <v>5</v>
      </c>
      <c r="J532" s="368">
        <v>0</v>
      </c>
    </row>
    <row r="533" spans="1:10" ht="15.75" customHeight="1">
      <c r="A533" s="368" t="s">
        <v>1306</v>
      </c>
      <c r="B533" s="368">
        <v>4</v>
      </c>
      <c r="C533" s="368" t="s">
        <v>166</v>
      </c>
      <c r="D533" s="368" t="s">
        <v>159</v>
      </c>
      <c r="E533" s="368" t="s">
        <v>248</v>
      </c>
      <c r="F533" s="368">
        <v>8</v>
      </c>
      <c r="G533" s="368">
        <v>0</v>
      </c>
      <c r="H533" s="368">
        <v>7</v>
      </c>
      <c r="I533" s="368">
        <v>1</v>
      </c>
      <c r="J533" s="368">
        <v>0</v>
      </c>
    </row>
    <row r="534" spans="1:10" ht="15.75" customHeight="1">
      <c r="A534" s="368" t="s">
        <v>1307</v>
      </c>
      <c r="B534" s="368">
        <v>4</v>
      </c>
      <c r="C534" s="368" t="s">
        <v>166</v>
      </c>
      <c r="D534" s="368" t="s">
        <v>145</v>
      </c>
      <c r="E534" s="368" t="s">
        <v>248</v>
      </c>
      <c r="F534" s="368">
        <v>8</v>
      </c>
      <c r="G534" s="368">
        <v>0</v>
      </c>
      <c r="H534" s="368">
        <v>7</v>
      </c>
      <c r="I534" s="368">
        <v>0</v>
      </c>
      <c r="J534" s="368">
        <v>1</v>
      </c>
    </row>
    <row r="535" spans="1:10" ht="15.75" customHeight="1">
      <c r="A535" s="368" t="s">
        <v>1308</v>
      </c>
      <c r="B535" s="368">
        <v>4</v>
      </c>
      <c r="C535" s="368" t="s">
        <v>166</v>
      </c>
      <c r="D535" s="368" t="s">
        <v>88</v>
      </c>
      <c r="E535" s="368" t="s">
        <v>248</v>
      </c>
      <c r="F535" s="368">
        <v>21</v>
      </c>
      <c r="G535" s="368">
        <v>0</v>
      </c>
      <c r="H535" s="368">
        <v>18</v>
      </c>
      <c r="I535" s="368">
        <v>2</v>
      </c>
      <c r="J535" s="368">
        <v>1</v>
      </c>
    </row>
    <row r="536" spans="1:10" ht="15.75" customHeight="1">
      <c r="A536" s="368" t="s">
        <v>1309</v>
      </c>
      <c r="B536" s="368">
        <v>4</v>
      </c>
      <c r="C536" s="368" t="s">
        <v>166</v>
      </c>
      <c r="D536" s="368" t="s">
        <v>56</v>
      </c>
      <c r="E536" s="368" t="s">
        <v>248</v>
      </c>
      <c r="F536" s="368">
        <v>3</v>
      </c>
      <c r="G536" s="368">
        <v>0</v>
      </c>
      <c r="H536" s="368">
        <v>2</v>
      </c>
      <c r="I536" s="368">
        <v>1</v>
      </c>
      <c r="J536" s="368">
        <v>0</v>
      </c>
    </row>
    <row r="537" spans="1:10" ht="15.75" customHeight="1">
      <c r="A537" s="368" t="s">
        <v>1310</v>
      </c>
      <c r="B537" s="368">
        <v>4</v>
      </c>
      <c r="C537" s="368" t="s">
        <v>166</v>
      </c>
      <c r="D537" s="368" t="s">
        <v>57</v>
      </c>
      <c r="E537" s="368" t="s">
        <v>248</v>
      </c>
      <c r="F537" s="368">
        <v>9</v>
      </c>
      <c r="G537" s="368">
        <v>0</v>
      </c>
      <c r="H537" s="368">
        <v>8</v>
      </c>
      <c r="I537" s="368">
        <v>1</v>
      </c>
      <c r="J537" s="368">
        <v>0</v>
      </c>
    </row>
    <row r="538" spans="1:10" ht="15.75" customHeight="1">
      <c r="A538" s="368" t="s">
        <v>1311</v>
      </c>
      <c r="B538" s="368">
        <v>4</v>
      </c>
      <c r="C538" s="368" t="s">
        <v>166</v>
      </c>
      <c r="D538" s="368" t="s">
        <v>202</v>
      </c>
      <c r="E538" s="368" t="s">
        <v>248</v>
      </c>
      <c r="F538" s="368">
        <v>9</v>
      </c>
      <c r="G538" s="368">
        <v>2</v>
      </c>
      <c r="H538" s="368">
        <v>5</v>
      </c>
      <c r="I538" s="368">
        <v>1</v>
      </c>
      <c r="J538" s="368">
        <v>1</v>
      </c>
    </row>
    <row r="539" spans="1:10" ht="15.75" customHeight="1">
      <c r="A539" s="368" t="s">
        <v>1312</v>
      </c>
      <c r="B539" s="368">
        <v>4</v>
      </c>
      <c r="C539" s="368" t="s">
        <v>166</v>
      </c>
      <c r="D539" s="368" t="s">
        <v>160</v>
      </c>
      <c r="E539" s="368" t="s">
        <v>248</v>
      </c>
      <c r="F539" s="368">
        <v>9</v>
      </c>
      <c r="G539" s="368">
        <v>0</v>
      </c>
      <c r="H539" s="368">
        <v>7</v>
      </c>
      <c r="I539" s="368">
        <v>2</v>
      </c>
      <c r="J539" s="368">
        <v>0</v>
      </c>
    </row>
    <row r="540" spans="1:10" ht="15.75" customHeight="1">
      <c r="A540" s="368" t="s">
        <v>1313</v>
      </c>
      <c r="B540" s="368">
        <v>4</v>
      </c>
      <c r="C540" s="368" t="s">
        <v>166</v>
      </c>
      <c r="D540" s="368" t="s">
        <v>58</v>
      </c>
      <c r="E540" s="368" t="s">
        <v>248</v>
      </c>
      <c r="F540" s="368">
        <v>35</v>
      </c>
      <c r="G540" s="368">
        <v>3</v>
      </c>
      <c r="H540" s="368">
        <v>23</v>
      </c>
      <c r="I540" s="368">
        <v>5</v>
      </c>
      <c r="J540" s="368">
        <v>4</v>
      </c>
    </row>
    <row r="541" spans="1:10" ht="15.75" customHeight="1">
      <c r="A541" s="368" t="s">
        <v>1314</v>
      </c>
      <c r="B541" s="368">
        <v>4</v>
      </c>
      <c r="C541" s="368" t="s">
        <v>166</v>
      </c>
      <c r="D541" s="368" t="s">
        <v>78</v>
      </c>
      <c r="E541" s="368" t="s">
        <v>248</v>
      </c>
      <c r="F541" s="368">
        <v>46</v>
      </c>
      <c r="G541" s="368">
        <v>5</v>
      </c>
      <c r="H541" s="368">
        <v>29</v>
      </c>
      <c r="I541" s="368">
        <v>9</v>
      </c>
      <c r="J541" s="368">
        <v>3</v>
      </c>
    </row>
    <row r="542" spans="1:10" ht="15.75" customHeight="1">
      <c r="A542" s="368" t="s">
        <v>1315</v>
      </c>
      <c r="B542" s="368">
        <v>4</v>
      </c>
      <c r="C542" s="368" t="s">
        <v>166</v>
      </c>
      <c r="D542" s="368" t="s">
        <v>161</v>
      </c>
      <c r="E542" s="368" t="s">
        <v>248</v>
      </c>
      <c r="F542" s="368">
        <v>7</v>
      </c>
      <c r="G542" s="368">
        <v>1</v>
      </c>
      <c r="H542" s="368">
        <v>5</v>
      </c>
      <c r="I542" s="368">
        <v>1</v>
      </c>
      <c r="J542" s="368">
        <v>0</v>
      </c>
    </row>
    <row r="543" spans="1:10" ht="15.75" customHeight="1">
      <c r="A543" s="368" t="s">
        <v>1316</v>
      </c>
      <c r="B543" s="368">
        <v>4</v>
      </c>
      <c r="C543" s="368" t="s">
        <v>166</v>
      </c>
      <c r="D543" s="368" t="s">
        <v>79</v>
      </c>
      <c r="E543" s="368" t="s">
        <v>248</v>
      </c>
      <c r="F543" s="368">
        <v>8</v>
      </c>
      <c r="G543" s="368">
        <v>0</v>
      </c>
      <c r="H543" s="368">
        <v>5</v>
      </c>
      <c r="I543" s="368">
        <v>2</v>
      </c>
      <c r="J543" s="368">
        <v>1</v>
      </c>
    </row>
    <row r="544" spans="1:10" ht="15.75" customHeight="1">
      <c r="A544" s="368" t="s">
        <v>1317</v>
      </c>
      <c r="B544" s="368">
        <v>4</v>
      </c>
      <c r="C544" s="368" t="s">
        <v>166</v>
      </c>
      <c r="D544" s="368" t="s">
        <v>80</v>
      </c>
      <c r="E544" s="368" t="s">
        <v>248</v>
      </c>
      <c r="F544" s="368">
        <v>37</v>
      </c>
      <c r="G544" s="368">
        <v>1</v>
      </c>
      <c r="H544" s="368">
        <v>27</v>
      </c>
      <c r="I544" s="368">
        <v>9</v>
      </c>
      <c r="J544" s="368">
        <v>0</v>
      </c>
    </row>
    <row r="545" spans="1:10" ht="15.75" customHeight="1">
      <c r="A545" s="368" t="s">
        <v>1318</v>
      </c>
      <c r="B545" s="368">
        <v>4</v>
      </c>
      <c r="C545" s="368" t="s">
        <v>166</v>
      </c>
      <c r="D545" s="368" t="s">
        <v>32</v>
      </c>
      <c r="E545" s="368" t="s">
        <v>248</v>
      </c>
      <c r="F545" s="368">
        <v>14</v>
      </c>
      <c r="G545" s="368">
        <v>0</v>
      </c>
      <c r="H545" s="368">
        <v>7</v>
      </c>
      <c r="I545" s="368">
        <v>3</v>
      </c>
      <c r="J545" s="368">
        <v>4</v>
      </c>
    </row>
    <row r="546" spans="1:10" ht="15.75" customHeight="1">
      <c r="A546" s="368" t="s">
        <v>1319</v>
      </c>
      <c r="B546" s="368">
        <v>4</v>
      </c>
      <c r="C546" s="368" t="s">
        <v>166</v>
      </c>
      <c r="D546" s="368" t="s">
        <v>184</v>
      </c>
      <c r="E546" s="368" t="s">
        <v>248</v>
      </c>
      <c r="F546" s="368">
        <v>51</v>
      </c>
      <c r="G546" s="368">
        <v>4</v>
      </c>
      <c r="H546" s="368">
        <v>33</v>
      </c>
      <c r="I546" s="368">
        <v>10</v>
      </c>
      <c r="J546" s="368">
        <v>4</v>
      </c>
    </row>
    <row r="547" spans="1:10" ht="15.75" customHeight="1">
      <c r="A547" s="368" t="s">
        <v>1320</v>
      </c>
      <c r="B547" s="368">
        <v>4</v>
      </c>
      <c r="C547" s="368" t="s">
        <v>166</v>
      </c>
      <c r="D547" s="368" t="s">
        <v>89</v>
      </c>
      <c r="E547" s="368" t="s">
        <v>248</v>
      </c>
      <c r="F547" s="368">
        <v>14</v>
      </c>
      <c r="G547" s="368">
        <v>2</v>
      </c>
      <c r="H547" s="368">
        <v>9</v>
      </c>
      <c r="I547" s="368">
        <v>3</v>
      </c>
      <c r="J547" s="368">
        <v>0</v>
      </c>
    </row>
    <row r="548" spans="1:10" ht="15.75" customHeight="1">
      <c r="A548" s="368" t="s">
        <v>1321</v>
      </c>
      <c r="B548" s="368">
        <v>4</v>
      </c>
      <c r="C548" s="368" t="s">
        <v>166</v>
      </c>
      <c r="D548" s="368" t="s">
        <v>203</v>
      </c>
      <c r="E548" s="368" t="s">
        <v>248</v>
      </c>
      <c r="F548" s="368">
        <v>7</v>
      </c>
      <c r="G548" s="368">
        <v>0</v>
      </c>
      <c r="H548" s="368">
        <v>6</v>
      </c>
      <c r="I548" s="368">
        <v>1</v>
      </c>
      <c r="J548" s="368">
        <v>0</v>
      </c>
    </row>
    <row r="549" spans="1:10" ht="15.75" customHeight="1">
      <c r="A549" s="368" t="s">
        <v>1322</v>
      </c>
      <c r="B549" s="368">
        <v>4</v>
      </c>
      <c r="C549" s="368" t="s">
        <v>166</v>
      </c>
      <c r="D549" s="368" t="s">
        <v>204</v>
      </c>
      <c r="E549" s="368" t="s">
        <v>248</v>
      </c>
      <c r="F549" s="368">
        <v>2</v>
      </c>
      <c r="G549" s="368">
        <v>0</v>
      </c>
      <c r="H549" s="368">
        <v>1</v>
      </c>
      <c r="I549" s="368">
        <v>1</v>
      </c>
      <c r="J549" s="368">
        <v>0</v>
      </c>
    </row>
    <row r="550" spans="1:10" ht="15.75" customHeight="1">
      <c r="A550" s="368" t="s">
        <v>1323</v>
      </c>
      <c r="B550" s="368">
        <v>4</v>
      </c>
      <c r="C550" s="368" t="s">
        <v>166</v>
      </c>
      <c r="D550" s="368" t="s">
        <v>185</v>
      </c>
      <c r="E550" s="368" t="s">
        <v>248</v>
      </c>
      <c r="F550" s="368">
        <v>5</v>
      </c>
      <c r="G550" s="368">
        <v>0</v>
      </c>
      <c r="H550" s="368">
        <v>4</v>
      </c>
      <c r="I550" s="368">
        <v>1</v>
      </c>
      <c r="J550" s="368">
        <v>0</v>
      </c>
    </row>
    <row r="551" spans="1:10" ht="15.75" customHeight="1">
      <c r="A551" s="368" t="s">
        <v>1324</v>
      </c>
      <c r="B551" s="368">
        <v>4</v>
      </c>
      <c r="C551" s="368" t="s">
        <v>166</v>
      </c>
      <c r="D551" s="368" t="s">
        <v>186</v>
      </c>
      <c r="E551" s="368" t="s">
        <v>248</v>
      </c>
      <c r="F551" s="368">
        <v>5</v>
      </c>
      <c r="G551" s="368">
        <v>0</v>
      </c>
      <c r="H551" s="368">
        <v>4</v>
      </c>
      <c r="I551" s="368">
        <v>1</v>
      </c>
      <c r="J551" s="368">
        <v>0</v>
      </c>
    </row>
    <row r="552" spans="1:10" ht="15.75" customHeight="1">
      <c r="A552" s="368" t="s">
        <v>1325</v>
      </c>
      <c r="B552" s="368">
        <v>4</v>
      </c>
      <c r="C552" s="368" t="s">
        <v>166</v>
      </c>
      <c r="D552" s="368" t="s">
        <v>146</v>
      </c>
      <c r="E552" s="368" t="s">
        <v>248</v>
      </c>
      <c r="F552" s="368">
        <v>3</v>
      </c>
      <c r="G552" s="368">
        <v>0</v>
      </c>
      <c r="H552" s="368">
        <v>2</v>
      </c>
      <c r="I552" s="368">
        <v>1</v>
      </c>
      <c r="J552" s="368">
        <v>0</v>
      </c>
    </row>
    <row r="553" spans="1:10" ht="15.75" customHeight="1">
      <c r="A553" s="368" t="s">
        <v>1326</v>
      </c>
      <c r="B553" s="368">
        <v>4</v>
      </c>
      <c r="C553" s="368" t="s">
        <v>166</v>
      </c>
      <c r="D553" s="368" t="s">
        <v>162</v>
      </c>
      <c r="E553" s="368" t="s">
        <v>248</v>
      </c>
      <c r="F553" s="368">
        <v>6</v>
      </c>
      <c r="G553" s="368">
        <v>0</v>
      </c>
      <c r="H553" s="368">
        <v>5</v>
      </c>
      <c r="I553" s="368">
        <v>1</v>
      </c>
      <c r="J553" s="368">
        <v>0</v>
      </c>
    </row>
    <row r="554" spans="1:10" ht="15.75" customHeight="1">
      <c r="A554" s="368" t="s">
        <v>1327</v>
      </c>
      <c r="B554" s="368">
        <v>4</v>
      </c>
      <c r="C554" s="368" t="s">
        <v>166</v>
      </c>
      <c r="D554" s="368" t="s">
        <v>147</v>
      </c>
      <c r="E554" s="368" t="s">
        <v>248</v>
      </c>
      <c r="F554" s="368">
        <v>10</v>
      </c>
      <c r="G554" s="368">
        <v>0</v>
      </c>
      <c r="H554" s="368">
        <v>8</v>
      </c>
      <c r="I554" s="368">
        <v>2</v>
      </c>
      <c r="J554" s="368">
        <v>0</v>
      </c>
    </row>
    <row r="555" spans="1:10" ht="15.75" customHeight="1">
      <c r="A555" s="368" t="s">
        <v>1328</v>
      </c>
      <c r="B555" s="368">
        <v>4</v>
      </c>
      <c r="C555" s="368" t="s">
        <v>166</v>
      </c>
      <c r="D555" s="368" t="s">
        <v>33</v>
      </c>
      <c r="E555" s="368" t="s">
        <v>248</v>
      </c>
      <c r="F555" s="368">
        <v>23</v>
      </c>
      <c r="G555" s="368">
        <v>4</v>
      </c>
      <c r="H555" s="368">
        <v>13</v>
      </c>
      <c r="I555" s="368">
        <v>6</v>
      </c>
      <c r="J555" s="368">
        <v>0</v>
      </c>
    </row>
    <row r="556" spans="1:10" ht="15.75" customHeight="1">
      <c r="A556" s="368" t="s">
        <v>1329</v>
      </c>
      <c r="B556" s="368">
        <v>4</v>
      </c>
      <c r="C556" s="368" t="s">
        <v>166</v>
      </c>
      <c r="D556" s="368" t="s">
        <v>59</v>
      </c>
      <c r="E556" s="368" t="s">
        <v>248</v>
      </c>
      <c r="F556" s="368">
        <v>12</v>
      </c>
      <c r="G556" s="368">
        <v>1</v>
      </c>
      <c r="H556" s="368">
        <v>7</v>
      </c>
      <c r="I556" s="368">
        <v>3</v>
      </c>
      <c r="J556" s="368">
        <v>1</v>
      </c>
    </row>
    <row r="557" spans="1:10" ht="15.75" customHeight="1">
      <c r="A557" s="368" t="s">
        <v>1330</v>
      </c>
      <c r="B557" s="368">
        <v>4</v>
      </c>
      <c r="C557" s="368" t="s">
        <v>166</v>
      </c>
      <c r="D557" s="368" t="s">
        <v>34</v>
      </c>
      <c r="E557" s="368" t="s">
        <v>248</v>
      </c>
      <c r="F557" s="368">
        <v>19</v>
      </c>
      <c r="G557" s="368">
        <v>2</v>
      </c>
      <c r="H557" s="368">
        <v>12</v>
      </c>
      <c r="I557" s="368">
        <v>3</v>
      </c>
      <c r="J557" s="368">
        <v>2</v>
      </c>
    </row>
    <row r="558" spans="1:10" ht="15.75" customHeight="1">
      <c r="A558" s="368" t="s">
        <v>1331</v>
      </c>
      <c r="B558" s="368">
        <v>4</v>
      </c>
      <c r="C558" s="368" t="s">
        <v>166</v>
      </c>
      <c r="D558" s="368" t="s">
        <v>214</v>
      </c>
      <c r="E558" s="368" t="s">
        <v>248</v>
      </c>
      <c r="F558" s="368">
        <v>14</v>
      </c>
      <c r="G558" s="368">
        <v>1</v>
      </c>
      <c r="H558" s="368">
        <v>4</v>
      </c>
      <c r="I558" s="368">
        <v>5</v>
      </c>
      <c r="J558" s="368">
        <v>4</v>
      </c>
    </row>
    <row r="559" spans="1:10" ht="15.75" customHeight="1">
      <c r="A559" s="368" t="s">
        <v>1332</v>
      </c>
      <c r="B559" s="368">
        <v>4</v>
      </c>
      <c r="C559" s="368" t="s">
        <v>166</v>
      </c>
      <c r="D559" s="368" t="s">
        <v>35</v>
      </c>
      <c r="E559" s="368" t="s">
        <v>248</v>
      </c>
      <c r="F559" s="368">
        <v>7</v>
      </c>
      <c r="G559" s="368">
        <v>1</v>
      </c>
      <c r="H559" s="368">
        <v>4</v>
      </c>
      <c r="I559" s="368">
        <v>1</v>
      </c>
      <c r="J559" s="368">
        <v>1</v>
      </c>
    </row>
    <row r="560" spans="1:10" ht="15.75" customHeight="1">
      <c r="A560" s="368" t="s">
        <v>1333</v>
      </c>
      <c r="B560" s="368">
        <v>4</v>
      </c>
      <c r="C560" s="368" t="s">
        <v>166</v>
      </c>
      <c r="D560" s="368" t="s">
        <v>60</v>
      </c>
      <c r="E560" s="368" t="s">
        <v>248</v>
      </c>
      <c r="F560" s="368">
        <v>26</v>
      </c>
      <c r="G560" s="368">
        <v>1</v>
      </c>
      <c r="H560" s="368">
        <v>17</v>
      </c>
      <c r="I560" s="368">
        <v>5</v>
      </c>
      <c r="J560" s="368">
        <v>3</v>
      </c>
    </row>
    <row r="561" spans="1:10" ht="15.75" customHeight="1">
      <c r="A561" s="368" t="s">
        <v>1334</v>
      </c>
      <c r="B561" s="368">
        <v>4</v>
      </c>
      <c r="C561" s="368" t="s">
        <v>166</v>
      </c>
      <c r="D561" s="368" t="s">
        <v>215</v>
      </c>
      <c r="E561" s="368" t="s">
        <v>248</v>
      </c>
      <c r="F561" s="368">
        <v>13</v>
      </c>
      <c r="G561" s="368">
        <v>1</v>
      </c>
      <c r="H561" s="368">
        <v>10</v>
      </c>
      <c r="I561" s="368">
        <v>1</v>
      </c>
      <c r="J561" s="368">
        <v>1</v>
      </c>
    </row>
    <row r="562" spans="1:10" ht="15.75" customHeight="1">
      <c r="A562" s="368" t="s">
        <v>1335</v>
      </c>
      <c r="B562" s="368">
        <v>4</v>
      </c>
      <c r="C562" s="368" t="s">
        <v>166</v>
      </c>
      <c r="D562" s="368" t="s">
        <v>187</v>
      </c>
      <c r="E562" s="368" t="s">
        <v>248</v>
      </c>
      <c r="F562" s="368">
        <v>6</v>
      </c>
      <c r="G562" s="368">
        <v>0</v>
      </c>
      <c r="H562" s="368">
        <v>4</v>
      </c>
      <c r="I562" s="368">
        <v>1</v>
      </c>
      <c r="J562" s="368">
        <v>1</v>
      </c>
    </row>
    <row r="563" spans="1:10" ht="15.75" customHeight="1">
      <c r="A563" s="368" t="s">
        <v>1336</v>
      </c>
      <c r="B563" s="368">
        <v>4</v>
      </c>
      <c r="C563" s="368" t="s">
        <v>166</v>
      </c>
      <c r="D563" s="368" t="s">
        <v>216</v>
      </c>
      <c r="E563" s="368" t="s">
        <v>248</v>
      </c>
      <c r="F563" s="368">
        <v>14</v>
      </c>
      <c r="G563" s="368">
        <v>0</v>
      </c>
      <c r="H563" s="368">
        <v>9</v>
      </c>
      <c r="I563" s="368">
        <v>4</v>
      </c>
      <c r="J563" s="368">
        <v>1</v>
      </c>
    </row>
    <row r="564" spans="1:10" ht="15.75" customHeight="1">
      <c r="A564" s="368" t="s">
        <v>1337</v>
      </c>
      <c r="B564" s="368">
        <v>4</v>
      </c>
      <c r="C564" s="368" t="s">
        <v>166</v>
      </c>
      <c r="D564" s="368" t="s">
        <v>205</v>
      </c>
      <c r="E564" s="368" t="s">
        <v>248</v>
      </c>
      <c r="F564" s="368">
        <v>21</v>
      </c>
      <c r="G564" s="368">
        <v>0</v>
      </c>
      <c r="H564" s="368">
        <v>12</v>
      </c>
      <c r="I564" s="368">
        <v>5</v>
      </c>
      <c r="J564" s="368">
        <v>4</v>
      </c>
    </row>
    <row r="565" spans="1:10" ht="15.75" customHeight="1">
      <c r="A565" s="368" t="s">
        <v>1338</v>
      </c>
      <c r="B565" s="368">
        <v>4</v>
      </c>
      <c r="C565" s="368" t="s">
        <v>166</v>
      </c>
      <c r="D565" s="368" t="s">
        <v>206</v>
      </c>
      <c r="E565" s="368" t="s">
        <v>248</v>
      </c>
      <c r="F565" s="368">
        <v>9</v>
      </c>
      <c r="G565" s="368">
        <v>0</v>
      </c>
      <c r="H565" s="368">
        <v>9</v>
      </c>
      <c r="I565" s="368">
        <v>0</v>
      </c>
      <c r="J565" s="368">
        <v>0</v>
      </c>
    </row>
    <row r="566" spans="1:10" ht="15.75" customHeight="1">
      <c r="A566" s="368" t="s">
        <v>1339</v>
      </c>
      <c r="B566" s="368">
        <v>4</v>
      </c>
      <c r="C566" s="368" t="s">
        <v>166</v>
      </c>
      <c r="D566" s="368" t="s">
        <v>163</v>
      </c>
      <c r="E566" s="368" t="s">
        <v>248</v>
      </c>
      <c r="F566" s="368">
        <v>6</v>
      </c>
      <c r="G566" s="368">
        <v>0</v>
      </c>
      <c r="H566" s="368">
        <v>6</v>
      </c>
      <c r="I566" s="368">
        <v>0</v>
      </c>
      <c r="J566" s="368">
        <v>0</v>
      </c>
    </row>
    <row r="567" spans="1:10" ht="15.75" customHeight="1">
      <c r="A567" s="368" t="s">
        <v>1340</v>
      </c>
      <c r="B567" s="368">
        <v>4</v>
      </c>
      <c r="C567" s="368" t="s">
        <v>166</v>
      </c>
      <c r="D567" s="368" t="s">
        <v>188</v>
      </c>
      <c r="E567" s="368" t="s">
        <v>248</v>
      </c>
      <c r="F567" s="368">
        <v>11</v>
      </c>
      <c r="G567" s="368">
        <v>0</v>
      </c>
      <c r="H567" s="368">
        <v>9</v>
      </c>
      <c r="I567" s="368">
        <v>2</v>
      </c>
      <c r="J567" s="368">
        <v>0</v>
      </c>
    </row>
    <row r="568" spans="1:10" ht="15.75" customHeight="1">
      <c r="A568" s="368" t="s">
        <v>1341</v>
      </c>
      <c r="B568" s="368">
        <v>4</v>
      </c>
      <c r="C568" s="368" t="s">
        <v>166</v>
      </c>
      <c r="D568" s="368" t="s">
        <v>90</v>
      </c>
      <c r="E568" s="368" t="s">
        <v>248</v>
      </c>
      <c r="F568" s="368">
        <v>11</v>
      </c>
      <c r="G568" s="368">
        <v>1</v>
      </c>
      <c r="H568" s="368">
        <v>8</v>
      </c>
      <c r="I568" s="368">
        <v>2</v>
      </c>
      <c r="J568" s="368">
        <v>0</v>
      </c>
    </row>
    <row r="569" spans="1:10" ht="15.75" customHeight="1">
      <c r="A569" s="368" t="s">
        <v>1342</v>
      </c>
      <c r="B569" s="368">
        <v>4</v>
      </c>
      <c r="C569" s="368" t="s">
        <v>166</v>
      </c>
      <c r="D569" s="368" t="s">
        <v>148</v>
      </c>
      <c r="E569" s="368" t="s">
        <v>248</v>
      </c>
      <c r="F569" s="368">
        <v>15</v>
      </c>
      <c r="G569" s="368">
        <v>1</v>
      </c>
      <c r="H569" s="368">
        <v>8</v>
      </c>
      <c r="I569" s="368">
        <v>3</v>
      </c>
      <c r="J569" s="368">
        <v>3</v>
      </c>
    </row>
    <row r="570" spans="1:10" ht="15.75" customHeight="1">
      <c r="A570" s="368" t="s">
        <v>1343</v>
      </c>
      <c r="B570" s="368">
        <v>4</v>
      </c>
      <c r="C570" s="368" t="s">
        <v>166</v>
      </c>
      <c r="D570" s="368" t="s">
        <v>36</v>
      </c>
      <c r="E570" s="368" t="s">
        <v>248</v>
      </c>
      <c r="F570" s="368">
        <v>4</v>
      </c>
      <c r="G570" s="368">
        <v>0</v>
      </c>
      <c r="H570" s="368">
        <v>4</v>
      </c>
      <c r="I570" s="368">
        <v>0</v>
      </c>
      <c r="J570" s="368">
        <v>0</v>
      </c>
    </row>
    <row r="571" spans="1:10" ht="15.75" customHeight="1">
      <c r="A571" s="368" t="s">
        <v>1344</v>
      </c>
      <c r="B571" s="368">
        <v>4</v>
      </c>
      <c r="C571" s="368" t="s">
        <v>166</v>
      </c>
      <c r="D571" s="368" t="s">
        <v>217</v>
      </c>
      <c r="E571" s="368" t="s">
        <v>248</v>
      </c>
      <c r="F571" s="368">
        <v>49</v>
      </c>
      <c r="G571" s="368">
        <v>2</v>
      </c>
      <c r="H571" s="368">
        <v>36</v>
      </c>
      <c r="I571" s="368">
        <v>9</v>
      </c>
      <c r="J571" s="368">
        <v>2</v>
      </c>
    </row>
    <row r="572" spans="1:10" ht="15.75" customHeight="1">
      <c r="A572" s="368" t="s">
        <v>1345</v>
      </c>
      <c r="B572" s="368">
        <v>4</v>
      </c>
      <c r="C572" s="368" t="s">
        <v>166</v>
      </c>
      <c r="D572" s="368" t="s">
        <v>37</v>
      </c>
      <c r="E572" s="368" t="s">
        <v>248</v>
      </c>
      <c r="F572" s="368">
        <v>26</v>
      </c>
      <c r="G572" s="368">
        <v>2</v>
      </c>
      <c r="H572" s="368">
        <v>21</v>
      </c>
      <c r="I572" s="368">
        <v>1</v>
      </c>
      <c r="J572" s="368">
        <v>2</v>
      </c>
    </row>
    <row r="573" spans="1:10" ht="15.75" customHeight="1">
      <c r="A573" s="368" t="s">
        <v>1346</v>
      </c>
      <c r="B573" s="368">
        <v>4</v>
      </c>
      <c r="C573" s="368" t="s">
        <v>166</v>
      </c>
      <c r="D573" s="368" t="s">
        <v>18</v>
      </c>
      <c r="E573" s="368" t="s">
        <v>248</v>
      </c>
      <c r="F573" s="368">
        <v>1</v>
      </c>
      <c r="G573" s="368">
        <v>0</v>
      </c>
      <c r="H573" s="368">
        <v>1</v>
      </c>
      <c r="I573" s="368">
        <v>0</v>
      </c>
      <c r="J573" s="368">
        <v>0</v>
      </c>
    </row>
    <row r="574" spans="1:10" ht="15.75" customHeight="1">
      <c r="A574" s="368" t="s">
        <v>1347</v>
      </c>
      <c r="B574" s="368">
        <v>4</v>
      </c>
      <c r="C574" s="368" t="s">
        <v>166</v>
      </c>
      <c r="D574" s="368" t="s">
        <v>218</v>
      </c>
      <c r="E574" s="368" t="s">
        <v>248</v>
      </c>
      <c r="F574" s="368">
        <v>7</v>
      </c>
      <c r="G574" s="368">
        <v>1</v>
      </c>
      <c r="H574" s="368">
        <v>4</v>
      </c>
      <c r="I574" s="368">
        <v>2</v>
      </c>
      <c r="J574" s="368">
        <v>0</v>
      </c>
    </row>
    <row r="575" spans="1:10" ht="15.75" customHeight="1">
      <c r="A575" s="368" t="s">
        <v>1348</v>
      </c>
      <c r="B575" s="368">
        <v>4</v>
      </c>
      <c r="C575" s="368" t="s">
        <v>166</v>
      </c>
      <c r="D575" s="368" t="s">
        <v>91</v>
      </c>
      <c r="E575" s="368" t="s">
        <v>248</v>
      </c>
      <c r="F575" s="368">
        <v>30</v>
      </c>
      <c r="G575" s="368">
        <v>0</v>
      </c>
      <c r="H575" s="368">
        <v>15</v>
      </c>
      <c r="I575" s="368">
        <v>10</v>
      </c>
      <c r="J575" s="368">
        <v>5</v>
      </c>
    </row>
    <row r="576" spans="1:10" ht="15.75" customHeight="1">
      <c r="A576" s="368" t="s">
        <v>1349</v>
      </c>
      <c r="B576" s="368">
        <v>4</v>
      </c>
      <c r="C576" s="368" t="s">
        <v>166</v>
      </c>
      <c r="D576" s="368" t="s">
        <v>19</v>
      </c>
      <c r="E576" s="368" t="s">
        <v>248</v>
      </c>
      <c r="F576" s="368">
        <v>10</v>
      </c>
      <c r="G576" s="368">
        <v>1</v>
      </c>
      <c r="H576" s="368">
        <v>8</v>
      </c>
      <c r="I576" s="368">
        <v>1</v>
      </c>
      <c r="J576" s="368">
        <v>0</v>
      </c>
    </row>
    <row r="577" spans="1:10" ht="15.75" customHeight="1">
      <c r="A577" s="368" t="s">
        <v>1350</v>
      </c>
      <c r="B577" s="368">
        <v>4</v>
      </c>
      <c r="C577" s="368" t="s">
        <v>166</v>
      </c>
      <c r="D577" s="368" t="s">
        <v>189</v>
      </c>
      <c r="E577" s="368" t="s">
        <v>248</v>
      </c>
      <c r="F577" s="368">
        <v>51</v>
      </c>
      <c r="G577" s="368">
        <v>5</v>
      </c>
      <c r="H577" s="368">
        <v>34</v>
      </c>
      <c r="I577" s="368">
        <v>9</v>
      </c>
      <c r="J577" s="368">
        <v>3</v>
      </c>
    </row>
    <row r="578" spans="1:10" ht="15.75" customHeight="1">
      <c r="A578" s="368" t="s">
        <v>1351</v>
      </c>
      <c r="B578" s="368">
        <v>4</v>
      </c>
      <c r="C578" s="368" t="s">
        <v>166</v>
      </c>
      <c r="D578" s="368" t="s">
        <v>149</v>
      </c>
      <c r="E578" s="368" t="s">
        <v>248</v>
      </c>
      <c r="F578" s="368">
        <v>13</v>
      </c>
      <c r="G578" s="368">
        <v>3</v>
      </c>
      <c r="H578" s="368">
        <v>10</v>
      </c>
      <c r="I578" s="368">
        <v>0</v>
      </c>
      <c r="J578" s="368">
        <v>0</v>
      </c>
    </row>
    <row r="579" spans="1:10" ht="15.75" customHeight="1">
      <c r="A579" s="368" t="s">
        <v>1352</v>
      </c>
      <c r="B579" s="368">
        <v>4</v>
      </c>
      <c r="C579" s="368" t="s">
        <v>166</v>
      </c>
      <c r="D579" s="368" t="s">
        <v>207</v>
      </c>
      <c r="E579" s="368" t="s">
        <v>248</v>
      </c>
      <c r="F579" s="368">
        <v>12</v>
      </c>
      <c r="G579" s="368">
        <v>1</v>
      </c>
      <c r="H579" s="368">
        <v>9</v>
      </c>
      <c r="I579" s="368">
        <v>2</v>
      </c>
      <c r="J579" s="368">
        <v>0</v>
      </c>
    </row>
    <row r="580" spans="1:10" ht="15.75" customHeight="1">
      <c r="A580" s="368" t="s">
        <v>1353</v>
      </c>
      <c r="B580" s="368">
        <v>4</v>
      </c>
      <c r="C580" s="368" t="s">
        <v>166</v>
      </c>
      <c r="D580" s="368" t="s">
        <v>38</v>
      </c>
      <c r="E580" s="368" t="s">
        <v>248</v>
      </c>
      <c r="F580" s="368">
        <v>22</v>
      </c>
      <c r="G580" s="368">
        <v>2</v>
      </c>
      <c r="H580" s="368">
        <v>9</v>
      </c>
      <c r="I580" s="368">
        <v>8</v>
      </c>
      <c r="J580" s="368">
        <v>3</v>
      </c>
    </row>
    <row r="581" spans="1:10" ht="15.75" customHeight="1">
      <c r="A581" s="368" t="s">
        <v>1354</v>
      </c>
      <c r="B581" s="368">
        <v>4</v>
      </c>
      <c r="C581" s="368" t="s">
        <v>166</v>
      </c>
      <c r="D581" s="368" t="s">
        <v>219</v>
      </c>
      <c r="E581" s="368" t="s">
        <v>248</v>
      </c>
      <c r="F581" s="368">
        <v>12</v>
      </c>
      <c r="G581" s="368">
        <v>0</v>
      </c>
      <c r="H581" s="368">
        <v>9</v>
      </c>
      <c r="I581" s="368">
        <v>3</v>
      </c>
      <c r="J581" s="368">
        <v>0</v>
      </c>
    </row>
    <row r="582" spans="1:10" ht="15.75" customHeight="1">
      <c r="A582" s="368" t="s">
        <v>1355</v>
      </c>
      <c r="B582" s="368">
        <v>4</v>
      </c>
      <c r="C582" s="368" t="s">
        <v>166</v>
      </c>
      <c r="D582" s="368" t="s">
        <v>92</v>
      </c>
      <c r="E582" s="368" t="s">
        <v>248</v>
      </c>
      <c r="F582" s="368">
        <v>8</v>
      </c>
      <c r="G582" s="368">
        <v>1</v>
      </c>
      <c r="H582" s="368">
        <v>6</v>
      </c>
      <c r="I582" s="368">
        <v>1</v>
      </c>
      <c r="J582" s="368">
        <v>0</v>
      </c>
    </row>
    <row r="583" spans="1:10" ht="15.75" customHeight="1">
      <c r="A583" s="368" t="s">
        <v>1356</v>
      </c>
      <c r="B583" s="368">
        <v>4</v>
      </c>
      <c r="C583" s="368" t="s">
        <v>166</v>
      </c>
      <c r="D583" s="368" t="s">
        <v>208</v>
      </c>
      <c r="E583" s="368" t="s">
        <v>248</v>
      </c>
      <c r="F583" s="368">
        <v>2</v>
      </c>
      <c r="G583" s="368">
        <v>0</v>
      </c>
      <c r="H583" s="368">
        <v>2</v>
      </c>
      <c r="I583" s="368">
        <v>0</v>
      </c>
      <c r="J583" s="368">
        <v>0</v>
      </c>
    </row>
    <row r="584" spans="1:10" ht="15.75" customHeight="1">
      <c r="A584" s="368" t="s">
        <v>1357</v>
      </c>
      <c r="B584" s="368">
        <v>4</v>
      </c>
      <c r="C584" s="368" t="s">
        <v>166</v>
      </c>
      <c r="D584" s="368" t="s">
        <v>150</v>
      </c>
      <c r="E584" s="368" t="s">
        <v>248</v>
      </c>
      <c r="F584" s="368">
        <v>4</v>
      </c>
      <c r="G584" s="368">
        <v>0</v>
      </c>
      <c r="H584" s="368">
        <v>2</v>
      </c>
      <c r="I584" s="368">
        <v>1</v>
      </c>
      <c r="J584" s="368">
        <v>1</v>
      </c>
    </row>
    <row r="585" spans="1:10" ht="15.75" customHeight="1">
      <c r="A585" s="368" t="s">
        <v>1358</v>
      </c>
      <c r="B585" s="368">
        <v>4</v>
      </c>
      <c r="C585" s="368" t="s">
        <v>166</v>
      </c>
      <c r="D585" s="368" t="s">
        <v>39</v>
      </c>
      <c r="E585" s="368" t="s">
        <v>248</v>
      </c>
      <c r="F585" s="368">
        <v>18</v>
      </c>
      <c r="G585" s="368">
        <v>0</v>
      </c>
      <c r="H585" s="368">
        <v>14</v>
      </c>
      <c r="I585" s="368">
        <v>2</v>
      </c>
      <c r="J585" s="368">
        <v>2</v>
      </c>
    </row>
    <row r="586" spans="1:10" ht="15.75" customHeight="1">
      <c r="A586" s="368" t="s">
        <v>1359</v>
      </c>
      <c r="B586" s="368">
        <v>4</v>
      </c>
      <c r="C586" s="368" t="s">
        <v>166</v>
      </c>
      <c r="D586" s="368" t="s">
        <v>61</v>
      </c>
      <c r="E586" s="368" t="s">
        <v>248</v>
      </c>
      <c r="F586" s="368">
        <v>13</v>
      </c>
      <c r="G586" s="368">
        <v>0</v>
      </c>
      <c r="H586" s="368">
        <v>8</v>
      </c>
      <c r="I586" s="368">
        <v>4</v>
      </c>
      <c r="J586" s="368">
        <v>1</v>
      </c>
    </row>
    <row r="587" spans="1:10" ht="15.75" customHeight="1">
      <c r="A587" s="368" t="s">
        <v>1360</v>
      </c>
      <c r="B587" s="368">
        <v>4</v>
      </c>
      <c r="C587" s="368" t="s">
        <v>166</v>
      </c>
      <c r="D587" s="368" t="s">
        <v>220</v>
      </c>
      <c r="E587" s="368" t="s">
        <v>248</v>
      </c>
      <c r="F587" s="368">
        <v>10</v>
      </c>
      <c r="G587" s="368">
        <v>1</v>
      </c>
      <c r="H587" s="368">
        <v>8</v>
      </c>
      <c r="I587" s="368">
        <v>1</v>
      </c>
      <c r="J587" s="368">
        <v>0</v>
      </c>
    </row>
    <row r="588" spans="1:10" ht="15.75" customHeight="1">
      <c r="A588" s="368" t="s">
        <v>1361</v>
      </c>
      <c r="B588" s="368">
        <v>4</v>
      </c>
      <c r="C588" s="368" t="s">
        <v>166</v>
      </c>
      <c r="D588" s="368" t="s">
        <v>151</v>
      </c>
      <c r="E588" s="368" t="s">
        <v>248</v>
      </c>
      <c r="F588" s="368">
        <v>10</v>
      </c>
      <c r="G588" s="368">
        <v>0</v>
      </c>
      <c r="H588" s="368">
        <v>7</v>
      </c>
      <c r="I588" s="368">
        <v>2</v>
      </c>
      <c r="J588" s="368">
        <v>1</v>
      </c>
    </row>
    <row r="589" spans="1:10" ht="15.75" customHeight="1">
      <c r="A589" s="368" t="s">
        <v>1362</v>
      </c>
      <c r="B589" s="368">
        <v>4</v>
      </c>
      <c r="C589" s="368" t="s">
        <v>166</v>
      </c>
      <c r="D589" s="368" t="s">
        <v>152</v>
      </c>
      <c r="E589" s="368" t="s">
        <v>248</v>
      </c>
      <c r="F589" s="368">
        <v>15</v>
      </c>
      <c r="G589" s="368">
        <v>1</v>
      </c>
      <c r="H589" s="368">
        <v>8</v>
      </c>
      <c r="I589" s="368">
        <v>6</v>
      </c>
      <c r="J589" s="368">
        <v>0</v>
      </c>
    </row>
    <row r="590" spans="1:10" ht="15.75" customHeight="1">
      <c r="A590" s="368" t="s">
        <v>1363</v>
      </c>
      <c r="B590" s="368">
        <v>4</v>
      </c>
      <c r="C590" s="368" t="s">
        <v>166</v>
      </c>
      <c r="D590" s="368" t="s">
        <v>40</v>
      </c>
      <c r="E590" s="368" t="s">
        <v>248</v>
      </c>
      <c r="F590" s="368">
        <v>8</v>
      </c>
      <c r="G590" s="368">
        <v>0</v>
      </c>
      <c r="H590" s="368">
        <v>7</v>
      </c>
      <c r="I590" s="368">
        <v>0</v>
      </c>
      <c r="J590" s="368">
        <v>1</v>
      </c>
    </row>
    <row r="591" spans="1:10" ht="15.75" customHeight="1">
      <c r="A591" s="368" t="s">
        <v>1364</v>
      </c>
      <c r="B591" s="368">
        <v>4</v>
      </c>
      <c r="C591" s="368" t="s">
        <v>166</v>
      </c>
      <c r="D591" s="368" t="s">
        <v>221</v>
      </c>
      <c r="E591" s="368" t="s">
        <v>248</v>
      </c>
      <c r="F591" s="368">
        <v>27</v>
      </c>
      <c r="G591" s="368">
        <v>2</v>
      </c>
      <c r="H591" s="368">
        <v>18</v>
      </c>
      <c r="I591" s="368">
        <v>6</v>
      </c>
      <c r="J591" s="368">
        <v>1</v>
      </c>
    </row>
    <row r="592" spans="1:10" ht="15.75" customHeight="1">
      <c r="A592" s="368" t="s">
        <v>1365</v>
      </c>
      <c r="B592" s="368">
        <v>4</v>
      </c>
      <c r="C592" s="368" t="s">
        <v>166</v>
      </c>
      <c r="D592" s="368" t="s">
        <v>190</v>
      </c>
      <c r="E592" s="368" t="s">
        <v>248</v>
      </c>
      <c r="F592" s="368">
        <v>9</v>
      </c>
      <c r="G592" s="368">
        <v>1</v>
      </c>
      <c r="H592" s="368">
        <v>5</v>
      </c>
      <c r="I592" s="368">
        <v>0</v>
      </c>
      <c r="J592" s="368">
        <v>3</v>
      </c>
    </row>
    <row r="593" spans="1:10" ht="15.75" customHeight="1">
      <c r="A593" s="368" t="s">
        <v>1366</v>
      </c>
      <c r="B593" s="368">
        <v>4</v>
      </c>
      <c r="C593" s="368" t="s">
        <v>166</v>
      </c>
      <c r="D593" s="368" t="s">
        <v>191</v>
      </c>
      <c r="E593" s="368" t="s">
        <v>248</v>
      </c>
      <c r="F593" s="368">
        <v>27</v>
      </c>
      <c r="G593" s="368">
        <v>2</v>
      </c>
      <c r="H593" s="368">
        <v>21</v>
      </c>
      <c r="I593" s="368">
        <v>2</v>
      </c>
      <c r="J593" s="368">
        <v>2</v>
      </c>
    </row>
    <row r="594" spans="1:10" ht="15.75" customHeight="1">
      <c r="A594" s="368" t="s">
        <v>1367</v>
      </c>
      <c r="B594" s="368">
        <v>4</v>
      </c>
      <c r="C594" s="368" t="s">
        <v>166</v>
      </c>
      <c r="D594" s="368" t="s">
        <v>41</v>
      </c>
      <c r="E594" s="368" t="s">
        <v>248</v>
      </c>
      <c r="F594" s="368">
        <v>14</v>
      </c>
      <c r="G594" s="368">
        <v>2</v>
      </c>
      <c r="H594" s="368">
        <v>8</v>
      </c>
      <c r="I594" s="368">
        <v>3</v>
      </c>
      <c r="J594" s="368">
        <v>1</v>
      </c>
    </row>
    <row r="595" spans="1:10" ht="15.75" customHeight="1">
      <c r="A595" s="368" t="s">
        <v>1368</v>
      </c>
      <c r="B595" s="368">
        <v>4</v>
      </c>
      <c r="C595" s="368" t="s">
        <v>166</v>
      </c>
      <c r="D595" s="368" t="s">
        <v>209</v>
      </c>
      <c r="E595" s="368" t="s">
        <v>248</v>
      </c>
      <c r="F595" s="368">
        <v>25</v>
      </c>
      <c r="G595" s="368">
        <v>3</v>
      </c>
      <c r="H595" s="368">
        <v>19</v>
      </c>
      <c r="I595" s="368">
        <v>3</v>
      </c>
      <c r="J595" s="368">
        <v>0</v>
      </c>
    </row>
    <row r="596" spans="1:10" ht="15.75" customHeight="1">
      <c r="A596" s="368" t="s">
        <v>1369</v>
      </c>
      <c r="B596" s="368">
        <v>4</v>
      </c>
      <c r="C596" s="368" t="s">
        <v>166</v>
      </c>
      <c r="D596" s="368" t="s">
        <v>192</v>
      </c>
      <c r="E596" s="368" t="s">
        <v>248</v>
      </c>
      <c r="F596" s="368">
        <v>4</v>
      </c>
      <c r="G596" s="368">
        <v>0</v>
      </c>
      <c r="H596" s="368">
        <v>3</v>
      </c>
      <c r="I596" s="368">
        <v>1</v>
      </c>
      <c r="J596" s="368">
        <v>0</v>
      </c>
    </row>
    <row r="597" spans="1:10" ht="15.75" customHeight="1">
      <c r="A597" s="368" t="s">
        <v>1370</v>
      </c>
      <c r="B597" s="368">
        <v>4</v>
      </c>
      <c r="C597" s="368" t="s">
        <v>166</v>
      </c>
      <c r="D597" s="368" t="s">
        <v>174</v>
      </c>
      <c r="E597" s="368" t="s">
        <v>248</v>
      </c>
      <c r="F597" s="368">
        <v>17</v>
      </c>
      <c r="G597" s="368">
        <v>2</v>
      </c>
      <c r="H597" s="368">
        <v>12</v>
      </c>
      <c r="I597" s="368">
        <v>3</v>
      </c>
      <c r="J597" s="368">
        <v>0</v>
      </c>
    </row>
    <row r="598" spans="1:10" ht="15.75" customHeight="1">
      <c r="A598" s="368" t="s">
        <v>1371</v>
      </c>
      <c r="B598" s="368">
        <v>4</v>
      </c>
      <c r="C598" s="368" t="s">
        <v>166</v>
      </c>
      <c r="D598" s="368" t="s">
        <v>193</v>
      </c>
      <c r="E598" s="368" t="s">
        <v>248</v>
      </c>
      <c r="F598" s="368">
        <v>12</v>
      </c>
      <c r="G598" s="368">
        <v>0</v>
      </c>
      <c r="H598" s="368">
        <v>9</v>
      </c>
      <c r="I598" s="368">
        <v>3</v>
      </c>
      <c r="J598" s="368">
        <v>0</v>
      </c>
    </row>
    <row r="599" spans="1:10" ht="15.75" customHeight="1">
      <c r="A599" s="368" t="s">
        <v>1372</v>
      </c>
      <c r="B599" s="368">
        <v>4</v>
      </c>
      <c r="C599" s="368" t="s">
        <v>166</v>
      </c>
      <c r="D599" s="368" t="s">
        <v>222</v>
      </c>
      <c r="E599" s="368" t="s">
        <v>248</v>
      </c>
      <c r="F599" s="368">
        <v>14</v>
      </c>
      <c r="G599" s="368">
        <v>0</v>
      </c>
      <c r="H599" s="368">
        <v>10</v>
      </c>
      <c r="I599" s="368">
        <v>3</v>
      </c>
      <c r="J599" s="368">
        <v>1</v>
      </c>
    </row>
    <row r="600" spans="1:10" ht="15.75" customHeight="1">
      <c r="A600" s="368" t="s">
        <v>1373</v>
      </c>
      <c r="B600" s="368">
        <v>4</v>
      </c>
      <c r="C600" s="368" t="s">
        <v>166</v>
      </c>
      <c r="D600" s="368" t="s">
        <v>223</v>
      </c>
      <c r="E600" s="368" t="s">
        <v>248</v>
      </c>
      <c r="F600" s="368">
        <v>27</v>
      </c>
      <c r="G600" s="368">
        <v>2</v>
      </c>
      <c r="H600" s="368">
        <v>21</v>
      </c>
      <c r="I600" s="368">
        <v>0</v>
      </c>
      <c r="J600" s="368">
        <v>4</v>
      </c>
    </row>
    <row r="601" spans="1:10" ht="15.75" customHeight="1">
      <c r="A601" s="368" t="s">
        <v>1374</v>
      </c>
      <c r="B601" s="368">
        <v>4</v>
      </c>
      <c r="C601" s="368" t="s">
        <v>166</v>
      </c>
      <c r="D601" s="368" t="s">
        <v>62</v>
      </c>
      <c r="E601" s="368" t="s">
        <v>248</v>
      </c>
      <c r="F601" s="368">
        <v>12</v>
      </c>
      <c r="G601" s="368">
        <v>0</v>
      </c>
      <c r="H601" s="368">
        <v>11</v>
      </c>
      <c r="I601" s="368">
        <v>1</v>
      </c>
      <c r="J601" s="368">
        <v>0</v>
      </c>
    </row>
    <row r="602" spans="1:10" ht="15.75" customHeight="1">
      <c r="A602" s="368" t="s">
        <v>1375</v>
      </c>
      <c r="B602" s="368">
        <v>4</v>
      </c>
      <c r="C602" s="368" t="s">
        <v>168</v>
      </c>
      <c r="D602" s="368" t="s">
        <v>63</v>
      </c>
      <c r="E602" s="368" t="s">
        <v>250</v>
      </c>
      <c r="F602" s="368">
        <v>7</v>
      </c>
      <c r="G602" s="368">
        <v>0</v>
      </c>
      <c r="H602" s="368">
        <v>6</v>
      </c>
      <c r="I602" s="368">
        <v>1</v>
      </c>
      <c r="J602" s="368">
        <v>0</v>
      </c>
    </row>
    <row r="603" spans="1:10" ht="15.75" customHeight="1">
      <c r="A603" s="368" t="s">
        <v>1376</v>
      </c>
      <c r="B603" s="368">
        <v>4</v>
      </c>
      <c r="C603" s="368" t="s">
        <v>168</v>
      </c>
      <c r="D603" s="368" t="s">
        <v>195</v>
      </c>
      <c r="E603" s="368" t="s">
        <v>250</v>
      </c>
      <c r="F603" s="368">
        <v>1</v>
      </c>
      <c r="G603" s="368">
        <v>0</v>
      </c>
      <c r="H603" s="368">
        <v>1</v>
      </c>
      <c r="I603" s="368">
        <v>0</v>
      </c>
      <c r="J603" s="368">
        <v>0</v>
      </c>
    </row>
    <row r="604" spans="1:10" ht="15.75" customHeight="1">
      <c r="A604" s="368" t="s">
        <v>1377</v>
      </c>
      <c r="B604" s="368">
        <v>4</v>
      </c>
      <c r="C604" s="368" t="s">
        <v>168</v>
      </c>
      <c r="D604" s="368" t="s">
        <v>96</v>
      </c>
      <c r="E604" s="368" t="s">
        <v>250</v>
      </c>
      <c r="F604" s="368">
        <v>1</v>
      </c>
      <c r="G604" s="368">
        <v>0</v>
      </c>
      <c r="H604" s="368">
        <v>1</v>
      </c>
      <c r="I604" s="368">
        <v>0</v>
      </c>
      <c r="J604" s="368">
        <v>0</v>
      </c>
    </row>
    <row r="605" spans="1:10" ht="15.75" customHeight="1">
      <c r="A605" s="368" t="s">
        <v>1378</v>
      </c>
      <c r="B605" s="368">
        <v>4</v>
      </c>
      <c r="C605" s="368" t="s">
        <v>168</v>
      </c>
      <c r="D605" s="368" t="s">
        <v>226</v>
      </c>
      <c r="E605" s="368" t="s">
        <v>250</v>
      </c>
      <c r="F605" s="368">
        <v>1</v>
      </c>
      <c r="G605" s="368">
        <v>0</v>
      </c>
      <c r="H605" s="368">
        <v>1</v>
      </c>
      <c r="I605" s="368">
        <v>0</v>
      </c>
      <c r="J605" s="368">
        <v>0</v>
      </c>
    </row>
    <row r="606" spans="1:10" ht="15.75" customHeight="1">
      <c r="A606" s="368" t="s">
        <v>1379</v>
      </c>
      <c r="B606" s="368">
        <v>4</v>
      </c>
      <c r="C606" s="368" t="s">
        <v>168</v>
      </c>
      <c r="D606" s="368" t="s">
        <v>103</v>
      </c>
      <c r="E606" s="368" t="s">
        <v>250</v>
      </c>
      <c r="F606" s="368">
        <v>1</v>
      </c>
      <c r="G606" s="368">
        <v>0</v>
      </c>
      <c r="H606" s="368">
        <v>0</v>
      </c>
      <c r="I606" s="368">
        <v>1</v>
      </c>
      <c r="J606" s="368">
        <v>0</v>
      </c>
    </row>
    <row r="607" spans="1:10" ht="15.75" customHeight="1">
      <c r="A607" s="368" t="s">
        <v>1380</v>
      </c>
      <c r="B607" s="368">
        <v>4</v>
      </c>
      <c r="C607" s="368" t="s">
        <v>168</v>
      </c>
      <c r="D607" s="368" t="s">
        <v>140</v>
      </c>
      <c r="E607" s="368" t="s">
        <v>250</v>
      </c>
      <c r="F607" s="368">
        <v>1</v>
      </c>
      <c r="G607" s="368">
        <v>0</v>
      </c>
      <c r="H607" s="368">
        <v>1</v>
      </c>
      <c r="I607" s="368">
        <v>0</v>
      </c>
      <c r="J607" s="368">
        <v>0</v>
      </c>
    </row>
    <row r="608" spans="1:10" ht="15.75" customHeight="1">
      <c r="A608" s="368" t="s">
        <v>1381</v>
      </c>
      <c r="B608" s="368">
        <v>4</v>
      </c>
      <c r="C608" s="368" t="s">
        <v>168</v>
      </c>
      <c r="D608" s="368" t="s">
        <v>114</v>
      </c>
      <c r="E608" s="368" t="s">
        <v>250</v>
      </c>
      <c r="F608" s="368">
        <v>1</v>
      </c>
      <c r="G608" s="368">
        <v>0</v>
      </c>
      <c r="H608" s="368">
        <v>1</v>
      </c>
      <c r="I608" s="368">
        <v>0</v>
      </c>
      <c r="J608" s="368">
        <v>0</v>
      </c>
    </row>
    <row r="609" spans="1:10" ht="15.75" customHeight="1">
      <c r="A609" s="368" t="s">
        <v>1382</v>
      </c>
      <c r="B609" s="368">
        <v>4</v>
      </c>
      <c r="C609" s="368" t="s">
        <v>168</v>
      </c>
      <c r="D609" s="368" t="s">
        <v>206</v>
      </c>
      <c r="E609" s="368" t="s">
        <v>250</v>
      </c>
      <c r="F609" s="368">
        <v>1</v>
      </c>
      <c r="G609" s="368">
        <v>0</v>
      </c>
      <c r="H609" s="368">
        <v>1</v>
      </c>
      <c r="I609" s="368">
        <v>0</v>
      </c>
      <c r="J609" s="368">
        <v>0</v>
      </c>
    </row>
    <row r="610" spans="1:10" ht="15.75" customHeight="1">
      <c r="A610" s="368" t="s">
        <v>1383</v>
      </c>
      <c r="B610" s="368">
        <v>4</v>
      </c>
      <c r="C610" s="368" t="s">
        <v>168</v>
      </c>
      <c r="D610" s="368" t="s">
        <v>63</v>
      </c>
      <c r="E610" s="368" t="s">
        <v>268</v>
      </c>
      <c r="F610" s="368">
        <v>7</v>
      </c>
      <c r="G610" s="368">
        <v>0</v>
      </c>
      <c r="H610" s="368">
        <v>6</v>
      </c>
      <c r="I610" s="368">
        <v>1</v>
      </c>
      <c r="J610" s="368">
        <v>0</v>
      </c>
    </row>
    <row r="611" spans="1:10" ht="15.75" customHeight="1">
      <c r="A611" s="368" t="s">
        <v>1384</v>
      </c>
      <c r="B611" s="368">
        <v>4</v>
      </c>
      <c r="C611" s="368" t="s">
        <v>168</v>
      </c>
      <c r="D611" s="368" t="s">
        <v>195</v>
      </c>
      <c r="E611" s="368" t="s">
        <v>268</v>
      </c>
      <c r="F611" s="368">
        <v>1</v>
      </c>
      <c r="G611" s="368">
        <v>0</v>
      </c>
      <c r="H611" s="368">
        <v>1</v>
      </c>
      <c r="I611" s="368">
        <v>0</v>
      </c>
      <c r="J611" s="368">
        <v>0</v>
      </c>
    </row>
    <row r="612" spans="1:10" ht="15.75" customHeight="1">
      <c r="A612" s="368" t="s">
        <v>1385</v>
      </c>
      <c r="B612" s="368">
        <v>4</v>
      </c>
      <c r="C612" s="368" t="s">
        <v>168</v>
      </c>
      <c r="D612" s="368" t="s">
        <v>96</v>
      </c>
      <c r="E612" s="368" t="s">
        <v>268</v>
      </c>
      <c r="F612" s="368">
        <v>1</v>
      </c>
      <c r="G612" s="368">
        <v>0</v>
      </c>
      <c r="H612" s="368">
        <v>1</v>
      </c>
      <c r="I612" s="368">
        <v>0</v>
      </c>
      <c r="J612" s="368">
        <v>0</v>
      </c>
    </row>
    <row r="613" spans="1:10" ht="15.75" customHeight="1">
      <c r="A613" s="368" t="s">
        <v>1386</v>
      </c>
      <c r="B613" s="368">
        <v>4</v>
      </c>
      <c r="C613" s="368" t="s">
        <v>168</v>
      </c>
      <c r="D613" s="368" t="s">
        <v>226</v>
      </c>
      <c r="E613" s="368" t="s">
        <v>268</v>
      </c>
      <c r="F613" s="368">
        <v>1</v>
      </c>
      <c r="G613" s="368">
        <v>0</v>
      </c>
      <c r="H613" s="368">
        <v>1</v>
      </c>
      <c r="I613" s="368">
        <v>0</v>
      </c>
      <c r="J613" s="368">
        <v>0</v>
      </c>
    </row>
    <row r="614" spans="1:10" ht="15.75" customHeight="1">
      <c r="A614" s="368" t="s">
        <v>1387</v>
      </c>
      <c r="B614" s="368">
        <v>4</v>
      </c>
      <c r="C614" s="368" t="s">
        <v>168</v>
      </c>
      <c r="D614" s="368" t="s">
        <v>103</v>
      </c>
      <c r="E614" s="368" t="s">
        <v>268</v>
      </c>
      <c r="F614" s="368">
        <v>1</v>
      </c>
      <c r="G614" s="368">
        <v>0</v>
      </c>
      <c r="H614" s="368">
        <v>0</v>
      </c>
      <c r="I614" s="368">
        <v>1</v>
      </c>
      <c r="J614" s="368">
        <v>0</v>
      </c>
    </row>
    <row r="615" spans="1:10" ht="15.75" customHeight="1">
      <c r="A615" s="368" t="s">
        <v>1388</v>
      </c>
      <c r="B615" s="368">
        <v>4</v>
      </c>
      <c r="C615" s="368" t="s">
        <v>168</v>
      </c>
      <c r="D615" s="368" t="s">
        <v>140</v>
      </c>
      <c r="E615" s="368" t="s">
        <v>268</v>
      </c>
      <c r="F615" s="368">
        <v>1</v>
      </c>
      <c r="G615" s="368">
        <v>0</v>
      </c>
      <c r="H615" s="368">
        <v>1</v>
      </c>
      <c r="I615" s="368">
        <v>0</v>
      </c>
      <c r="J615" s="368">
        <v>0</v>
      </c>
    </row>
    <row r="616" spans="1:10" ht="15.75" customHeight="1">
      <c r="A616" s="368" t="s">
        <v>1389</v>
      </c>
      <c r="B616" s="368">
        <v>4</v>
      </c>
      <c r="C616" s="368" t="s">
        <v>168</v>
      </c>
      <c r="D616" s="368" t="s">
        <v>114</v>
      </c>
      <c r="E616" s="368" t="s">
        <v>268</v>
      </c>
      <c r="F616" s="368">
        <v>1</v>
      </c>
      <c r="G616" s="368">
        <v>0</v>
      </c>
      <c r="H616" s="368">
        <v>1</v>
      </c>
      <c r="I616" s="368">
        <v>0</v>
      </c>
      <c r="J616" s="368">
        <v>0</v>
      </c>
    </row>
    <row r="617" spans="1:10" ht="15.75" customHeight="1">
      <c r="A617" s="368" t="s">
        <v>1390</v>
      </c>
      <c r="B617" s="368">
        <v>4</v>
      </c>
      <c r="C617" s="368" t="s">
        <v>168</v>
      </c>
      <c r="D617" s="368" t="s">
        <v>206</v>
      </c>
      <c r="E617" s="368" t="s">
        <v>268</v>
      </c>
      <c r="F617" s="368">
        <v>1</v>
      </c>
      <c r="G617" s="368">
        <v>0</v>
      </c>
      <c r="H617" s="368">
        <v>1</v>
      </c>
      <c r="I617" s="368">
        <v>0</v>
      </c>
      <c r="J617" s="368">
        <v>0</v>
      </c>
    </row>
    <row r="618" spans="1:10" ht="15.75" customHeight="1">
      <c r="A618" s="368" t="s">
        <v>1391</v>
      </c>
      <c r="B618" s="368">
        <v>4</v>
      </c>
      <c r="C618" s="368" t="s">
        <v>168</v>
      </c>
      <c r="D618" s="368" t="s">
        <v>63</v>
      </c>
      <c r="E618" s="368" t="s">
        <v>249</v>
      </c>
      <c r="F618" s="368">
        <v>7</v>
      </c>
      <c r="G618" s="368">
        <v>1</v>
      </c>
      <c r="H618" s="368">
        <v>5</v>
      </c>
      <c r="I618" s="368">
        <v>1</v>
      </c>
      <c r="J618" s="368">
        <v>0</v>
      </c>
    </row>
    <row r="619" spans="1:10" ht="15.75" customHeight="1">
      <c r="A619" s="368" t="s">
        <v>1392</v>
      </c>
      <c r="B619" s="368">
        <v>4</v>
      </c>
      <c r="C619" s="368" t="s">
        <v>168</v>
      </c>
      <c r="D619" s="368" t="s">
        <v>195</v>
      </c>
      <c r="E619" s="368" t="s">
        <v>249</v>
      </c>
      <c r="F619" s="368">
        <v>1</v>
      </c>
      <c r="G619" s="368">
        <v>0</v>
      </c>
      <c r="H619" s="368">
        <v>1</v>
      </c>
      <c r="I619" s="368">
        <v>0</v>
      </c>
      <c r="J619" s="368">
        <v>0</v>
      </c>
    </row>
    <row r="620" spans="1:10" ht="15.75" customHeight="1">
      <c r="A620" s="368" t="s">
        <v>1393</v>
      </c>
      <c r="B620" s="368">
        <v>4</v>
      </c>
      <c r="C620" s="368" t="s">
        <v>168</v>
      </c>
      <c r="D620" s="368" t="s">
        <v>96</v>
      </c>
      <c r="E620" s="368" t="s">
        <v>249</v>
      </c>
      <c r="F620" s="368">
        <v>1</v>
      </c>
      <c r="G620" s="368">
        <v>0</v>
      </c>
      <c r="H620" s="368">
        <v>1</v>
      </c>
      <c r="I620" s="368">
        <v>0</v>
      </c>
      <c r="J620" s="368">
        <v>0</v>
      </c>
    </row>
    <row r="621" spans="1:10" ht="15.75" customHeight="1">
      <c r="A621" s="368" t="s">
        <v>1394</v>
      </c>
      <c r="B621" s="368">
        <v>4</v>
      </c>
      <c r="C621" s="368" t="s">
        <v>168</v>
      </c>
      <c r="D621" s="368" t="s">
        <v>226</v>
      </c>
      <c r="E621" s="368" t="s">
        <v>249</v>
      </c>
      <c r="F621" s="368">
        <v>1</v>
      </c>
      <c r="G621" s="368">
        <v>0</v>
      </c>
      <c r="H621" s="368">
        <v>1</v>
      </c>
      <c r="I621" s="368">
        <v>0</v>
      </c>
      <c r="J621" s="368">
        <v>0</v>
      </c>
    </row>
    <row r="622" spans="1:10" ht="15.75" customHeight="1">
      <c r="A622" s="368" t="s">
        <v>1395</v>
      </c>
      <c r="B622" s="368">
        <v>4</v>
      </c>
      <c r="C622" s="368" t="s">
        <v>168</v>
      </c>
      <c r="D622" s="368" t="s">
        <v>103</v>
      </c>
      <c r="E622" s="368" t="s">
        <v>249</v>
      </c>
      <c r="F622" s="368">
        <v>1</v>
      </c>
      <c r="G622" s="368">
        <v>0</v>
      </c>
      <c r="H622" s="368">
        <v>0</v>
      </c>
      <c r="I622" s="368">
        <v>1</v>
      </c>
      <c r="J622" s="368">
        <v>0</v>
      </c>
    </row>
    <row r="623" spans="1:10" ht="15.75" customHeight="1">
      <c r="A623" s="368" t="s">
        <v>1396</v>
      </c>
      <c r="B623" s="368">
        <v>4</v>
      </c>
      <c r="C623" s="368" t="s">
        <v>168</v>
      </c>
      <c r="D623" s="368" t="s">
        <v>140</v>
      </c>
      <c r="E623" s="368" t="s">
        <v>249</v>
      </c>
      <c r="F623" s="368">
        <v>1</v>
      </c>
      <c r="G623" s="368">
        <v>1</v>
      </c>
      <c r="H623" s="368">
        <v>0</v>
      </c>
      <c r="I623" s="368">
        <v>0</v>
      </c>
      <c r="J623" s="368">
        <v>0</v>
      </c>
    </row>
    <row r="624" spans="1:10" ht="15.75" customHeight="1">
      <c r="A624" s="368" t="s">
        <v>1397</v>
      </c>
      <c r="B624" s="368">
        <v>4</v>
      </c>
      <c r="C624" s="368" t="s">
        <v>168</v>
      </c>
      <c r="D624" s="368" t="s">
        <v>114</v>
      </c>
      <c r="E624" s="368" t="s">
        <v>249</v>
      </c>
      <c r="F624" s="368">
        <v>1</v>
      </c>
      <c r="G624" s="368">
        <v>0</v>
      </c>
      <c r="H624" s="368">
        <v>1</v>
      </c>
      <c r="I624" s="368">
        <v>0</v>
      </c>
      <c r="J624" s="368">
        <v>0</v>
      </c>
    </row>
    <row r="625" spans="1:10" ht="15.75" customHeight="1">
      <c r="A625" s="368" t="s">
        <v>1398</v>
      </c>
      <c r="B625" s="368">
        <v>4</v>
      </c>
      <c r="C625" s="368" t="s">
        <v>168</v>
      </c>
      <c r="D625" s="368" t="s">
        <v>206</v>
      </c>
      <c r="E625" s="368" t="s">
        <v>249</v>
      </c>
      <c r="F625" s="368">
        <v>1</v>
      </c>
      <c r="G625" s="368">
        <v>0</v>
      </c>
      <c r="H625" s="368">
        <v>1</v>
      </c>
      <c r="I625" s="368">
        <v>0</v>
      </c>
      <c r="J625" s="368">
        <v>0</v>
      </c>
    </row>
    <row r="626" spans="1:10" ht="15.75" customHeight="1">
      <c r="A626" s="368" t="s">
        <v>1399</v>
      </c>
      <c r="B626" s="368">
        <v>4</v>
      </c>
      <c r="C626" s="368" t="s">
        <v>168</v>
      </c>
      <c r="D626" s="368" t="s">
        <v>63</v>
      </c>
      <c r="E626" s="368" t="s">
        <v>248</v>
      </c>
      <c r="F626" s="368">
        <v>7</v>
      </c>
      <c r="G626" s="368">
        <v>0</v>
      </c>
      <c r="H626" s="368">
        <v>6</v>
      </c>
      <c r="I626" s="368">
        <v>1</v>
      </c>
      <c r="J626" s="368">
        <v>0</v>
      </c>
    </row>
    <row r="627" spans="1:10" ht="15.75" customHeight="1">
      <c r="A627" s="368" t="s">
        <v>1400</v>
      </c>
      <c r="B627" s="368">
        <v>4</v>
      </c>
      <c r="C627" s="368" t="s">
        <v>168</v>
      </c>
      <c r="D627" s="368" t="s">
        <v>195</v>
      </c>
      <c r="E627" s="368" t="s">
        <v>248</v>
      </c>
      <c r="F627" s="368">
        <v>1</v>
      </c>
      <c r="G627" s="368">
        <v>0</v>
      </c>
      <c r="H627" s="368">
        <v>1</v>
      </c>
      <c r="I627" s="368">
        <v>0</v>
      </c>
      <c r="J627" s="368">
        <v>0</v>
      </c>
    </row>
    <row r="628" spans="1:10" ht="15.75" customHeight="1">
      <c r="A628" s="368" t="s">
        <v>1401</v>
      </c>
      <c r="B628" s="368">
        <v>4</v>
      </c>
      <c r="C628" s="368" t="s">
        <v>168</v>
      </c>
      <c r="D628" s="368" t="s">
        <v>96</v>
      </c>
      <c r="E628" s="368" t="s">
        <v>248</v>
      </c>
      <c r="F628" s="368">
        <v>1</v>
      </c>
      <c r="G628" s="368">
        <v>0</v>
      </c>
      <c r="H628" s="368">
        <v>1</v>
      </c>
      <c r="I628" s="368">
        <v>0</v>
      </c>
      <c r="J628" s="368">
        <v>0</v>
      </c>
    </row>
    <row r="629" spans="1:10" ht="15.75" customHeight="1">
      <c r="A629" s="368" t="s">
        <v>1402</v>
      </c>
      <c r="B629" s="368">
        <v>4</v>
      </c>
      <c r="C629" s="368" t="s">
        <v>168</v>
      </c>
      <c r="D629" s="368" t="s">
        <v>226</v>
      </c>
      <c r="E629" s="368" t="s">
        <v>248</v>
      </c>
      <c r="F629" s="368">
        <v>1</v>
      </c>
      <c r="G629" s="368">
        <v>0</v>
      </c>
      <c r="H629" s="368">
        <v>1</v>
      </c>
      <c r="I629" s="368">
        <v>0</v>
      </c>
      <c r="J629" s="368">
        <v>0</v>
      </c>
    </row>
    <row r="630" spans="1:10" ht="15.75" customHeight="1">
      <c r="A630" s="368" t="s">
        <v>1403</v>
      </c>
      <c r="B630" s="368">
        <v>4</v>
      </c>
      <c r="C630" s="368" t="s">
        <v>168</v>
      </c>
      <c r="D630" s="368" t="s">
        <v>103</v>
      </c>
      <c r="E630" s="368" t="s">
        <v>248</v>
      </c>
      <c r="F630" s="368">
        <v>1</v>
      </c>
      <c r="G630" s="368">
        <v>0</v>
      </c>
      <c r="H630" s="368">
        <v>0</v>
      </c>
      <c r="I630" s="368">
        <v>1</v>
      </c>
      <c r="J630" s="368">
        <v>0</v>
      </c>
    </row>
    <row r="631" spans="1:10" ht="15.75" customHeight="1">
      <c r="A631" s="368" t="s">
        <v>1404</v>
      </c>
      <c r="B631" s="368">
        <v>4</v>
      </c>
      <c r="C631" s="368" t="s">
        <v>168</v>
      </c>
      <c r="D631" s="368" t="s">
        <v>140</v>
      </c>
      <c r="E631" s="368" t="s">
        <v>248</v>
      </c>
      <c r="F631" s="368">
        <v>1</v>
      </c>
      <c r="G631" s="368">
        <v>0</v>
      </c>
      <c r="H631" s="368">
        <v>1</v>
      </c>
      <c r="I631" s="368">
        <v>0</v>
      </c>
      <c r="J631" s="368">
        <v>0</v>
      </c>
    </row>
    <row r="632" spans="1:10" ht="15.75" customHeight="1">
      <c r="A632" s="368" t="s">
        <v>1405</v>
      </c>
      <c r="B632" s="368">
        <v>4</v>
      </c>
      <c r="C632" s="368" t="s">
        <v>168</v>
      </c>
      <c r="D632" s="368" t="s">
        <v>114</v>
      </c>
      <c r="E632" s="368" t="s">
        <v>248</v>
      </c>
      <c r="F632" s="368">
        <v>1</v>
      </c>
      <c r="G632" s="368">
        <v>0</v>
      </c>
      <c r="H632" s="368">
        <v>1</v>
      </c>
      <c r="I632" s="368">
        <v>0</v>
      </c>
      <c r="J632" s="368">
        <v>0</v>
      </c>
    </row>
    <row r="633" spans="1:10" ht="15.75" customHeight="1">
      <c r="A633" s="368" t="s">
        <v>1406</v>
      </c>
      <c r="B633" s="368">
        <v>4</v>
      </c>
      <c r="C633" s="368" t="s">
        <v>168</v>
      </c>
      <c r="D633" s="368" t="s">
        <v>206</v>
      </c>
      <c r="E633" s="368" t="s">
        <v>248</v>
      </c>
      <c r="F633" s="368">
        <v>1</v>
      </c>
      <c r="G633" s="368">
        <v>0</v>
      </c>
      <c r="H633" s="368">
        <v>1</v>
      </c>
      <c r="I633" s="368">
        <v>0</v>
      </c>
      <c r="J633" s="368">
        <v>0</v>
      </c>
    </row>
    <row r="634" spans="1:10" ht="15.75" customHeight="1">
      <c r="A634" s="368" t="s">
        <v>1407</v>
      </c>
      <c r="B634" s="368">
        <v>4</v>
      </c>
      <c r="C634" s="368" t="s">
        <v>169</v>
      </c>
      <c r="D634" s="368" t="s">
        <v>63</v>
      </c>
      <c r="E634" s="368" t="s">
        <v>250</v>
      </c>
      <c r="F634" s="368">
        <v>1027</v>
      </c>
      <c r="G634" s="368">
        <v>100</v>
      </c>
      <c r="H634" s="368">
        <v>672</v>
      </c>
      <c r="I634" s="368">
        <v>193</v>
      </c>
      <c r="J634" s="368">
        <v>62</v>
      </c>
    </row>
    <row r="635" spans="1:10" ht="15.75" customHeight="1">
      <c r="A635" s="368" t="s">
        <v>1408</v>
      </c>
      <c r="B635" s="368">
        <v>4</v>
      </c>
      <c r="C635" s="368" t="s">
        <v>169</v>
      </c>
      <c r="D635" s="368" t="s">
        <v>93</v>
      </c>
      <c r="E635" s="368" t="s">
        <v>250</v>
      </c>
      <c r="F635" s="368">
        <v>6</v>
      </c>
      <c r="G635" s="368">
        <v>0</v>
      </c>
      <c r="H635" s="368">
        <v>4</v>
      </c>
      <c r="I635" s="368">
        <v>1</v>
      </c>
      <c r="J635" s="368">
        <v>1</v>
      </c>
    </row>
    <row r="636" spans="1:10" ht="15.75" customHeight="1">
      <c r="A636" s="368" t="s">
        <v>1409</v>
      </c>
      <c r="B636" s="368">
        <v>4</v>
      </c>
      <c r="C636" s="368" t="s">
        <v>169</v>
      </c>
      <c r="D636" s="368" t="s">
        <v>94</v>
      </c>
      <c r="E636" s="368" t="s">
        <v>250</v>
      </c>
      <c r="F636" s="368">
        <v>3</v>
      </c>
      <c r="G636" s="368">
        <v>0</v>
      </c>
      <c r="H636" s="368">
        <v>2</v>
      </c>
      <c r="I636" s="368">
        <v>1</v>
      </c>
      <c r="J636" s="368">
        <v>0</v>
      </c>
    </row>
    <row r="637" spans="1:10" ht="15.75" customHeight="1">
      <c r="A637" s="368" t="s">
        <v>1410</v>
      </c>
      <c r="B637" s="368">
        <v>4</v>
      </c>
      <c r="C637" s="368" t="s">
        <v>169</v>
      </c>
      <c r="D637" s="368" t="s">
        <v>224</v>
      </c>
      <c r="E637" s="368" t="s">
        <v>250</v>
      </c>
      <c r="F637" s="368">
        <v>2</v>
      </c>
      <c r="G637" s="368">
        <v>0</v>
      </c>
      <c r="H637" s="368">
        <v>2</v>
      </c>
      <c r="I637" s="368">
        <v>0</v>
      </c>
      <c r="J637" s="368">
        <v>0</v>
      </c>
    </row>
    <row r="638" spans="1:10" ht="15.75" customHeight="1">
      <c r="A638" s="368" t="s">
        <v>1411</v>
      </c>
      <c r="B638" s="368">
        <v>4</v>
      </c>
      <c r="C638" s="368" t="s">
        <v>169</v>
      </c>
      <c r="D638" s="368" t="s">
        <v>194</v>
      </c>
      <c r="E638" s="368" t="s">
        <v>250</v>
      </c>
      <c r="F638" s="368">
        <v>10</v>
      </c>
      <c r="G638" s="368">
        <v>0</v>
      </c>
      <c r="H638" s="368">
        <v>9</v>
      </c>
      <c r="I638" s="368">
        <v>1</v>
      </c>
      <c r="J638" s="368">
        <v>0</v>
      </c>
    </row>
    <row r="639" spans="1:10" ht="15.75" customHeight="1">
      <c r="A639" s="368" t="s">
        <v>1412</v>
      </c>
      <c r="B639" s="368">
        <v>4</v>
      </c>
      <c r="C639" s="368" t="s">
        <v>169</v>
      </c>
      <c r="D639" s="368" t="s">
        <v>82</v>
      </c>
      <c r="E639" s="368" t="s">
        <v>250</v>
      </c>
      <c r="F639" s="368">
        <v>2</v>
      </c>
      <c r="G639" s="368">
        <v>1</v>
      </c>
      <c r="H639" s="368">
        <v>1</v>
      </c>
      <c r="I639" s="368">
        <v>0</v>
      </c>
      <c r="J639" s="368">
        <v>0</v>
      </c>
    </row>
    <row r="640" spans="1:10" ht="15.75" customHeight="1">
      <c r="A640" s="368" t="s">
        <v>1413</v>
      </c>
      <c r="B640" s="368">
        <v>4</v>
      </c>
      <c r="C640" s="368" t="s">
        <v>169</v>
      </c>
      <c r="D640" s="368" t="s">
        <v>95</v>
      </c>
      <c r="E640" s="368" t="s">
        <v>250</v>
      </c>
      <c r="F640" s="368">
        <v>1</v>
      </c>
      <c r="G640" s="368">
        <v>0</v>
      </c>
      <c r="H640" s="368">
        <v>1</v>
      </c>
      <c r="I640" s="368">
        <v>0</v>
      </c>
      <c r="J640" s="368">
        <v>0</v>
      </c>
    </row>
    <row r="641" spans="1:10" ht="15.75" customHeight="1">
      <c r="A641" s="368" t="s">
        <v>1414</v>
      </c>
      <c r="B641" s="368">
        <v>4</v>
      </c>
      <c r="C641" s="368" t="s">
        <v>169</v>
      </c>
      <c r="D641" s="368" t="s">
        <v>210</v>
      </c>
      <c r="E641" s="368" t="s">
        <v>250</v>
      </c>
      <c r="F641" s="368">
        <v>19</v>
      </c>
      <c r="G641" s="368">
        <v>0</v>
      </c>
      <c r="H641" s="368">
        <v>9</v>
      </c>
      <c r="I641" s="368">
        <v>8</v>
      </c>
      <c r="J641" s="368">
        <v>2</v>
      </c>
    </row>
    <row r="642" spans="1:10" ht="15.75" customHeight="1">
      <c r="A642" s="368" t="s">
        <v>1415</v>
      </c>
      <c r="B642" s="368">
        <v>4</v>
      </c>
      <c r="C642" s="368" t="s">
        <v>169</v>
      </c>
      <c r="D642" s="368" t="s">
        <v>20</v>
      </c>
      <c r="E642" s="368" t="s">
        <v>250</v>
      </c>
      <c r="F642" s="368">
        <v>2</v>
      </c>
      <c r="G642" s="368">
        <v>0</v>
      </c>
      <c r="H642" s="368">
        <v>0</v>
      </c>
      <c r="I642" s="368">
        <v>2</v>
      </c>
      <c r="J642" s="368">
        <v>0</v>
      </c>
    </row>
    <row r="643" spans="1:10" ht="15.75" customHeight="1">
      <c r="A643" s="368" t="s">
        <v>1416</v>
      </c>
      <c r="B643" s="368">
        <v>4</v>
      </c>
      <c r="C643" s="368" t="s">
        <v>169</v>
      </c>
      <c r="D643" s="368" t="s">
        <v>21</v>
      </c>
      <c r="E643" s="368" t="s">
        <v>250</v>
      </c>
      <c r="F643" s="368">
        <v>6</v>
      </c>
      <c r="G643" s="368">
        <v>1</v>
      </c>
      <c r="H643" s="368">
        <v>3</v>
      </c>
      <c r="I643" s="368">
        <v>2</v>
      </c>
      <c r="J643" s="368">
        <v>0</v>
      </c>
    </row>
    <row r="644" spans="1:10" ht="15.75" customHeight="1">
      <c r="A644" s="368" t="s">
        <v>1417</v>
      </c>
      <c r="B644" s="368">
        <v>4</v>
      </c>
      <c r="C644" s="368" t="s">
        <v>169</v>
      </c>
      <c r="D644" s="368" t="s">
        <v>22</v>
      </c>
      <c r="E644" s="368" t="s">
        <v>250</v>
      </c>
      <c r="F644" s="368">
        <v>10</v>
      </c>
      <c r="G644" s="368">
        <v>1</v>
      </c>
      <c r="H644" s="368">
        <v>6</v>
      </c>
      <c r="I644" s="368">
        <v>2</v>
      </c>
      <c r="J644" s="368">
        <v>1</v>
      </c>
    </row>
    <row r="645" spans="1:10" ht="15.75" customHeight="1">
      <c r="A645" s="368" t="s">
        <v>1418</v>
      </c>
      <c r="B645" s="368">
        <v>4</v>
      </c>
      <c r="C645" s="368" t="s">
        <v>169</v>
      </c>
      <c r="D645" s="368" t="s">
        <v>195</v>
      </c>
      <c r="E645" s="368" t="s">
        <v>250</v>
      </c>
      <c r="F645" s="368">
        <v>1</v>
      </c>
      <c r="G645" s="368">
        <v>0</v>
      </c>
      <c r="H645" s="368">
        <v>1</v>
      </c>
      <c r="I645" s="368">
        <v>0</v>
      </c>
      <c r="J645" s="368">
        <v>0</v>
      </c>
    </row>
    <row r="646" spans="1:10" ht="15.75" customHeight="1">
      <c r="A646" s="368" t="s">
        <v>1419</v>
      </c>
      <c r="B646" s="368">
        <v>4</v>
      </c>
      <c r="C646" s="368" t="s">
        <v>169</v>
      </c>
      <c r="D646" s="368" t="s">
        <v>175</v>
      </c>
      <c r="E646" s="368" t="s">
        <v>250</v>
      </c>
      <c r="F646" s="368">
        <v>2</v>
      </c>
      <c r="G646" s="368">
        <v>0</v>
      </c>
      <c r="H646" s="368">
        <v>1</v>
      </c>
      <c r="I646" s="368">
        <v>1</v>
      </c>
      <c r="J646" s="368">
        <v>0</v>
      </c>
    </row>
    <row r="647" spans="1:10" ht="15.75" customHeight="1">
      <c r="A647" s="368" t="s">
        <v>1420</v>
      </c>
      <c r="B647" s="368">
        <v>4</v>
      </c>
      <c r="C647" s="368" t="s">
        <v>169</v>
      </c>
      <c r="D647" s="368" t="s">
        <v>225</v>
      </c>
      <c r="E647" s="368" t="s">
        <v>250</v>
      </c>
      <c r="F647" s="368">
        <v>8</v>
      </c>
      <c r="G647" s="368">
        <v>0</v>
      </c>
      <c r="H647" s="368">
        <v>3</v>
      </c>
      <c r="I647" s="368">
        <v>3</v>
      </c>
      <c r="J647" s="368">
        <v>2</v>
      </c>
    </row>
    <row r="648" spans="1:10" ht="15.75" customHeight="1">
      <c r="A648" s="368" t="s">
        <v>1421</v>
      </c>
      <c r="B648" s="368">
        <v>4</v>
      </c>
      <c r="C648" s="368" t="s">
        <v>169</v>
      </c>
      <c r="D648" s="368" t="s">
        <v>96</v>
      </c>
      <c r="E648" s="368" t="s">
        <v>250</v>
      </c>
      <c r="F648" s="368">
        <v>8</v>
      </c>
      <c r="G648" s="368">
        <v>0</v>
      </c>
      <c r="H648" s="368">
        <v>8</v>
      </c>
      <c r="I648" s="368">
        <v>0</v>
      </c>
      <c r="J648" s="368">
        <v>0</v>
      </c>
    </row>
    <row r="649" spans="1:10" ht="15.75" customHeight="1">
      <c r="A649" s="368" t="s">
        <v>1422</v>
      </c>
      <c r="B649" s="368">
        <v>4</v>
      </c>
      <c r="C649" s="368" t="s">
        <v>169</v>
      </c>
      <c r="D649" s="368" t="s">
        <v>176</v>
      </c>
      <c r="E649" s="368" t="s">
        <v>250</v>
      </c>
      <c r="F649" s="368">
        <v>3</v>
      </c>
      <c r="G649" s="368">
        <v>1</v>
      </c>
      <c r="H649" s="368">
        <v>1</v>
      </c>
      <c r="I649" s="368">
        <v>1</v>
      </c>
      <c r="J649" s="368">
        <v>0</v>
      </c>
    </row>
    <row r="650" spans="1:10" ht="15.75" customHeight="1">
      <c r="A650" s="368" t="s">
        <v>1423</v>
      </c>
      <c r="B650" s="368">
        <v>4</v>
      </c>
      <c r="C650" s="368" t="s">
        <v>169</v>
      </c>
      <c r="D650" s="368" t="s">
        <v>196</v>
      </c>
      <c r="E650" s="368" t="s">
        <v>250</v>
      </c>
      <c r="F650" s="368">
        <v>7</v>
      </c>
      <c r="G650" s="368">
        <v>0</v>
      </c>
      <c r="H650" s="368">
        <v>6</v>
      </c>
      <c r="I650" s="368">
        <v>1</v>
      </c>
      <c r="J650" s="368">
        <v>0</v>
      </c>
    </row>
    <row r="651" spans="1:10" ht="15.75" customHeight="1">
      <c r="A651" s="368" t="s">
        <v>1424</v>
      </c>
      <c r="B651" s="368">
        <v>4</v>
      </c>
      <c r="C651" s="368" t="s">
        <v>169</v>
      </c>
      <c r="D651" s="368" t="s">
        <v>97</v>
      </c>
      <c r="E651" s="368" t="s">
        <v>250</v>
      </c>
      <c r="F651" s="368">
        <v>7</v>
      </c>
      <c r="G651" s="368">
        <v>0</v>
      </c>
      <c r="H651" s="368">
        <v>5</v>
      </c>
      <c r="I651" s="368">
        <v>1</v>
      </c>
      <c r="J651" s="368">
        <v>1</v>
      </c>
    </row>
    <row r="652" spans="1:10" ht="15.75" customHeight="1">
      <c r="A652" s="368" t="s">
        <v>1425</v>
      </c>
      <c r="B652" s="368">
        <v>4</v>
      </c>
      <c r="C652" s="368" t="s">
        <v>169</v>
      </c>
      <c r="D652" s="368" t="s">
        <v>177</v>
      </c>
      <c r="E652" s="368" t="s">
        <v>250</v>
      </c>
      <c r="F652" s="368">
        <v>14</v>
      </c>
      <c r="G652" s="368">
        <v>0</v>
      </c>
      <c r="H652" s="368">
        <v>12</v>
      </c>
      <c r="I652" s="368">
        <v>2</v>
      </c>
      <c r="J652" s="368">
        <v>0</v>
      </c>
    </row>
    <row r="653" spans="1:10" ht="15.75" customHeight="1">
      <c r="A653" s="368" t="s">
        <v>1426</v>
      </c>
      <c r="B653" s="368">
        <v>4</v>
      </c>
      <c r="C653" s="368" t="s">
        <v>169</v>
      </c>
      <c r="D653" s="368" t="s">
        <v>23</v>
      </c>
      <c r="E653" s="368" t="s">
        <v>250</v>
      </c>
      <c r="F653" s="368">
        <v>4</v>
      </c>
      <c r="G653" s="368">
        <v>1</v>
      </c>
      <c r="H653" s="368">
        <v>1</v>
      </c>
      <c r="I653" s="368">
        <v>0</v>
      </c>
      <c r="J653" s="368">
        <v>2</v>
      </c>
    </row>
    <row r="654" spans="1:10" ht="15.75" customHeight="1">
      <c r="A654" s="368" t="s">
        <v>1427</v>
      </c>
      <c r="B654" s="368">
        <v>4</v>
      </c>
      <c r="C654" s="368" t="s">
        <v>169</v>
      </c>
      <c r="D654" s="368" t="s">
        <v>226</v>
      </c>
      <c r="E654" s="368" t="s">
        <v>250</v>
      </c>
      <c r="F654" s="368">
        <v>7</v>
      </c>
      <c r="G654" s="368">
        <v>0</v>
      </c>
      <c r="H654" s="368">
        <v>5</v>
      </c>
      <c r="I654" s="368">
        <v>1</v>
      </c>
      <c r="J654" s="368">
        <v>1</v>
      </c>
    </row>
    <row r="655" spans="1:10" ht="15.75" customHeight="1">
      <c r="A655" s="368" t="s">
        <v>1428</v>
      </c>
      <c r="B655" s="368">
        <v>4</v>
      </c>
      <c r="C655" s="368" t="s">
        <v>169</v>
      </c>
      <c r="D655" s="368" t="s">
        <v>83</v>
      </c>
      <c r="E655" s="368" t="s">
        <v>250</v>
      </c>
      <c r="F655" s="368">
        <v>17</v>
      </c>
      <c r="G655" s="368">
        <v>1</v>
      </c>
      <c r="H655" s="368">
        <v>13</v>
      </c>
      <c r="I655" s="368">
        <v>2</v>
      </c>
      <c r="J655" s="368">
        <v>1</v>
      </c>
    </row>
    <row r="656" spans="1:10" ht="15.75" customHeight="1">
      <c r="A656" s="368" t="s">
        <v>1429</v>
      </c>
      <c r="B656" s="368">
        <v>4</v>
      </c>
      <c r="C656" s="368" t="s">
        <v>169</v>
      </c>
      <c r="D656" s="368" t="s">
        <v>98</v>
      </c>
      <c r="E656" s="368" t="s">
        <v>250</v>
      </c>
      <c r="F656" s="368">
        <v>4</v>
      </c>
      <c r="G656" s="368">
        <v>0</v>
      </c>
      <c r="H656" s="368">
        <v>3</v>
      </c>
      <c r="I656" s="368">
        <v>1</v>
      </c>
      <c r="J656" s="368">
        <v>0</v>
      </c>
    </row>
    <row r="657" spans="1:10" ht="15.75" customHeight="1">
      <c r="A657" s="368" t="s">
        <v>1430</v>
      </c>
      <c r="B657" s="368">
        <v>4</v>
      </c>
      <c r="C657" s="368" t="s">
        <v>169</v>
      </c>
      <c r="D657" s="368" t="s">
        <v>84</v>
      </c>
      <c r="E657" s="368" t="s">
        <v>250</v>
      </c>
      <c r="F657" s="368">
        <v>7</v>
      </c>
      <c r="G657" s="368">
        <v>2</v>
      </c>
      <c r="H657" s="368">
        <v>5</v>
      </c>
      <c r="I657" s="368">
        <v>0</v>
      </c>
      <c r="J657" s="368">
        <v>0</v>
      </c>
    </row>
    <row r="658" spans="1:10" ht="15.75" customHeight="1">
      <c r="A658" s="368" t="s">
        <v>1431</v>
      </c>
      <c r="B658" s="368">
        <v>4</v>
      </c>
      <c r="C658" s="368" t="s">
        <v>169</v>
      </c>
      <c r="D658" s="368" t="s">
        <v>24</v>
      </c>
      <c r="E658" s="368" t="s">
        <v>250</v>
      </c>
      <c r="F658" s="368">
        <v>14</v>
      </c>
      <c r="G658" s="368">
        <v>3</v>
      </c>
      <c r="H658" s="368">
        <v>10</v>
      </c>
      <c r="I658" s="368">
        <v>1</v>
      </c>
      <c r="J658" s="368">
        <v>0</v>
      </c>
    </row>
    <row r="659" spans="1:10" ht="15.75" customHeight="1">
      <c r="A659" s="368" t="s">
        <v>1432</v>
      </c>
      <c r="B659" s="368">
        <v>4</v>
      </c>
      <c r="C659" s="368" t="s">
        <v>169</v>
      </c>
      <c r="D659" s="368" t="s">
        <v>25</v>
      </c>
      <c r="E659" s="368" t="s">
        <v>250</v>
      </c>
      <c r="F659" s="368">
        <v>12</v>
      </c>
      <c r="G659" s="368">
        <v>1</v>
      </c>
      <c r="H659" s="368">
        <v>6</v>
      </c>
      <c r="I659" s="368">
        <v>3</v>
      </c>
      <c r="J659" s="368">
        <v>2</v>
      </c>
    </row>
    <row r="660" spans="1:10" ht="15.75" customHeight="1">
      <c r="A660" s="368" t="s">
        <v>1433</v>
      </c>
      <c r="B660" s="368">
        <v>4</v>
      </c>
      <c r="C660" s="368" t="s">
        <v>169</v>
      </c>
      <c r="D660" s="368" t="s">
        <v>197</v>
      </c>
      <c r="E660" s="368" t="s">
        <v>250</v>
      </c>
      <c r="F660" s="368">
        <v>6</v>
      </c>
      <c r="G660" s="368">
        <v>0</v>
      </c>
      <c r="H660" s="368">
        <v>5</v>
      </c>
      <c r="I660" s="368">
        <v>0</v>
      </c>
      <c r="J660" s="368">
        <v>1</v>
      </c>
    </row>
    <row r="661" spans="1:10" ht="15.75" customHeight="1">
      <c r="A661" s="368" t="s">
        <v>1434</v>
      </c>
      <c r="B661" s="368">
        <v>4</v>
      </c>
      <c r="C661" s="368" t="s">
        <v>169</v>
      </c>
      <c r="D661" s="368" t="s">
        <v>211</v>
      </c>
      <c r="E661" s="368" t="s">
        <v>250</v>
      </c>
      <c r="F661" s="368">
        <v>7</v>
      </c>
      <c r="G661" s="368">
        <v>0</v>
      </c>
      <c r="H661" s="368">
        <v>7</v>
      </c>
      <c r="I661" s="368">
        <v>0</v>
      </c>
      <c r="J661" s="368">
        <v>0</v>
      </c>
    </row>
    <row r="662" spans="1:10" ht="15.75" customHeight="1">
      <c r="A662" s="368" t="s">
        <v>1435</v>
      </c>
      <c r="B662" s="368">
        <v>4</v>
      </c>
      <c r="C662" s="368" t="s">
        <v>169</v>
      </c>
      <c r="D662" s="368" t="s">
        <v>100</v>
      </c>
      <c r="E662" s="368" t="s">
        <v>250</v>
      </c>
      <c r="F662" s="368">
        <v>9</v>
      </c>
      <c r="G662" s="368">
        <v>0</v>
      </c>
      <c r="H662" s="368">
        <v>6</v>
      </c>
      <c r="I662" s="368">
        <v>2</v>
      </c>
      <c r="J662" s="368">
        <v>1</v>
      </c>
    </row>
    <row r="663" spans="1:10" ht="15.75" customHeight="1">
      <c r="A663" s="368" t="s">
        <v>1436</v>
      </c>
      <c r="B663" s="368">
        <v>4</v>
      </c>
      <c r="C663" s="368" t="s">
        <v>169</v>
      </c>
      <c r="D663" s="368" t="s">
        <v>26</v>
      </c>
      <c r="E663" s="368" t="s">
        <v>250</v>
      </c>
      <c r="F663" s="368">
        <v>6</v>
      </c>
      <c r="G663" s="368">
        <v>0</v>
      </c>
      <c r="H663" s="368">
        <v>3</v>
      </c>
      <c r="I663" s="368">
        <v>3</v>
      </c>
      <c r="J663" s="368">
        <v>0</v>
      </c>
    </row>
    <row r="664" spans="1:10" ht="15.75" customHeight="1">
      <c r="A664" s="368" t="s">
        <v>1437</v>
      </c>
      <c r="B664" s="368">
        <v>4</v>
      </c>
      <c r="C664" s="368" t="s">
        <v>169</v>
      </c>
      <c r="D664" s="368" t="s">
        <v>154</v>
      </c>
      <c r="E664" s="368" t="s">
        <v>250</v>
      </c>
      <c r="F664" s="368">
        <v>1</v>
      </c>
      <c r="G664" s="368">
        <v>0</v>
      </c>
      <c r="H664" s="368">
        <v>1</v>
      </c>
      <c r="I664" s="368">
        <v>0</v>
      </c>
      <c r="J664" s="368">
        <v>0</v>
      </c>
    </row>
    <row r="665" spans="1:10" ht="15.75" customHeight="1">
      <c r="A665" s="368" t="s">
        <v>1438</v>
      </c>
      <c r="B665" s="368">
        <v>4</v>
      </c>
      <c r="C665" s="368" t="s">
        <v>169</v>
      </c>
      <c r="D665" s="368" t="s">
        <v>73</v>
      </c>
      <c r="E665" s="368" t="s">
        <v>250</v>
      </c>
      <c r="F665" s="368">
        <v>12</v>
      </c>
      <c r="G665" s="368">
        <v>0</v>
      </c>
      <c r="H665" s="368">
        <v>5</v>
      </c>
      <c r="I665" s="368">
        <v>6</v>
      </c>
      <c r="J665" s="368">
        <v>1</v>
      </c>
    </row>
    <row r="666" spans="1:10" ht="15.75" customHeight="1">
      <c r="A666" s="368" t="s">
        <v>1439</v>
      </c>
      <c r="B666" s="368">
        <v>4</v>
      </c>
      <c r="C666" s="368" t="s">
        <v>169</v>
      </c>
      <c r="D666" s="368" t="s">
        <v>74</v>
      </c>
      <c r="E666" s="368" t="s">
        <v>250</v>
      </c>
      <c r="F666" s="368">
        <v>18</v>
      </c>
      <c r="G666" s="368">
        <v>2</v>
      </c>
      <c r="H666" s="368">
        <v>12</v>
      </c>
      <c r="I666" s="368">
        <v>2</v>
      </c>
      <c r="J666" s="368">
        <v>2</v>
      </c>
    </row>
    <row r="667" spans="1:10" ht="15.75" customHeight="1">
      <c r="A667" s="368" t="s">
        <v>1440</v>
      </c>
      <c r="B667" s="368">
        <v>4</v>
      </c>
      <c r="C667" s="368" t="s">
        <v>169</v>
      </c>
      <c r="D667" s="368" t="s">
        <v>198</v>
      </c>
      <c r="E667" s="368" t="s">
        <v>250</v>
      </c>
      <c r="F667" s="368">
        <v>14</v>
      </c>
      <c r="G667" s="368">
        <v>1</v>
      </c>
      <c r="H667" s="368">
        <v>11</v>
      </c>
      <c r="I667" s="368">
        <v>2</v>
      </c>
      <c r="J667" s="368">
        <v>0</v>
      </c>
    </row>
    <row r="668" spans="1:10" ht="15.75" customHeight="1">
      <c r="A668" s="368" t="s">
        <v>1441</v>
      </c>
      <c r="B668" s="368">
        <v>4</v>
      </c>
      <c r="C668" s="368" t="s">
        <v>169</v>
      </c>
      <c r="D668" s="368" t="s">
        <v>227</v>
      </c>
      <c r="E668" s="368" t="s">
        <v>250</v>
      </c>
      <c r="F668" s="368">
        <v>3</v>
      </c>
      <c r="G668" s="368">
        <v>2</v>
      </c>
      <c r="H668" s="368">
        <v>1</v>
      </c>
      <c r="I668" s="368">
        <v>0</v>
      </c>
      <c r="J668" s="368">
        <v>0</v>
      </c>
    </row>
    <row r="669" spans="1:10" ht="15.75" customHeight="1">
      <c r="A669" s="368" t="s">
        <v>1442</v>
      </c>
      <c r="B669" s="368">
        <v>4</v>
      </c>
      <c r="C669" s="368" t="s">
        <v>169</v>
      </c>
      <c r="D669" s="368" t="s">
        <v>199</v>
      </c>
      <c r="E669" s="368" t="s">
        <v>250</v>
      </c>
      <c r="F669" s="368">
        <v>5</v>
      </c>
      <c r="G669" s="368">
        <v>0</v>
      </c>
      <c r="H669" s="368">
        <v>2</v>
      </c>
      <c r="I669" s="368">
        <v>3</v>
      </c>
      <c r="J669" s="368">
        <v>0</v>
      </c>
    </row>
    <row r="670" spans="1:10" ht="15.75" customHeight="1">
      <c r="A670" s="368" t="s">
        <v>1443</v>
      </c>
      <c r="B670" s="368">
        <v>4</v>
      </c>
      <c r="C670" s="368" t="s">
        <v>169</v>
      </c>
      <c r="D670" s="368" t="s">
        <v>212</v>
      </c>
      <c r="E670" s="368" t="s">
        <v>250</v>
      </c>
      <c r="F670" s="368">
        <v>6</v>
      </c>
      <c r="G670" s="368">
        <v>1</v>
      </c>
      <c r="H670" s="368">
        <v>3</v>
      </c>
      <c r="I670" s="368">
        <v>2</v>
      </c>
      <c r="J670" s="368">
        <v>0</v>
      </c>
    </row>
    <row r="671" spans="1:10" ht="15.75" customHeight="1">
      <c r="A671" s="368" t="s">
        <v>1444</v>
      </c>
      <c r="B671" s="368">
        <v>4</v>
      </c>
      <c r="C671" s="368" t="s">
        <v>169</v>
      </c>
      <c r="D671" s="368" t="s">
        <v>155</v>
      </c>
      <c r="E671" s="368" t="s">
        <v>250</v>
      </c>
      <c r="F671" s="368">
        <v>7</v>
      </c>
      <c r="G671" s="368">
        <v>2</v>
      </c>
      <c r="H671" s="368">
        <v>2</v>
      </c>
      <c r="I671" s="368">
        <v>3</v>
      </c>
      <c r="J671" s="368">
        <v>0</v>
      </c>
    </row>
    <row r="672" spans="1:10" ht="15.75" customHeight="1">
      <c r="A672" s="368" t="s">
        <v>1445</v>
      </c>
      <c r="B672" s="368">
        <v>4</v>
      </c>
      <c r="C672" s="368" t="s">
        <v>169</v>
      </c>
      <c r="D672" s="368" t="s">
        <v>101</v>
      </c>
      <c r="E672" s="368" t="s">
        <v>250</v>
      </c>
      <c r="F672" s="368">
        <v>5</v>
      </c>
      <c r="G672" s="368">
        <v>1</v>
      </c>
      <c r="H672" s="368">
        <v>4</v>
      </c>
      <c r="I672" s="368">
        <v>0</v>
      </c>
      <c r="J672" s="368">
        <v>0</v>
      </c>
    </row>
    <row r="673" spans="1:10" ht="15.75" customHeight="1">
      <c r="A673" s="368" t="s">
        <v>1446</v>
      </c>
      <c r="B673" s="368">
        <v>4</v>
      </c>
      <c r="C673" s="368" t="s">
        <v>169</v>
      </c>
      <c r="D673" s="368" t="s">
        <v>228</v>
      </c>
      <c r="E673" s="368" t="s">
        <v>250</v>
      </c>
      <c r="F673" s="368">
        <v>5</v>
      </c>
      <c r="G673" s="368">
        <v>1</v>
      </c>
      <c r="H673" s="368">
        <v>4</v>
      </c>
      <c r="I673" s="368">
        <v>0</v>
      </c>
      <c r="J673" s="368">
        <v>0</v>
      </c>
    </row>
    <row r="674" spans="1:10" ht="15.75" customHeight="1">
      <c r="A674" s="368" t="s">
        <v>1447</v>
      </c>
      <c r="B674" s="368">
        <v>4</v>
      </c>
      <c r="C674" s="368" t="s">
        <v>169</v>
      </c>
      <c r="D674" s="368" t="s">
        <v>178</v>
      </c>
      <c r="E674" s="368" t="s">
        <v>250</v>
      </c>
      <c r="F674" s="368">
        <v>7</v>
      </c>
      <c r="G674" s="368">
        <v>0</v>
      </c>
      <c r="H674" s="368">
        <v>5</v>
      </c>
      <c r="I674" s="368">
        <v>2</v>
      </c>
      <c r="J674" s="368">
        <v>0</v>
      </c>
    </row>
    <row r="675" spans="1:10" ht="15.75" customHeight="1">
      <c r="A675" s="368" t="s">
        <v>1448</v>
      </c>
      <c r="B675" s="368">
        <v>4</v>
      </c>
      <c r="C675" s="368" t="s">
        <v>169</v>
      </c>
      <c r="D675" s="368" t="s">
        <v>102</v>
      </c>
      <c r="E675" s="368" t="s">
        <v>250</v>
      </c>
      <c r="F675" s="368">
        <v>6</v>
      </c>
      <c r="G675" s="368">
        <v>0</v>
      </c>
      <c r="H675" s="368">
        <v>5</v>
      </c>
      <c r="I675" s="368">
        <v>1</v>
      </c>
      <c r="J675" s="368">
        <v>0</v>
      </c>
    </row>
    <row r="676" spans="1:10" ht="15.75" customHeight="1">
      <c r="A676" s="368" t="s">
        <v>1449</v>
      </c>
      <c r="B676" s="368">
        <v>4</v>
      </c>
      <c r="C676" s="368" t="s">
        <v>169</v>
      </c>
      <c r="D676" s="368" t="s">
        <v>85</v>
      </c>
      <c r="E676" s="368" t="s">
        <v>250</v>
      </c>
      <c r="F676" s="368">
        <v>34</v>
      </c>
      <c r="G676" s="368">
        <v>10</v>
      </c>
      <c r="H676" s="368">
        <v>16</v>
      </c>
      <c r="I676" s="368">
        <v>6</v>
      </c>
      <c r="J676" s="368">
        <v>2</v>
      </c>
    </row>
    <row r="677" spans="1:10" ht="15.75" customHeight="1">
      <c r="A677" s="368" t="s">
        <v>1450</v>
      </c>
      <c r="B677" s="368">
        <v>4</v>
      </c>
      <c r="C677" s="368" t="s">
        <v>169</v>
      </c>
      <c r="D677" s="368" t="s">
        <v>156</v>
      </c>
      <c r="E677" s="368" t="s">
        <v>250</v>
      </c>
      <c r="F677" s="368">
        <v>2</v>
      </c>
      <c r="G677" s="368">
        <v>0</v>
      </c>
      <c r="H677" s="368">
        <v>2</v>
      </c>
      <c r="I677" s="368">
        <v>0</v>
      </c>
      <c r="J677" s="368">
        <v>0</v>
      </c>
    </row>
    <row r="678" spans="1:10" ht="15.75" customHeight="1">
      <c r="A678" s="368" t="s">
        <v>1451</v>
      </c>
      <c r="B678" s="368">
        <v>4</v>
      </c>
      <c r="C678" s="368" t="s">
        <v>169</v>
      </c>
      <c r="D678" s="368" t="s">
        <v>200</v>
      </c>
      <c r="E678" s="368" t="s">
        <v>250</v>
      </c>
      <c r="F678" s="368">
        <v>15</v>
      </c>
      <c r="G678" s="368">
        <v>1</v>
      </c>
      <c r="H678" s="368">
        <v>10</v>
      </c>
      <c r="I678" s="368">
        <v>2</v>
      </c>
      <c r="J678" s="368">
        <v>2</v>
      </c>
    </row>
    <row r="679" spans="1:10" ht="15.75" customHeight="1">
      <c r="A679" s="368" t="s">
        <v>1452</v>
      </c>
      <c r="B679" s="368">
        <v>4</v>
      </c>
      <c r="C679" s="368" t="s">
        <v>169</v>
      </c>
      <c r="D679" s="368" t="s">
        <v>103</v>
      </c>
      <c r="E679" s="368" t="s">
        <v>250</v>
      </c>
      <c r="F679" s="368">
        <v>3</v>
      </c>
      <c r="G679" s="368">
        <v>0</v>
      </c>
      <c r="H679" s="368">
        <v>1</v>
      </c>
      <c r="I679" s="368">
        <v>2</v>
      </c>
      <c r="J679" s="368">
        <v>0</v>
      </c>
    </row>
    <row r="680" spans="1:10" ht="15.75" customHeight="1">
      <c r="A680" s="368" t="s">
        <v>1453</v>
      </c>
      <c r="B680" s="368">
        <v>4</v>
      </c>
      <c r="C680" s="368" t="s">
        <v>169</v>
      </c>
      <c r="D680" s="368" t="s">
        <v>104</v>
      </c>
      <c r="E680" s="368" t="s">
        <v>250</v>
      </c>
      <c r="F680" s="368">
        <v>7</v>
      </c>
      <c r="G680" s="368">
        <v>0</v>
      </c>
      <c r="H680" s="368">
        <v>4</v>
      </c>
      <c r="I680" s="368">
        <v>3</v>
      </c>
      <c r="J680" s="368">
        <v>0</v>
      </c>
    </row>
    <row r="681" spans="1:10" ht="15.75" customHeight="1">
      <c r="A681" s="368" t="s">
        <v>1454</v>
      </c>
      <c r="B681" s="368">
        <v>4</v>
      </c>
      <c r="C681" s="368" t="s">
        <v>169</v>
      </c>
      <c r="D681" s="368" t="s">
        <v>27</v>
      </c>
      <c r="E681" s="368" t="s">
        <v>250</v>
      </c>
      <c r="F681" s="368">
        <v>3</v>
      </c>
      <c r="G681" s="368">
        <v>0</v>
      </c>
      <c r="H681" s="368">
        <v>3</v>
      </c>
      <c r="I681" s="368">
        <v>0</v>
      </c>
      <c r="J681" s="368">
        <v>0</v>
      </c>
    </row>
    <row r="682" spans="1:10" ht="15.75" customHeight="1">
      <c r="A682" s="368" t="s">
        <v>1455</v>
      </c>
      <c r="B682" s="368">
        <v>4</v>
      </c>
      <c r="C682" s="368" t="s">
        <v>169</v>
      </c>
      <c r="D682" s="368" t="s">
        <v>105</v>
      </c>
      <c r="E682" s="368" t="s">
        <v>250</v>
      </c>
      <c r="F682" s="368">
        <v>1</v>
      </c>
      <c r="G682" s="368">
        <v>0</v>
      </c>
      <c r="H682" s="368">
        <v>1</v>
      </c>
      <c r="I682" s="368">
        <v>0</v>
      </c>
      <c r="J682" s="368">
        <v>0</v>
      </c>
    </row>
    <row r="683" spans="1:10" ht="15.75" customHeight="1">
      <c r="A683" s="368" t="s">
        <v>1456</v>
      </c>
      <c r="B683" s="368">
        <v>4</v>
      </c>
      <c r="C683" s="368" t="s">
        <v>169</v>
      </c>
      <c r="D683" s="368" t="s">
        <v>179</v>
      </c>
      <c r="E683" s="368" t="s">
        <v>250</v>
      </c>
      <c r="F683" s="368">
        <v>23</v>
      </c>
      <c r="G683" s="368">
        <v>4</v>
      </c>
      <c r="H683" s="368">
        <v>12</v>
      </c>
      <c r="I683" s="368">
        <v>6</v>
      </c>
      <c r="J683" s="368">
        <v>1</v>
      </c>
    </row>
    <row r="684" spans="1:10" ht="15.75" customHeight="1">
      <c r="A684" s="368" t="s">
        <v>1457</v>
      </c>
      <c r="B684" s="368">
        <v>4</v>
      </c>
      <c r="C684" s="368" t="s">
        <v>169</v>
      </c>
      <c r="D684" s="368" t="s">
        <v>106</v>
      </c>
      <c r="E684" s="368" t="s">
        <v>250</v>
      </c>
      <c r="F684" s="368">
        <v>4</v>
      </c>
      <c r="G684" s="368">
        <v>0</v>
      </c>
      <c r="H684" s="368">
        <v>2</v>
      </c>
      <c r="I684" s="368">
        <v>1</v>
      </c>
      <c r="J684" s="368">
        <v>1</v>
      </c>
    </row>
    <row r="685" spans="1:10" ht="15.75" customHeight="1">
      <c r="A685" s="368" t="s">
        <v>1458</v>
      </c>
      <c r="B685" s="368">
        <v>4</v>
      </c>
      <c r="C685" s="368" t="s">
        <v>169</v>
      </c>
      <c r="D685" s="368" t="s">
        <v>107</v>
      </c>
      <c r="E685" s="368" t="s">
        <v>250</v>
      </c>
      <c r="F685" s="368">
        <v>7</v>
      </c>
      <c r="G685" s="368">
        <v>0</v>
      </c>
      <c r="H685" s="368">
        <v>6</v>
      </c>
      <c r="I685" s="368">
        <v>1</v>
      </c>
      <c r="J685" s="368">
        <v>0</v>
      </c>
    </row>
    <row r="686" spans="1:10" ht="15.75" customHeight="1">
      <c r="A686" s="368" t="s">
        <v>1459</v>
      </c>
      <c r="B686" s="368">
        <v>4</v>
      </c>
      <c r="C686" s="368" t="s">
        <v>169</v>
      </c>
      <c r="D686" s="368" t="s">
        <v>157</v>
      </c>
      <c r="E686" s="368" t="s">
        <v>250</v>
      </c>
      <c r="F686" s="368">
        <v>2</v>
      </c>
      <c r="G686" s="368">
        <v>1</v>
      </c>
      <c r="H686" s="368">
        <v>0</v>
      </c>
      <c r="I686" s="368">
        <v>1</v>
      </c>
      <c r="J686" s="368">
        <v>0</v>
      </c>
    </row>
    <row r="687" spans="1:10" ht="15.75" customHeight="1">
      <c r="A687" s="368" t="s">
        <v>1460</v>
      </c>
      <c r="B687" s="368">
        <v>4</v>
      </c>
      <c r="C687" s="368" t="s">
        <v>169</v>
      </c>
      <c r="D687" s="368" t="s">
        <v>108</v>
      </c>
      <c r="E687" s="368" t="s">
        <v>250</v>
      </c>
      <c r="F687" s="368">
        <v>2</v>
      </c>
      <c r="G687" s="368">
        <v>0</v>
      </c>
      <c r="H687" s="368">
        <v>2</v>
      </c>
      <c r="I687" s="368">
        <v>0</v>
      </c>
      <c r="J687" s="368">
        <v>0</v>
      </c>
    </row>
    <row r="688" spans="1:10" ht="15.75" customHeight="1">
      <c r="A688" s="368" t="s">
        <v>1461</v>
      </c>
      <c r="B688" s="368">
        <v>4</v>
      </c>
      <c r="C688" s="368" t="s">
        <v>169</v>
      </c>
      <c r="D688" s="368" t="s">
        <v>213</v>
      </c>
      <c r="E688" s="368" t="s">
        <v>250</v>
      </c>
      <c r="F688" s="368">
        <v>5</v>
      </c>
      <c r="G688" s="368">
        <v>1</v>
      </c>
      <c r="H688" s="368">
        <v>3</v>
      </c>
      <c r="I688" s="368">
        <v>1</v>
      </c>
      <c r="J688" s="368">
        <v>0</v>
      </c>
    </row>
    <row r="689" spans="1:10" ht="15.75" customHeight="1">
      <c r="A689" s="368" t="s">
        <v>1462</v>
      </c>
      <c r="B689" s="368">
        <v>4</v>
      </c>
      <c r="C689" s="368" t="s">
        <v>169</v>
      </c>
      <c r="D689" s="368" t="s">
        <v>86</v>
      </c>
      <c r="E689" s="368" t="s">
        <v>250</v>
      </c>
      <c r="F689" s="368">
        <v>25</v>
      </c>
      <c r="G689" s="368">
        <v>4</v>
      </c>
      <c r="H689" s="368">
        <v>18</v>
      </c>
      <c r="I689" s="368">
        <v>1</v>
      </c>
      <c r="J689" s="368">
        <v>2</v>
      </c>
    </row>
    <row r="690" spans="1:10" ht="15.75" customHeight="1">
      <c r="A690" s="368" t="s">
        <v>1463</v>
      </c>
      <c r="B690" s="368">
        <v>4</v>
      </c>
      <c r="C690" s="368" t="s">
        <v>169</v>
      </c>
      <c r="D690" s="368" t="s">
        <v>109</v>
      </c>
      <c r="E690" s="368" t="s">
        <v>250</v>
      </c>
      <c r="F690" s="368">
        <v>2</v>
      </c>
      <c r="G690" s="368">
        <v>0</v>
      </c>
      <c r="H690" s="368">
        <v>1</v>
      </c>
      <c r="I690" s="368">
        <v>1</v>
      </c>
      <c r="J690" s="368">
        <v>0</v>
      </c>
    </row>
    <row r="691" spans="1:10" ht="15.75" customHeight="1">
      <c r="A691" s="368" t="s">
        <v>1464</v>
      </c>
      <c r="B691" s="368">
        <v>4</v>
      </c>
      <c r="C691" s="368" t="s">
        <v>169</v>
      </c>
      <c r="D691" s="368" t="s">
        <v>110</v>
      </c>
      <c r="E691" s="368" t="s">
        <v>250</v>
      </c>
      <c r="F691" s="368">
        <v>4</v>
      </c>
      <c r="G691" s="368">
        <v>1</v>
      </c>
      <c r="H691" s="368">
        <v>2</v>
      </c>
      <c r="I691" s="368">
        <v>1</v>
      </c>
      <c r="J691" s="368">
        <v>0</v>
      </c>
    </row>
    <row r="692" spans="1:10" ht="15.75" customHeight="1">
      <c r="A692" s="368" t="s">
        <v>1465</v>
      </c>
      <c r="B692" s="368">
        <v>4</v>
      </c>
      <c r="C692" s="368" t="s">
        <v>169</v>
      </c>
      <c r="D692" s="368" t="s">
        <v>111</v>
      </c>
      <c r="E692" s="368" t="s">
        <v>250</v>
      </c>
      <c r="F692" s="368">
        <v>2</v>
      </c>
      <c r="G692" s="368">
        <v>0</v>
      </c>
      <c r="H692" s="368">
        <v>0</v>
      </c>
      <c r="I692" s="368">
        <v>2</v>
      </c>
      <c r="J692" s="368">
        <v>0</v>
      </c>
    </row>
    <row r="693" spans="1:10" ht="15.75" customHeight="1">
      <c r="A693" s="368" t="s">
        <v>1466</v>
      </c>
      <c r="B693" s="368">
        <v>4</v>
      </c>
      <c r="C693" s="368" t="s">
        <v>169</v>
      </c>
      <c r="D693" s="368" t="s">
        <v>181</v>
      </c>
      <c r="E693" s="368" t="s">
        <v>250</v>
      </c>
      <c r="F693" s="368">
        <v>12</v>
      </c>
      <c r="G693" s="368">
        <v>1</v>
      </c>
      <c r="H693" s="368">
        <v>6</v>
      </c>
      <c r="I693" s="368">
        <v>4</v>
      </c>
      <c r="J693" s="368">
        <v>1</v>
      </c>
    </row>
    <row r="694" spans="1:10" ht="15.75" customHeight="1">
      <c r="A694" s="368" t="s">
        <v>1467</v>
      </c>
      <c r="B694" s="368">
        <v>4</v>
      </c>
      <c r="C694" s="368" t="s">
        <v>169</v>
      </c>
      <c r="D694" s="368" t="s">
        <v>229</v>
      </c>
      <c r="E694" s="368" t="s">
        <v>250</v>
      </c>
      <c r="F694" s="368">
        <v>8</v>
      </c>
      <c r="G694" s="368">
        <v>0</v>
      </c>
      <c r="H694" s="368">
        <v>6</v>
      </c>
      <c r="I694" s="368">
        <v>2</v>
      </c>
      <c r="J694" s="368">
        <v>0</v>
      </c>
    </row>
    <row r="695" spans="1:10" ht="15.75" customHeight="1">
      <c r="A695" s="368" t="s">
        <v>1468</v>
      </c>
      <c r="B695" s="368">
        <v>4</v>
      </c>
      <c r="C695" s="368" t="s">
        <v>169</v>
      </c>
      <c r="D695" s="368" t="s">
        <v>114</v>
      </c>
      <c r="E695" s="368" t="s">
        <v>250</v>
      </c>
      <c r="F695" s="368">
        <v>13</v>
      </c>
      <c r="G695" s="368">
        <v>2</v>
      </c>
      <c r="H695" s="368">
        <v>7</v>
      </c>
      <c r="I695" s="368">
        <v>2</v>
      </c>
      <c r="J695" s="368">
        <v>2</v>
      </c>
    </row>
    <row r="696" spans="1:10" ht="15.75" customHeight="1">
      <c r="A696" s="368" t="s">
        <v>1469</v>
      </c>
      <c r="B696" s="368">
        <v>4</v>
      </c>
      <c r="C696" s="368" t="s">
        <v>169</v>
      </c>
      <c r="D696" s="368" t="s">
        <v>28</v>
      </c>
      <c r="E696" s="368" t="s">
        <v>250</v>
      </c>
      <c r="F696" s="368">
        <v>1</v>
      </c>
      <c r="G696" s="368">
        <v>0</v>
      </c>
      <c r="H696" s="368">
        <v>1</v>
      </c>
      <c r="I696" s="368">
        <v>0</v>
      </c>
      <c r="J696" s="368">
        <v>0</v>
      </c>
    </row>
    <row r="697" spans="1:10" ht="15.75" customHeight="1">
      <c r="A697" s="368" t="s">
        <v>1470</v>
      </c>
      <c r="B697" s="368">
        <v>4</v>
      </c>
      <c r="C697" s="368" t="s">
        <v>169</v>
      </c>
      <c r="D697" s="368" t="s">
        <v>142</v>
      </c>
      <c r="E697" s="368" t="s">
        <v>250</v>
      </c>
      <c r="F697" s="368">
        <v>5</v>
      </c>
      <c r="G697" s="368">
        <v>1</v>
      </c>
      <c r="H697" s="368">
        <v>3</v>
      </c>
      <c r="I697" s="368">
        <v>1</v>
      </c>
      <c r="J697" s="368">
        <v>0</v>
      </c>
    </row>
    <row r="698" spans="1:10" ht="15.75" customHeight="1">
      <c r="A698" s="368" t="s">
        <v>1471</v>
      </c>
      <c r="B698" s="368">
        <v>4</v>
      </c>
      <c r="C698" s="368" t="s">
        <v>169</v>
      </c>
      <c r="D698" s="368" t="s">
        <v>29</v>
      </c>
      <c r="E698" s="368" t="s">
        <v>250</v>
      </c>
      <c r="F698" s="368">
        <v>32</v>
      </c>
      <c r="G698" s="368">
        <v>1</v>
      </c>
      <c r="H698" s="368">
        <v>26</v>
      </c>
      <c r="I698" s="368">
        <v>4</v>
      </c>
      <c r="J698" s="368">
        <v>1</v>
      </c>
    </row>
    <row r="699" spans="1:10" ht="15.75" customHeight="1">
      <c r="A699" s="368" t="s">
        <v>1472</v>
      </c>
      <c r="B699" s="368">
        <v>4</v>
      </c>
      <c r="C699" s="368" t="s">
        <v>169</v>
      </c>
      <c r="D699" s="368" t="s">
        <v>115</v>
      </c>
      <c r="E699" s="368" t="s">
        <v>250</v>
      </c>
      <c r="F699" s="368">
        <v>20</v>
      </c>
      <c r="G699" s="368">
        <v>2</v>
      </c>
      <c r="H699" s="368">
        <v>15</v>
      </c>
      <c r="I699" s="368">
        <v>2</v>
      </c>
      <c r="J699" s="368">
        <v>1</v>
      </c>
    </row>
    <row r="700" spans="1:10" ht="15.75" customHeight="1">
      <c r="A700" s="368" t="s">
        <v>1473</v>
      </c>
      <c r="B700" s="368">
        <v>4</v>
      </c>
      <c r="C700" s="368" t="s">
        <v>169</v>
      </c>
      <c r="D700" s="368" t="s">
        <v>75</v>
      </c>
      <c r="E700" s="368" t="s">
        <v>250</v>
      </c>
      <c r="F700" s="368">
        <v>3</v>
      </c>
      <c r="G700" s="368">
        <v>0</v>
      </c>
      <c r="H700" s="368">
        <v>1</v>
      </c>
      <c r="I700" s="368">
        <v>2</v>
      </c>
      <c r="J700" s="368">
        <v>0</v>
      </c>
    </row>
    <row r="701" spans="1:10" ht="15.75" customHeight="1">
      <c r="A701" s="368" t="s">
        <v>1474</v>
      </c>
      <c r="B701" s="368">
        <v>4</v>
      </c>
      <c r="C701" s="368" t="s">
        <v>169</v>
      </c>
      <c r="D701" s="368" t="s">
        <v>76</v>
      </c>
      <c r="E701" s="368" t="s">
        <v>250</v>
      </c>
      <c r="F701" s="368">
        <v>15</v>
      </c>
      <c r="G701" s="368">
        <v>0</v>
      </c>
      <c r="H701" s="368">
        <v>10</v>
      </c>
      <c r="I701" s="368">
        <v>4</v>
      </c>
      <c r="J701" s="368">
        <v>1</v>
      </c>
    </row>
    <row r="702" spans="1:10" ht="15.75" customHeight="1">
      <c r="A702" s="368" t="s">
        <v>1475</v>
      </c>
      <c r="B702" s="368">
        <v>4</v>
      </c>
      <c r="C702" s="368" t="s">
        <v>169</v>
      </c>
      <c r="D702" s="368" t="s">
        <v>143</v>
      </c>
      <c r="E702" s="368" t="s">
        <v>250</v>
      </c>
      <c r="F702" s="368">
        <v>7</v>
      </c>
      <c r="G702" s="368">
        <v>0</v>
      </c>
      <c r="H702" s="368">
        <v>5</v>
      </c>
      <c r="I702" s="368">
        <v>0</v>
      </c>
      <c r="J702" s="368">
        <v>2</v>
      </c>
    </row>
    <row r="703" spans="1:10" ht="15.75" customHeight="1">
      <c r="A703" s="368" t="s">
        <v>1476</v>
      </c>
      <c r="B703" s="368">
        <v>4</v>
      </c>
      <c r="C703" s="368" t="s">
        <v>169</v>
      </c>
      <c r="D703" s="368" t="s">
        <v>77</v>
      </c>
      <c r="E703" s="368" t="s">
        <v>250</v>
      </c>
      <c r="F703" s="368">
        <v>16</v>
      </c>
      <c r="G703" s="368">
        <v>3</v>
      </c>
      <c r="H703" s="368">
        <v>11</v>
      </c>
      <c r="I703" s="368">
        <v>2</v>
      </c>
      <c r="J703" s="368">
        <v>0</v>
      </c>
    </row>
    <row r="704" spans="1:10" ht="15.75" customHeight="1">
      <c r="A704" s="368" t="s">
        <v>1477</v>
      </c>
      <c r="B704" s="368">
        <v>4</v>
      </c>
      <c r="C704" s="368" t="s">
        <v>169</v>
      </c>
      <c r="D704" s="368" t="s">
        <v>30</v>
      </c>
      <c r="E704" s="368" t="s">
        <v>250</v>
      </c>
      <c r="F704" s="368">
        <v>17</v>
      </c>
      <c r="G704" s="368">
        <v>3</v>
      </c>
      <c r="H704" s="368">
        <v>10</v>
      </c>
      <c r="I704" s="368">
        <v>4</v>
      </c>
      <c r="J704" s="368">
        <v>0</v>
      </c>
    </row>
    <row r="705" spans="1:10" ht="15.75" customHeight="1">
      <c r="A705" s="368" t="s">
        <v>1478</v>
      </c>
      <c r="B705" s="368">
        <v>4</v>
      </c>
      <c r="C705" s="368" t="s">
        <v>169</v>
      </c>
      <c r="D705" s="368" t="s">
        <v>173</v>
      </c>
      <c r="E705" s="368" t="s">
        <v>250</v>
      </c>
      <c r="F705" s="368">
        <v>1</v>
      </c>
      <c r="G705" s="368">
        <v>0</v>
      </c>
      <c r="H705" s="368">
        <v>1</v>
      </c>
      <c r="I705" s="368">
        <v>0</v>
      </c>
      <c r="J705" s="368">
        <v>0</v>
      </c>
    </row>
    <row r="706" spans="1:10" ht="15.75" customHeight="1">
      <c r="A706" s="368" t="s">
        <v>1479</v>
      </c>
      <c r="B706" s="368">
        <v>4</v>
      </c>
      <c r="C706" s="368" t="s">
        <v>169</v>
      </c>
      <c r="D706" s="368" t="s">
        <v>87</v>
      </c>
      <c r="E706" s="368" t="s">
        <v>250</v>
      </c>
      <c r="F706" s="368">
        <v>2</v>
      </c>
      <c r="G706" s="368">
        <v>0</v>
      </c>
      <c r="H706" s="368">
        <v>2</v>
      </c>
      <c r="I706" s="368">
        <v>0</v>
      </c>
      <c r="J706" s="368">
        <v>0</v>
      </c>
    </row>
    <row r="707" spans="1:10" ht="15.75" customHeight="1">
      <c r="A707" s="368" t="s">
        <v>1480</v>
      </c>
      <c r="B707" s="368">
        <v>4</v>
      </c>
      <c r="C707" s="368" t="s">
        <v>169</v>
      </c>
      <c r="D707" s="368" t="s">
        <v>31</v>
      </c>
      <c r="E707" s="368" t="s">
        <v>250</v>
      </c>
      <c r="F707" s="368">
        <v>23</v>
      </c>
      <c r="G707" s="368">
        <v>6</v>
      </c>
      <c r="H707" s="368">
        <v>11</v>
      </c>
      <c r="I707" s="368">
        <v>4</v>
      </c>
      <c r="J707" s="368">
        <v>2</v>
      </c>
    </row>
    <row r="708" spans="1:10" ht="15.75" customHeight="1">
      <c r="A708" s="368" t="s">
        <v>1481</v>
      </c>
      <c r="B708" s="368">
        <v>4</v>
      </c>
      <c r="C708" s="368" t="s">
        <v>169</v>
      </c>
      <c r="D708" s="368" t="s">
        <v>182</v>
      </c>
      <c r="E708" s="368" t="s">
        <v>250</v>
      </c>
      <c r="F708" s="368">
        <v>2</v>
      </c>
      <c r="G708" s="368">
        <v>0</v>
      </c>
      <c r="H708" s="368">
        <v>1</v>
      </c>
      <c r="I708" s="368">
        <v>1</v>
      </c>
      <c r="J708" s="368">
        <v>0</v>
      </c>
    </row>
    <row r="709" spans="1:10" ht="15.75" customHeight="1">
      <c r="A709" s="368" t="s">
        <v>1482</v>
      </c>
      <c r="B709" s="368">
        <v>4</v>
      </c>
      <c r="C709" s="368" t="s">
        <v>169</v>
      </c>
      <c r="D709" s="368" t="s">
        <v>144</v>
      </c>
      <c r="E709" s="368" t="s">
        <v>250</v>
      </c>
      <c r="F709" s="368">
        <v>4</v>
      </c>
      <c r="G709" s="368">
        <v>0</v>
      </c>
      <c r="H709" s="368">
        <v>3</v>
      </c>
      <c r="I709" s="368">
        <v>1</v>
      </c>
      <c r="J709" s="368">
        <v>0</v>
      </c>
    </row>
    <row r="710" spans="1:10" ht="15.75" customHeight="1">
      <c r="A710" s="368" t="s">
        <v>1483</v>
      </c>
      <c r="B710" s="368">
        <v>4</v>
      </c>
      <c r="C710" s="368" t="s">
        <v>169</v>
      </c>
      <c r="D710" s="368" t="s">
        <v>158</v>
      </c>
      <c r="E710" s="368" t="s">
        <v>250</v>
      </c>
      <c r="F710" s="368">
        <v>1</v>
      </c>
      <c r="G710" s="368">
        <v>0</v>
      </c>
      <c r="H710" s="368">
        <v>1</v>
      </c>
      <c r="I710" s="368">
        <v>0</v>
      </c>
      <c r="J710" s="368">
        <v>0</v>
      </c>
    </row>
    <row r="711" spans="1:10" ht="15.75" customHeight="1">
      <c r="A711" s="368" t="s">
        <v>1484</v>
      </c>
      <c r="B711" s="368">
        <v>4</v>
      </c>
      <c r="C711" s="368" t="s">
        <v>169</v>
      </c>
      <c r="D711" s="368" t="s">
        <v>183</v>
      </c>
      <c r="E711" s="368" t="s">
        <v>250</v>
      </c>
      <c r="F711" s="368">
        <v>3</v>
      </c>
      <c r="G711" s="368">
        <v>0</v>
      </c>
      <c r="H711" s="368">
        <v>3</v>
      </c>
      <c r="I711" s="368">
        <v>0</v>
      </c>
      <c r="J711" s="368">
        <v>0</v>
      </c>
    </row>
    <row r="712" spans="1:10" ht="15.75" customHeight="1">
      <c r="A712" s="368" t="s">
        <v>1485</v>
      </c>
      <c r="B712" s="368">
        <v>4</v>
      </c>
      <c r="C712" s="368" t="s">
        <v>169</v>
      </c>
      <c r="D712" s="368" t="s">
        <v>159</v>
      </c>
      <c r="E712" s="368" t="s">
        <v>250</v>
      </c>
      <c r="F712" s="368">
        <v>3</v>
      </c>
      <c r="G712" s="368">
        <v>0</v>
      </c>
      <c r="H712" s="368">
        <v>3</v>
      </c>
      <c r="I712" s="368">
        <v>0</v>
      </c>
      <c r="J712" s="368">
        <v>0</v>
      </c>
    </row>
    <row r="713" spans="1:10" ht="15.75" customHeight="1">
      <c r="A713" s="368" t="s">
        <v>1486</v>
      </c>
      <c r="B713" s="368">
        <v>4</v>
      </c>
      <c r="C713" s="368" t="s">
        <v>169</v>
      </c>
      <c r="D713" s="368" t="s">
        <v>145</v>
      </c>
      <c r="E713" s="368" t="s">
        <v>250</v>
      </c>
      <c r="F713" s="368">
        <v>4</v>
      </c>
      <c r="G713" s="368">
        <v>0</v>
      </c>
      <c r="H713" s="368">
        <v>4</v>
      </c>
      <c r="I713" s="368">
        <v>0</v>
      </c>
      <c r="J713" s="368">
        <v>0</v>
      </c>
    </row>
    <row r="714" spans="1:10" ht="15.75" customHeight="1">
      <c r="A714" s="368" t="s">
        <v>1487</v>
      </c>
      <c r="B714" s="368">
        <v>4</v>
      </c>
      <c r="C714" s="368" t="s">
        <v>169</v>
      </c>
      <c r="D714" s="368" t="s">
        <v>88</v>
      </c>
      <c r="E714" s="368" t="s">
        <v>250</v>
      </c>
      <c r="F714" s="368">
        <v>7</v>
      </c>
      <c r="G714" s="368">
        <v>0</v>
      </c>
      <c r="H714" s="368">
        <v>5</v>
      </c>
      <c r="I714" s="368">
        <v>2</v>
      </c>
      <c r="J714" s="368">
        <v>0</v>
      </c>
    </row>
    <row r="715" spans="1:10" ht="15.75" customHeight="1">
      <c r="A715" s="368" t="s">
        <v>1488</v>
      </c>
      <c r="B715" s="368">
        <v>4</v>
      </c>
      <c r="C715" s="368" t="s">
        <v>169</v>
      </c>
      <c r="D715" s="368" t="s">
        <v>57</v>
      </c>
      <c r="E715" s="368" t="s">
        <v>250</v>
      </c>
      <c r="F715" s="368">
        <v>4</v>
      </c>
      <c r="G715" s="368">
        <v>0</v>
      </c>
      <c r="H715" s="368">
        <v>4</v>
      </c>
      <c r="I715" s="368">
        <v>0</v>
      </c>
      <c r="J715" s="368">
        <v>0</v>
      </c>
    </row>
    <row r="716" spans="1:10" ht="15.75" customHeight="1">
      <c r="A716" s="368" t="s">
        <v>1489</v>
      </c>
      <c r="B716" s="368">
        <v>4</v>
      </c>
      <c r="C716" s="368" t="s">
        <v>169</v>
      </c>
      <c r="D716" s="368" t="s">
        <v>202</v>
      </c>
      <c r="E716" s="368" t="s">
        <v>250</v>
      </c>
      <c r="F716" s="368">
        <v>4</v>
      </c>
      <c r="G716" s="368">
        <v>1</v>
      </c>
      <c r="H716" s="368">
        <v>2</v>
      </c>
      <c r="I716" s="368">
        <v>1</v>
      </c>
      <c r="J716" s="368">
        <v>0</v>
      </c>
    </row>
    <row r="717" spans="1:10" ht="15.75" customHeight="1">
      <c r="A717" s="368" t="s">
        <v>1490</v>
      </c>
      <c r="B717" s="368">
        <v>4</v>
      </c>
      <c r="C717" s="368" t="s">
        <v>169</v>
      </c>
      <c r="D717" s="368" t="s">
        <v>160</v>
      </c>
      <c r="E717" s="368" t="s">
        <v>250</v>
      </c>
      <c r="F717" s="368">
        <v>6</v>
      </c>
      <c r="G717" s="368">
        <v>0</v>
      </c>
      <c r="H717" s="368">
        <v>6</v>
      </c>
      <c r="I717" s="368">
        <v>0</v>
      </c>
      <c r="J717" s="368">
        <v>0</v>
      </c>
    </row>
    <row r="718" spans="1:10" ht="15.75" customHeight="1">
      <c r="A718" s="368" t="s">
        <v>1491</v>
      </c>
      <c r="B718" s="368">
        <v>4</v>
      </c>
      <c r="C718" s="368" t="s">
        <v>169</v>
      </c>
      <c r="D718" s="368" t="s">
        <v>58</v>
      </c>
      <c r="E718" s="368" t="s">
        <v>250</v>
      </c>
      <c r="F718" s="368">
        <v>12</v>
      </c>
      <c r="G718" s="368">
        <v>1</v>
      </c>
      <c r="H718" s="368">
        <v>9</v>
      </c>
      <c r="I718" s="368">
        <v>2</v>
      </c>
      <c r="J718" s="368">
        <v>0</v>
      </c>
    </row>
    <row r="719" spans="1:10" ht="15.75" customHeight="1">
      <c r="A719" s="368" t="s">
        <v>1492</v>
      </c>
      <c r="B719" s="368">
        <v>4</v>
      </c>
      <c r="C719" s="368" t="s">
        <v>169</v>
      </c>
      <c r="D719" s="368" t="s">
        <v>78</v>
      </c>
      <c r="E719" s="368" t="s">
        <v>250</v>
      </c>
      <c r="F719" s="368">
        <v>13</v>
      </c>
      <c r="G719" s="368">
        <v>1</v>
      </c>
      <c r="H719" s="368">
        <v>7</v>
      </c>
      <c r="I719" s="368">
        <v>4</v>
      </c>
      <c r="J719" s="368">
        <v>1</v>
      </c>
    </row>
    <row r="720" spans="1:10" ht="15.75" customHeight="1">
      <c r="A720" s="368" t="s">
        <v>1493</v>
      </c>
      <c r="B720" s="368">
        <v>4</v>
      </c>
      <c r="C720" s="368" t="s">
        <v>169</v>
      </c>
      <c r="D720" s="368" t="s">
        <v>161</v>
      </c>
      <c r="E720" s="368" t="s">
        <v>250</v>
      </c>
      <c r="F720" s="368">
        <v>1</v>
      </c>
      <c r="G720" s="368">
        <v>1</v>
      </c>
      <c r="H720" s="368">
        <v>0</v>
      </c>
      <c r="I720" s="368">
        <v>0</v>
      </c>
      <c r="J720" s="368">
        <v>0</v>
      </c>
    </row>
    <row r="721" spans="1:10" ht="15.75" customHeight="1">
      <c r="A721" s="368" t="s">
        <v>1494</v>
      </c>
      <c r="B721" s="368">
        <v>4</v>
      </c>
      <c r="C721" s="368" t="s">
        <v>169</v>
      </c>
      <c r="D721" s="368" t="s">
        <v>79</v>
      </c>
      <c r="E721" s="368" t="s">
        <v>250</v>
      </c>
      <c r="F721" s="368">
        <v>2</v>
      </c>
      <c r="G721" s="368">
        <v>0</v>
      </c>
      <c r="H721" s="368">
        <v>0</v>
      </c>
      <c r="I721" s="368">
        <v>1</v>
      </c>
      <c r="J721" s="368">
        <v>1</v>
      </c>
    </row>
    <row r="722" spans="1:10" ht="15.75" customHeight="1">
      <c r="A722" s="368" t="s">
        <v>1495</v>
      </c>
      <c r="B722" s="368">
        <v>4</v>
      </c>
      <c r="C722" s="368" t="s">
        <v>169</v>
      </c>
      <c r="D722" s="368" t="s">
        <v>80</v>
      </c>
      <c r="E722" s="368" t="s">
        <v>250</v>
      </c>
      <c r="F722" s="368">
        <v>12</v>
      </c>
      <c r="G722" s="368">
        <v>0</v>
      </c>
      <c r="H722" s="368">
        <v>8</v>
      </c>
      <c r="I722" s="368">
        <v>4</v>
      </c>
      <c r="J722" s="368">
        <v>0</v>
      </c>
    </row>
    <row r="723" spans="1:10" ht="15.75" customHeight="1">
      <c r="A723" s="368" t="s">
        <v>1496</v>
      </c>
      <c r="B723" s="368">
        <v>4</v>
      </c>
      <c r="C723" s="368" t="s">
        <v>169</v>
      </c>
      <c r="D723" s="368" t="s">
        <v>32</v>
      </c>
      <c r="E723" s="368" t="s">
        <v>250</v>
      </c>
      <c r="F723" s="368">
        <v>5</v>
      </c>
      <c r="G723" s="368">
        <v>0</v>
      </c>
      <c r="H723" s="368">
        <v>2</v>
      </c>
      <c r="I723" s="368">
        <v>1</v>
      </c>
      <c r="J723" s="368">
        <v>2</v>
      </c>
    </row>
    <row r="724" spans="1:10" ht="15.75" customHeight="1">
      <c r="A724" s="368" t="s">
        <v>1497</v>
      </c>
      <c r="B724" s="368">
        <v>4</v>
      </c>
      <c r="C724" s="368" t="s">
        <v>169</v>
      </c>
      <c r="D724" s="368" t="s">
        <v>184</v>
      </c>
      <c r="E724" s="368" t="s">
        <v>250</v>
      </c>
      <c r="F724" s="368">
        <v>18</v>
      </c>
      <c r="G724" s="368">
        <v>2</v>
      </c>
      <c r="H724" s="368">
        <v>12</v>
      </c>
      <c r="I724" s="368">
        <v>3</v>
      </c>
      <c r="J724" s="368">
        <v>1</v>
      </c>
    </row>
    <row r="725" spans="1:10" ht="15.75" customHeight="1">
      <c r="A725" s="368" t="s">
        <v>1498</v>
      </c>
      <c r="B725" s="368">
        <v>4</v>
      </c>
      <c r="C725" s="368" t="s">
        <v>169</v>
      </c>
      <c r="D725" s="368" t="s">
        <v>89</v>
      </c>
      <c r="E725" s="368" t="s">
        <v>250</v>
      </c>
      <c r="F725" s="368">
        <v>7</v>
      </c>
      <c r="G725" s="368">
        <v>0</v>
      </c>
      <c r="H725" s="368">
        <v>4</v>
      </c>
      <c r="I725" s="368">
        <v>3</v>
      </c>
      <c r="J725" s="368">
        <v>0</v>
      </c>
    </row>
    <row r="726" spans="1:10" ht="15.75" customHeight="1">
      <c r="A726" s="368" t="s">
        <v>1499</v>
      </c>
      <c r="B726" s="368">
        <v>4</v>
      </c>
      <c r="C726" s="368" t="s">
        <v>169</v>
      </c>
      <c r="D726" s="368" t="s">
        <v>203</v>
      </c>
      <c r="E726" s="368" t="s">
        <v>250</v>
      </c>
      <c r="F726" s="368">
        <v>4</v>
      </c>
      <c r="G726" s="368">
        <v>0</v>
      </c>
      <c r="H726" s="368">
        <v>3</v>
      </c>
      <c r="I726" s="368">
        <v>1</v>
      </c>
      <c r="J726" s="368">
        <v>0</v>
      </c>
    </row>
    <row r="727" spans="1:10" ht="15.75" customHeight="1">
      <c r="A727" s="368" t="s">
        <v>1500</v>
      </c>
      <c r="B727" s="368">
        <v>4</v>
      </c>
      <c r="C727" s="368" t="s">
        <v>169</v>
      </c>
      <c r="D727" s="368" t="s">
        <v>186</v>
      </c>
      <c r="E727" s="368" t="s">
        <v>250</v>
      </c>
      <c r="F727" s="368">
        <v>3</v>
      </c>
      <c r="G727" s="368">
        <v>0</v>
      </c>
      <c r="H727" s="368">
        <v>2</v>
      </c>
      <c r="I727" s="368">
        <v>1</v>
      </c>
      <c r="J727" s="368">
        <v>0</v>
      </c>
    </row>
    <row r="728" spans="1:10" ht="15.75" customHeight="1">
      <c r="A728" s="368" t="s">
        <v>1501</v>
      </c>
      <c r="B728" s="368">
        <v>4</v>
      </c>
      <c r="C728" s="368" t="s">
        <v>169</v>
      </c>
      <c r="D728" s="368" t="s">
        <v>146</v>
      </c>
      <c r="E728" s="368" t="s">
        <v>250</v>
      </c>
      <c r="F728" s="368">
        <v>3</v>
      </c>
      <c r="G728" s="368">
        <v>0</v>
      </c>
      <c r="H728" s="368">
        <v>2</v>
      </c>
      <c r="I728" s="368">
        <v>1</v>
      </c>
      <c r="J728" s="368">
        <v>0</v>
      </c>
    </row>
    <row r="729" spans="1:10" ht="15.75" customHeight="1">
      <c r="A729" s="368" t="s">
        <v>1502</v>
      </c>
      <c r="B729" s="368">
        <v>4</v>
      </c>
      <c r="C729" s="368" t="s">
        <v>169</v>
      </c>
      <c r="D729" s="368" t="s">
        <v>147</v>
      </c>
      <c r="E729" s="368" t="s">
        <v>250</v>
      </c>
      <c r="F729" s="368">
        <v>2</v>
      </c>
      <c r="G729" s="368">
        <v>0</v>
      </c>
      <c r="H729" s="368">
        <v>1</v>
      </c>
      <c r="I729" s="368">
        <v>1</v>
      </c>
      <c r="J729" s="368">
        <v>0</v>
      </c>
    </row>
    <row r="730" spans="1:10" ht="15.75" customHeight="1">
      <c r="A730" s="368" t="s">
        <v>1503</v>
      </c>
      <c r="B730" s="368">
        <v>4</v>
      </c>
      <c r="C730" s="368" t="s">
        <v>169</v>
      </c>
      <c r="D730" s="368" t="s">
        <v>33</v>
      </c>
      <c r="E730" s="368" t="s">
        <v>250</v>
      </c>
      <c r="F730" s="368">
        <v>8</v>
      </c>
      <c r="G730" s="368">
        <v>2</v>
      </c>
      <c r="H730" s="368">
        <v>5</v>
      </c>
      <c r="I730" s="368">
        <v>1</v>
      </c>
      <c r="J730" s="368">
        <v>0</v>
      </c>
    </row>
    <row r="731" spans="1:10" ht="15.75" customHeight="1">
      <c r="A731" s="368" t="s">
        <v>1504</v>
      </c>
      <c r="B731" s="368">
        <v>4</v>
      </c>
      <c r="C731" s="368" t="s">
        <v>169</v>
      </c>
      <c r="D731" s="368" t="s">
        <v>59</v>
      </c>
      <c r="E731" s="368" t="s">
        <v>250</v>
      </c>
      <c r="F731" s="368">
        <v>2</v>
      </c>
      <c r="G731" s="368">
        <v>0</v>
      </c>
      <c r="H731" s="368">
        <v>2</v>
      </c>
      <c r="I731" s="368">
        <v>0</v>
      </c>
      <c r="J731" s="368">
        <v>0</v>
      </c>
    </row>
    <row r="732" spans="1:10" ht="15.75" customHeight="1">
      <c r="A732" s="368" t="s">
        <v>1505</v>
      </c>
      <c r="B732" s="368">
        <v>4</v>
      </c>
      <c r="C732" s="368" t="s">
        <v>169</v>
      </c>
      <c r="D732" s="368" t="s">
        <v>34</v>
      </c>
      <c r="E732" s="368" t="s">
        <v>250</v>
      </c>
      <c r="F732" s="368">
        <v>7</v>
      </c>
      <c r="G732" s="368">
        <v>0</v>
      </c>
      <c r="H732" s="368">
        <v>4</v>
      </c>
      <c r="I732" s="368">
        <v>1</v>
      </c>
      <c r="J732" s="368">
        <v>2</v>
      </c>
    </row>
    <row r="733" spans="1:10" ht="15.75" customHeight="1">
      <c r="A733" s="368" t="s">
        <v>1506</v>
      </c>
      <c r="B733" s="368">
        <v>4</v>
      </c>
      <c r="C733" s="368" t="s">
        <v>169</v>
      </c>
      <c r="D733" s="368" t="s">
        <v>214</v>
      </c>
      <c r="E733" s="368" t="s">
        <v>250</v>
      </c>
      <c r="F733" s="368">
        <v>12</v>
      </c>
      <c r="G733" s="368">
        <v>1</v>
      </c>
      <c r="H733" s="368">
        <v>4</v>
      </c>
      <c r="I733" s="368">
        <v>4</v>
      </c>
      <c r="J733" s="368">
        <v>3</v>
      </c>
    </row>
    <row r="734" spans="1:10" ht="15.75" customHeight="1">
      <c r="A734" s="368" t="s">
        <v>1507</v>
      </c>
      <c r="B734" s="368">
        <v>4</v>
      </c>
      <c r="C734" s="368" t="s">
        <v>169</v>
      </c>
      <c r="D734" s="368" t="s">
        <v>35</v>
      </c>
      <c r="E734" s="368" t="s">
        <v>250</v>
      </c>
      <c r="F734" s="368">
        <v>4</v>
      </c>
      <c r="G734" s="368">
        <v>0</v>
      </c>
      <c r="H734" s="368">
        <v>4</v>
      </c>
      <c r="I734" s="368">
        <v>0</v>
      </c>
      <c r="J734" s="368">
        <v>0</v>
      </c>
    </row>
    <row r="735" spans="1:10" ht="15.75" customHeight="1">
      <c r="A735" s="368" t="s">
        <v>1508</v>
      </c>
      <c r="B735" s="368">
        <v>4</v>
      </c>
      <c r="C735" s="368" t="s">
        <v>169</v>
      </c>
      <c r="D735" s="368" t="s">
        <v>60</v>
      </c>
      <c r="E735" s="368" t="s">
        <v>250</v>
      </c>
      <c r="F735" s="368">
        <v>7</v>
      </c>
      <c r="G735" s="368">
        <v>1</v>
      </c>
      <c r="H735" s="368">
        <v>4</v>
      </c>
      <c r="I735" s="368">
        <v>2</v>
      </c>
      <c r="J735" s="368">
        <v>0</v>
      </c>
    </row>
    <row r="736" spans="1:10" ht="15.75" customHeight="1">
      <c r="A736" s="368" t="s">
        <v>1509</v>
      </c>
      <c r="B736" s="368">
        <v>4</v>
      </c>
      <c r="C736" s="368" t="s">
        <v>169</v>
      </c>
      <c r="D736" s="368" t="s">
        <v>215</v>
      </c>
      <c r="E736" s="368" t="s">
        <v>250</v>
      </c>
      <c r="F736" s="368">
        <v>6</v>
      </c>
      <c r="G736" s="368">
        <v>0</v>
      </c>
      <c r="H736" s="368">
        <v>5</v>
      </c>
      <c r="I736" s="368">
        <v>0</v>
      </c>
      <c r="J736" s="368">
        <v>1</v>
      </c>
    </row>
    <row r="737" spans="1:10" ht="15.75" customHeight="1">
      <c r="A737" s="368" t="s">
        <v>1510</v>
      </c>
      <c r="B737" s="368">
        <v>4</v>
      </c>
      <c r="C737" s="368" t="s">
        <v>169</v>
      </c>
      <c r="D737" s="368" t="s">
        <v>187</v>
      </c>
      <c r="E737" s="368" t="s">
        <v>250</v>
      </c>
      <c r="F737" s="368">
        <v>1</v>
      </c>
      <c r="G737" s="368">
        <v>0</v>
      </c>
      <c r="H737" s="368">
        <v>0</v>
      </c>
      <c r="I737" s="368">
        <v>0</v>
      </c>
      <c r="J737" s="368">
        <v>1</v>
      </c>
    </row>
    <row r="738" spans="1:10" ht="15.75" customHeight="1">
      <c r="A738" s="368" t="s">
        <v>1511</v>
      </c>
      <c r="B738" s="368">
        <v>4</v>
      </c>
      <c r="C738" s="368" t="s">
        <v>169</v>
      </c>
      <c r="D738" s="368" t="s">
        <v>216</v>
      </c>
      <c r="E738" s="368" t="s">
        <v>250</v>
      </c>
      <c r="F738" s="368">
        <v>8</v>
      </c>
      <c r="G738" s="368">
        <v>0</v>
      </c>
      <c r="H738" s="368">
        <v>6</v>
      </c>
      <c r="I738" s="368">
        <v>2</v>
      </c>
      <c r="J738" s="368">
        <v>0</v>
      </c>
    </row>
    <row r="739" spans="1:10" ht="15.75" customHeight="1">
      <c r="A739" s="368" t="s">
        <v>1512</v>
      </c>
      <c r="B739" s="368">
        <v>4</v>
      </c>
      <c r="C739" s="368" t="s">
        <v>169</v>
      </c>
      <c r="D739" s="368" t="s">
        <v>205</v>
      </c>
      <c r="E739" s="368" t="s">
        <v>250</v>
      </c>
      <c r="F739" s="368">
        <v>9</v>
      </c>
      <c r="G739" s="368">
        <v>0</v>
      </c>
      <c r="H739" s="368">
        <v>8</v>
      </c>
      <c r="I739" s="368">
        <v>1</v>
      </c>
      <c r="J739" s="368">
        <v>0</v>
      </c>
    </row>
    <row r="740" spans="1:10" ht="15.75" customHeight="1">
      <c r="A740" s="368" t="s">
        <v>1513</v>
      </c>
      <c r="B740" s="368">
        <v>4</v>
      </c>
      <c r="C740" s="368" t="s">
        <v>169</v>
      </c>
      <c r="D740" s="368" t="s">
        <v>206</v>
      </c>
      <c r="E740" s="368" t="s">
        <v>250</v>
      </c>
      <c r="F740" s="368">
        <v>5</v>
      </c>
      <c r="G740" s="368">
        <v>0</v>
      </c>
      <c r="H740" s="368">
        <v>5</v>
      </c>
      <c r="I740" s="368">
        <v>0</v>
      </c>
      <c r="J740" s="368">
        <v>0</v>
      </c>
    </row>
    <row r="741" spans="1:10" ht="15.75" customHeight="1">
      <c r="A741" s="368" t="s">
        <v>1514</v>
      </c>
      <c r="B741" s="368">
        <v>4</v>
      </c>
      <c r="C741" s="368" t="s">
        <v>169</v>
      </c>
      <c r="D741" s="368" t="s">
        <v>188</v>
      </c>
      <c r="E741" s="368" t="s">
        <v>250</v>
      </c>
      <c r="F741" s="368">
        <v>3</v>
      </c>
      <c r="G741" s="368">
        <v>0</v>
      </c>
      <c r="H741" s="368">
        <v>3</v>
      </c>
      <c r="I741" s="368">
        <v>0</v>
      </c>
      <c r="J741" s="368">
        <v>0</v>
      </c>
    </row>
    <row r="742" spans="1:10" ht="15.75" customHeight="1">
      <c r="A742" s="368" t="s">
        <v>1515</v>
      </c>
      <c r="B742" s="368">
        <v>4</v>
      </c>
      <c r="C742" s="368" t="s">
        <v>169</v>
      </c>
      <c r="D742" s="368" t="s">
        <v>90</v>
      </c>
      <c r="E742" s="368" t="s">
        <v>250</v>
      </c>
      <c r="F742" s="368">
        <v>4</v>
      </c>
      <c r="G742" s="368">
        <v>1</v>
      </c>
      <c r="H742" s="368">
        <v>2</v>
      </c>
      <c r="I742" s="368">
        <v>1</v>
      </c>
      <c r="J742" s="368">
        <v>0</v>
      </c>
    </row>
    <row r="743" spans="1:10" ht="15.75" customHeight="1">
      <c r="A743" s="368" t="s">
        <v>1516</v>
      </c>
      <c r="B743" s="368">
        <v>4</v>
      </c>
      <c r="C743" s="368" t="s">
        <v>169</v>
      </c>
      <c r="D743" s="368" t="s">
        <v>148</v>
      </c>
      <c r="E743" s="368" t="s">
        <v>250</v>
      </c>
      <c r="F743" s="368">
        <v>8</v>
      </c>
      <c r="G743" s="368">
        <v>0</v>
      </c>
      <c r="H743" s="368">
        <v>5</v>
      </c>
      <c r="I743" s="368">
        <v>2</v>
      </c>
      <c r="J743" s="368">
        <v>1</v>
      </c>
    </row>
    <row r="744" spans="1:10" ht="15.75" customHeight="1">
      <c r="A744" s="368" t="s">
        <v>1517</v>
      </c>
      <c r="B744" s="368">
        <v>4</v>
      </c>
      <c r="C744" s="368" t="s">
        <v>169</v>
      </c>
      <c r="D744" s="368" t="s">
        <v>36</v>
      </c>
      <c r="E744" s="368" t="s">
        <v>250</v>
      </c>
      <c r="F744" s="368">
        <v>2</v>
      </c>
      <c r="G744" s="368">
        <v>0</v>
      </c>
      <c r="H744" s="368">
        <v>2</v>
      </c>
      <c r="I744" s="368">
        <v>0</v>
      </c>
      <c r="J744" s="368">
        <v>0</v>
      </c>
    </row>
    <row r="745" spans="1:10" ht="15.75" customHeight="1">
      <c r="A745" s="368" t="s">
        <v>1518</v>
      </c>
      <c r="B745" s="368">
        <v>4</v>
      </c>
      <c r="C745" s="368" t="s">
        <v>169</v>
      </c>
      <c r="D745" s="368" t="s">
        <v>217</v>
      </c>
      <c r="E745" s="368" t="s">
        <v>250</v>
      </c>
      <c r="F745" s="368">
        <v>27</v>
      </c>
      <c r="G745" s="368">
        <v>2</v>
      </c>
      <c r="H745" s="368">
        <v>19</v>
      </c>
      <c r="I745" s="368">
        <v>6</v>
      </c>
      <c r="J745" s="368">
        <v>0</v>
      </c>
    </row>
    <row r="746" spans="1:10" ht="15.75" customHeight="1">
      <c r="A746" s="368" t="s">
        <v>1519</v>
      </c>
      <c r="B746" s="368">
        <v>4</v>
      </c>
      <c r="C746" s="368" t="s">
        <v>169</v>
      </c>
      <c r="D746" s="368" t="s">
        <v>37</v>
      </c>
      <c r="E746" s="368" t="s">
        <v>250</v>
      </c>
      <c r="F746" s="368">
        <v>9</v>
      </c>
      <c r="G746" s="368">
        <v>1</v>
      </c>
      <c r="H746" s="368">
        <v>5</v>
      </c>
      <c r="I746" s="368">
        <v>1</v>
      </c>
      <c r="J746" s="368">
        <v>2</v>
      </c>
    </row>
    <row r="747" spans="1:10" ht="15.75" customHeight="1">
      <c r="A747" s="368" t="s">
        <v>1520</v>
      </c>
      <c r="B747" s="368">
        <v>4</v>
      </c>
      <c r="C747" s="368" t="s">
        <v>169</v>
      </c>
      <c r="D747" s="368" t="s">
        <v>218</v>
      </c>
      <c r="E747" s="368" t="s">
        <v>250</v>
      </c>
      <c r="F747" s="368">
        <v>4</v>
      </c>
      <c r="G747" s="368">
        <v>1</v>
      </c>
      <c r="H747" s="368">
        <v>3</v>
      </c>
      <c r="I747" s="368">
        <v>0</v>
      </c>
      <c r="J747" s="368">
        <v>0</v>
      </c>
    </row>
    <row r="748" spans="1:10" ht="15.75" customHeight="1">
      <c r="A748" s="368" t="s">
        <v>1521</v>
      </c>
      <c r="B748" s="368">
        <v>4</v>
      </c>
      <c r="C748" s="368" t="s">
        <v>169</v>
      </c>
      <c r="D748" s="368" t="s">
        <v>91</v>
      </c>
      <c r="E748" s="368" t="s">
        <v>250</v>
      </c>
      <c r="F748" s="368">
        <v>14</v>
      </c>
      <c r="G748" s="368">
        <v>0</v>
      </c>
      <c r="H748" s="368">
        <v>6</v>
      </c>
      <c r="I748" s="368">
        <v>4</v>
      </c>
      <c r="J748" s="368">
        <v>4</v>
      </c>
    </row>
    <row r="749" spans="1:10" ht="15.75" customHeight="1">
      <c r="A749" s="368" t="s">
        <v>1522</v>
      </c>
      <c r="B749" s="368">
        <v>4</v>
      </c>
      <c r="C749" s="368" t="s">
        <v>169</v>
      </c>
      <c r="D749" s="368" t="s">
        <v>19</v>
      </c>
      <c r="E749" s="368" t="s">
        <v>250</v>
      </c>
      <c r="F749" s="368">
        <v>2</v>
      </c>
      <c r="G749" s="368">
        <v>0</v>
      </c>
      <c r="H749" s="368">
        <v>1</v>
      </c>
      <c r="I749" s="368">
        <v>1</v>
      </c>
      <c r="J749" s="368">
        <v>0</v>
      </c>
    </row>
    <row r="750" spans="1:10" ht="15.75" customHeight="1">
      <c r="A750" s="368" t="s">
        <v>1523</v>
      </c>
      <c r="B750" s="368">
        <v>4</v>
      </c>
      <c r="C750" s="368" t="s">
        <v>169</v>
      </c>
      <c r="D750" s="368" t="s">
        <v>189</v>
      </c>
      <c r="E750" s="368" t="s">
        <v>250</v>
      </c>
      <c r="F750" s="368">
        <v>19</v>
      </c>
      <c r="G750" s="368">
        <v>5</v>
      </c>
      <c r="H750" s="368">
        <v>10</v>
      </c>
      <c r="I750" s="368">
        <v>3</v>
      </c>
      <c r="J750" s="368">
        <v>1</v>
      </c>
    </row>
    <row r="751" spans="1:10" ht="15.75" customHeight="1">
      <c r="A751" s="368" t="s">
        <v>1524</v>
      </c>
      <c r="B751" s="368">
        <v>4</v>
      </c>
      <c r="C751" s="368" t="s">
        <v>169</v>
      </c>
      <c r="D751" s="368" t="s">
        <v>149</v>
      </c>
      <c r="E751" s="368" t="s">
        <v>250</v>
      </c>
      <c r="F751" s="368">
        <v>10</v>
      </c>
      <c r="G751" s="368">
        <v>3</v>
      </c>
      <c r="H751" s="368">
        <v>7</v>
      </c>
      <c r="I751" s="368">
        <v>0</v>
      </c>
      <c r="J751" s="368">
        <v>0</v>
      </c>
    </row>
    <row r="752" spans="1:10" ht="15.75" customHeight="1">
      <c r="A752" s="368" t="s">
        <v>1525</v>
      </c>
      <c r="B752" s="368">
        <v>4</v>
      </c>
      <c r="C752" s="368" t="s">
        <v>169</v>
      </c>
      <c r="D752" s="368" t="s">
        <v>207</v>
      </c>
      <c r="E752" s="368" t="s">
        <v>250</v>
      </c>
      <c r="F752" s="368">
        <v>2</v>
      </c>
      <c r="G752" s="368">
        <v>0</v>
      </c>
      <c r="H752" s="368">
        <v>2</v>
      </c>
      <c r="I752" s="368">
        <v>0</v>
      </c>
      <c r="J752" s="368">
        <v>0</v>
      </c>
    </row>
    <row r="753" spans="1:10" ht="15.75" customHeight="1">
      <c r="A753" s="368" t="s">
        <v>1526</v>
      </c>
      <c r="B753" s="368">
        <v>4</v>
      </c>
      <c r="C753" s="368" t="s">
        <v>169</v>
      </c>
      <c r="D753" s="368" t="s">
        <v>38</v>
      </c>
      <c r="E753" s="368" t="s">
        <v>250</v>
      </c>
      <c r="F753" s="368">
        <v>4</v>
      </c>
      <c r="G753" s="368">
        <v>1</v>
      </c>
      <c r="H753" s="368">
        <v>2</v>
      </c>
      <c r="I753" s="368">
        <v>1</v>
      </c>
      <c r="J753" s="368">
        <v>0</v>
      </c>
    </row>
    <row r="754" spans="1:10" ht="15.75" customHeight="1">
      <c r="A754" s="368" t="s">
        <v>1527</v>
      </c>
      <c r="B754" s="368">
        <v>4</v>
      </c>
      <c r="C754" s="368" t="s">
        <v>169</v>
      </c>
      <c r="D754" s="368" t="s">
        <v>219</v>
      </c>
      <c r="E754" s="368" t="s">
        <v>250</v>
      </c>
      <c r="F754" s="368">
        <v>5</v>
      </c>
      <c r="G754" s="368">
        <v>0</v>
      </c>
      <c r="H754" s="368">
        <v>4</v>
      </c>
      <c r="I754" s="368">
        <v>1</v>
      </c>
      <c r="J754" s="368">
        <v>0</v>
      </c>
    </row>
    <row r="755" spans="1:10" ht="15.75" customHeight="1">
      <c r="A755" s="368" t="s">
        <v>1528</v>
      </c>
      <c r="B755" s="368">
        <v>4</v>
      </c>
      <c r="C755" s="368" t="s">
        <v>169</v>
      </c>
      <c r="D755" s="368" t="s">
        <v>92</v>
      </c>
      <c r="E755" s="368" t="s">
        <v>250</v>
      </c>
      <c r="F755" s="368">
        <v>3</v>
      </c>
      <c r="G755" s="368">
        <v>1</v>
      </c>
      <c r="H755" s="368">
        <v>1</v>
      </c>
      <c r="I755" s="368">
        <v>1</v>
      </c>
      <c r="J755" s="368">
        <v>0</v>
      </c>
    </row>
    <row r="756" spans="1:10" ht="15.75" customHeight="1">
      <c r="A756" s="368" t="s">
        <v>1529</v>
      </c>
      <c r="B756" s="368">
        <v>4</v>
      </c>
      <c r="C756" s="368" t="s">
        <v>169</v>
      </c>
      <c r="D756" s="368" t="s">
        <v>150</v>
      </c>
      <c r="E756" s="368" t="s">
        <v>250</v>
      </c>
      <c r="F756" s="368">
        <v>3</v>
      </c>
      <c r="G756" s="368">
        <v>0</v>
      </c>
      <c r="H756" s="368">
        <v>2</v>
      </c>
      <c r="I756" s="368">
        <v>1</v>
      </c>
      <c r="J756" s="368">
        <v>0</v>
      </c>
    </row>
    <row r="757" spans="1:10" ht="15.75" customHeight="1">
      <c r="A757" s="368" t="s">
        <v>1530</v>
      </c>
      <c r="B757" s="368">
        <v>4</v>
      </c>
      <c r="C757" s="368" t="s">
        <v>169</v>
      </c>
      <c r="D757" s="368" t="s">
        <v>39</v>
      </c>
      <c r="E757" s="368" t="s">
        <v>250</v>
      </c>
      <c r="F757" s="368">
        <v>7</v>
      </c>
      <c r="G757" s="368">
        <v>0</v>
      </c>
      <c r="H757" s="368">
        <v>4</v>
      </c>
      <c r="I757" s="368">
        <v>2</v>
      </c>
      <c r="J757" s="368">
        <v>1</v>
      </c>
    </row>
    <row r="758" spans="1:10" ht="15.75" customHeight="1">
      <c r="A758" s="368" t="s">
        <v>1531</v>
      </c>
      <c r="B758" s="368">
        <v>4</v>
      </c>
      <c r="C758" s="368" t="s">
        <v>169</v>
      </c>
      <c r="D758" s="368" t="s">
        <v>61</v>
      </c>
      <c r="E758" s="368" t="s">
        <v>250</v>
      </c>
      <c r="F758" s="368">
        <v>4</v>
      </c>
      <c r="G758" s="368">
        <v>0</v>
      </c>
      <c r="H758" s="368">
        <v>3</v>
      </c>
      <c r="I758" s="368">
        <v>1</v>
      </c>
      <c r="J758" s="368">
        <v>0</v>
      </c>
    </row>
    <row r="759" spans="1:10" ht="15.75" customHeight="1">
      <c r="A759" s="368" t="s">
        <v>1532</v>
      </c>
      <c r="B759" s="368">
        <v>4</v>
      </c>
      <c r="C759" s="368" t="s">
        <v>169</v>
      </c>
      <c r="D759" s="368" t="s">
        <v>220</v>
      </c>
      <c r="E759" s="368" t="s">
        <v>250</v>
      </c>
      <c r="F759" s="368">
        <v>5</v>
      </c>
      <c r="G759" s="368">
        <v>1</v>
      </c>
      <c r="H759" s="368">
        <v>3</v>
      </c>
      <c r="I759" s="368">
        <v>1</v>
      </c>
      <c r="J759" s="368">
        <v>0</v>
      </c>
    </row>
    <row r="760" spans="1:10" ht="15.75" customHeight="1">
      <c r="A760" s="368" t="s">
        <v>1533</v>
      </c>
      <c r="B760" s="368">
        <v>4</v>
      </c>
      <c r="C760" s="368" t="s">
        <v>169</v>
      </c>
      <c r="D760" s="368" t="s">
        <v>151</v>
      </c>
      <c r="E760" s="368" t="s">
        <v>250</v>
      </c>
      <c r="F760" s="368">
        <v>6</v>
      </c>
      <c r="G760" s="368">
        <v>1</v>
      </c>
      <c r="H760" s="368">
        <v>3</v>
      </c>
      <c r="I760" s="368">
        <v>1</v>
      </c>
      <c r="J760" s="368">
        <v>1</v>
      </c>
    </row>
    <row r="761" spans="1:10" ht="15.75" customHeight="1">
      <c r="A761" s="368" t="s">
        <v>1534</v>
      </c>
      <c r="B761" s="368">
        <v>4</v>
      </c>
      <c r="C761" s="368" t="s">
        <v>169</v>
      </c>
      <c r="D761" s="368" t="s">
        <v>152</v>
      </c>
      <c r="E761" s="368" t="s">
        <v>250</v>
      </c>
      <c r="F761" s="368">
        <v>8</v>
      </c>
      <c r="G761" s="368">
        <v>1</v>
      </c>
      <c r="H761" s="368">
        <v>4</v>
      </c>
      <c r="I761" s="368">
        <v>3</v>
      </c>
      <c r="J761" s="368">
        <v>0</v>
      </c>
    </row>
    <row r="762" spans="1:10" ht="15.75" customHeight="1">
      <c r="A762" s="368" t="s">
        <v>1535</v>
      </c>
      <c r="B762" s="368">
        <v>4</v>
      </c>
      <c r="C762" s="368" t="s">
        <v>169</v>
      </c>
      <c r="D762" s="368" t="s">
        <v>40</v>
      </c>
      <c r="E762" s="368" t="s">
        <v>250</v>
      </c>
      <c r="F762" s="368">
        <v>2</v>
      </c>
      <c r="G762" s="368">
        <v>0</v>
      </c>
      <c r="H762" s="368">
        <v>2</v>
      </c>
      <c r="I762" s="368">
        <v>0</v>
      </c>
      <c r="J762" s="368">
        <v>0</v>
      </c>
    </row>
    <row r="763" spans="1:10" ht="15.75" customHeight="1">
      <c r="A763" s="368" t="s">
        <v>1536</v>
      </c>
      <c r="B763" s="368">
        <v>4</v>
      </c>
      <c r="C763" s="368" t="s">
        <v>169</v>
      </c>
      <c r="D763" s="368" t="s">
        <v>221</v>
      </c>
      <c r="E763" s="368" t="s">
        <v>250</v>
      </c>
      <c r="F763" s="368">
        <v>11</v>
      </c>
      <c r="G763" s="368">
        <v>1</v>
      </c>
      <c r="H763" s="368">
        <v>9</v>
      </c>
      <c r="I763" s="368">
        <v>1</v>
      </c>
      <c r="J763" s="368">
        <v>0</v>
      </c>
    </row>
    <row r="764" spans="1:10" ht="15.75" customHeight="1">
      <c r="A764" s="368" t="s">
        <v>1537</v>
      </c>
      <c r="B764" s="368">
        <v>4</v>
      </c>
      <c r="C764" s="368" t="s">
        <v>169</v>
      </c>
      <c r="D764" s="368" t="s">
        <v>190</v>
      </c>
      <c r="E764" s="368" t="s">
        <v>250</v>
      </c>
      <c r="F764" s="368">
        <v>4</v>
      </c>
      <c r="G764" s="368">
        <v>0</v>
      </c>
      <c r="H764" s="368">
        <v>2</v>
      </c>
      <c r="I764" s="368">
        <v>1</v>
      </c>
      <c r="J764" s="368">
        <v>1</v>
      </c>
    </row>
    <row r="765" spans="1:10" ht="15.75" customHeight="1">
      <c r="A765" s="368" t="s">
        <v>1538</v>
      </c>
      <c r="B765" s="368">
        <v>4</v>
      </c>
      <c r="C765" s="368" t="s">
        <v>169</v>
      </c>
      <c r="D765" s="368" t="s">
        <v>191</v>
      </c>
      <c r="E765" s="368" t="s">
        <v>250</v>
      </c>
      <c r="F765" s="368">
        <v>15</v>
      </c>
      <c r="G765" s="368">
        <v>2</v>
      </c>
      <c r="H765" s="368">
        <v>11</v>
      </c>
      <c r="I765" s="368">
        <v>2</v>
      </c>
      <c r="J765" s="368">
        <v>0</v>
      </c>
    </row>
    <row r="766" spans="1:10" ht="15.75" customHeight="1">
      <c r="A766" s="368" t="s">
        <v>1539</v>
      </c>
      <c r="B766" s="368">
        <v>4</v>
      </c>
      <c r="C766" s="368" t="s">
        <v>169</v>
      </c>
      <c r="D766" s="368" t="s">
        <v>41</v>
      </c>
      <c r="E766" s="368" t="s">
        <v>250</v>
      </c>
      <c r="F766" s="368">
        <v>6</v>
      </c>
      <c r="G766" s="368">
        <v>2</v>
      </c>
      <c r="H766" s="368">
        <v>2</v>
      </c>
      <c r="I766" s="368">
        <v>1</v>
      </c>
      <c r="J766" s="368">
        <v>1</v>
      </c>
    </row>
    <row r="767" spans="1:10" ht="15.75" customHeight="1">
      <c r="A767" s="368" t="s">
        <v>1540</v>
      </c>
      <c r="B767" s="368">
        <v>4</v>
      </c>
      <c r="C767" s="368" t="s">
        <v>169</v>
      </c>
      <c r="D767" s="368" t="s">
        <v>209</v>
      </c>
      <c r="E767" s="368" t="s">
        <v>250</v>
      </c>
      <c r="F767" s="368">
        <v>12</v>
      </c>
      <c r="G767" s="368">
        <v>2</v>
      </c>
      <c r="H767" s="368">
        <v>10</v>
      </c>
      <c r="I767" s="368">
        <v>0</v>
      </c>
      <c r="J767" s="368">
        <v>0</v>
      </c>
    </row>
    <row r="768" spans="1:10" ht="15.75" customHeight="1">
      <c r="A768" s="368" t="s">
        <v>1541</v>
      </c>
      <c r="B768" s="368">
        <v>4</v>
      </c>
      <c r="C768" s="368" t="s">
        <v>169</v>
      </c>
      <c r="D768" s="368" t="s">
        <v>192</v>
      </c>
      <c r="E768" s="368" t="s">
        <v>250</v>
      </c>
      <c r="F768" s="368">
        <v>4</v>
      </c>
      <c r="G768" s="368">
        <v>0</v>
      </c>
      <c r="H768" s="368">
        <v>3</v>
      </c>
      <c r="I768" s="368">
        <v>1</v>
      </c>
      <c r="J768" s="368">
        <v>0</v>
      </c>
    </row>
    <row r="769" spans="1:10" ht="15.75" customHeight="1">
      <c r="A769" s="368" t="s">
        <v>1542</v>
      </c>
      <c r="B769" s="368">
        <v>4</v>
      </c>
      <c r="C769" s="368" t="s">
        <v>169</v>
      </c>
      <c r="D769" s="368" t="s">
        <v>174</v>
      </c>
      <c r="E769" s="368" t="s">
        <v>250</v>
      </c>
      <c r="F769" s="368">
        <v>4</v>
      </c>
      <c r="G769" s="368">
        <v>1</v>
      </c>
      <c r="H769" s="368">
        <v>3</v>
      </c>
      <c r="I769" s="368">
        <v>0</v>
      </c>
      <c r="J769" s="368">
        <v>0</v>
      </c>
    </row>
    <row r="770" spans="1:10" ht="15.75" customHeight="1">
      <c r="A770" s="368" t="s">
        <v>1543</v>
      </c>
      <c r="B770" s="368">
        <v>4</v>
      </c>
      <c r="C770" s="368" t="s">
        <v>169</v>
      </c>
      <c r="D770" s="368" t="s">
        <v>193</v>
      </c>
      <c r="E770" s="368" t="s">
        <v>250</v>
      </c>
      <c r="F770" s="368">
        <v>4</v>
      </c>
      <c r="G770" s="368">
        <v>1</v>
      </c>
      <c r="H770" s="368">
        <v>3</v>
      </c>
      <c r="I770" s="368">
        <v>0</v>
      </c>
      <c r="J770" s="368">
        <v>0</v>
      </c>
    </row>
    <row r="771" spans="1:10" ht="15.75" customHeight="1">
      <c r="A771" s="368" t="s">
        <v>1544</v>
      </c>
      <c r="B771" s="368">
        <v>4</v>
      </c>
      <c r="C771" s="368" t="s">
        <v>169</v>
      </c>
      <c r="D771" s="368" t="s">
        <v>222</v>
      </c>
      <c r="E771" s="368" t="s">
        <v>250</v>
      </c>
      <c r="F771" s="368">
        <v>5</v>
      </c>
      <c r="G771" s="368">
        <v>0</v>
      </c>
      <c r="H771" s="368">
        <v>4</v>
      </c>
      <c r="I771" s="368">
        <v>0</v>
      </c>
      <c r="J771" s="368">
        <v>1</v>
      </c>
    </row>
    <row r="772" spans="1:10" ht="15.75" customHeight="1">
      <c r="A772" s="368" t="s">
        <v>1545</v>
      </c>
      <c r="B772" s="368">
        <v>4</v>
      </c>
      <c r="C772" s="368" t="s">
        <v>169</v>
      </c>
      <c r="D772" s="368" t="s">
        <v>223</v>
      </c>
      <c r="E772" s="368" t="s">
        <v>250</v>
      </c>
      <c r="F772" s="368">
        <v>11</v>
      </c>
      <c r="G772" s="368">
        <v>0</v>
      </c>
      <c r="H772" s="368">
        <v>10</v>
      </c>
      <c r="I772" s="368">
        <v>0</v>
      </c>
      <c r="J772" s="368">
        <v>1</v>
      </c>
    </row>
    <row r="773" spans="1:10" ht="15.75" customHeight="1">
      <c r="A773" s="368" t="s">
        <v>1546</v>
      </c>
      <c r="B773" s="368">
        <v>4</v>
      </c>
      <c r="C773" s="368" t="s">
        <v>169</v>
      </c>
      <c r="D773" s="368" t="s">
        <v>62</v>
      </c>
      <c r="E773" s="368" t="s">
        <v>250</v>
      </c>
      <c r="F773" s="368">
        <v>2</v>
      </c>
      <c r="G773" s="368">
        <v>0</v>
      </c>
      <c r="H773" s="368">
        <v>2</v>
      </c>
      <c r="I773" s="368">
        <v>0</v>
      </c>
      <c r="J773" s="368">
        <v>0</v>
      </c>
    </row>
    <row r="774" spans="1:10" ht="15.75" customHeight="1">
      <c r="A774" s="368" t="s">
        <v>1547</v>
      </c>
      <c r="B774" s="368">
        <v>4</v>
      </c>
      <c r="C774" s="368" t="s">
        <v>169</v>
      </c>
      <c r="D774" s="368" t="s">
        <v>63</v>
      </c>
      <c r="E774" s="368" t="s">
        <v>268</v>
      </c>
      <c r="F774" s="368">
        <v>1027</v>
      </c>
      <c r="G774" s="368">
        <v>96</v>
      </c>
      <c r="H774" s="368">
        <v>632</v>
      </c>
      <c r="I774" s="368">
        <v>190</v>
      </c>
      <c r="J774" s="368">
        <v>109</v>
      </c>
    </row>
    <row r="775" spans="1:10" ht="15.75" customHeight="1">
      <c r="A775" s="368" t="s">
        <v>1548</v>
      </c>
      <c r="B775" s="368">
        <v>4</v>
      </c>
      <c r="C775" s="368" t="s">
        <v>169</v>
      </c>
      <c r="D775" s="368" t="s">
        <v>93</v>
      </c>
      <c r="E775" s="368" t="s">
        <v>268</v>
      </c>
      <c r="F775" s="368">
        <v>6</v>
      </c>
      <c r="G775" s="368">
        <v>0</v>
      </c>
      <c r="H775" s="368">
        <v>4</v>
      </c>
      <c r="I775" s="368">
        <v>1</v>
      </c>
      <c r="J775" s="368">
        <v>1</v>
      </c>
    </row>
    <row r="776" spans="1:10" ht="15.75" customHeight="1">
      <c r="A776" s="368" t="s">
        <v>1549</v>
      </c>
      <c r="B776" s="368">
        <v>4</v>
      </c>
      <c r="C776" s="368" t="s">
        <v>169</v>
      </c>
      <c r="D776" s="368" t="s">
        <v>94</v>
      </c>
      <c r="E776" s="368" t="s">
        <v>268</v>
      </c>
      <c r="F776" s="368">
        <v>3</v>
      </c>
      <c r="G776" s="368">
        <v>0</v>
      </c>
      <c r="H776" s="368">
        <v>2</v>
      </c>
      <c r="I776" s="368">
        <v>1</v>
      </c>
      <c r="J776" s="368">
        <v>0</v>
      </c>
    </row>
    <row r="777" spans="1:10" ht="15.75" customHeight="1">
      <c r="A777" s="368" t="s">
        <v>1550</v>
      </c>
      <c r="B777" s="368">
        <v>4</v>
      </c>
      <c r="C777" s="368" t="s">
        <v>169</v>
      </c>
      <c r="D777" s="368" t="s">
        <v>224</v>
      </c>
      <c r="E777" s="368" t="s">
        <v>268</v>
      </c>
      <c r="F777" s="368">
        <v>2</v>
      </c>
      <c r="G777" s="368">
        <v>0</v>
      </c>
      <c r="H777" s="368">
        <v>2</v>
      </c>
      <c r="I777" s="368">
        <v>0</v>
      </c>
      <c r="J777" s="368">
        <v>0</v>
      </c>
    </row>
    <row r="778" spans="1:10" ht="15.75" customHeight="1">
      <c r="A778" s="368" t="s">
        <v>1551</v>
      </c>
      <c r="B778" s="368">
        <v>4</v>
      </c>
      <c r="C778" s="368" t="s">
        <v>169</v>
      </c>
      <c r="D778" s="368" t="s">
        <v>194</v>
      </c>
      <c r="E778" s="368" t="s">
        <v>268</v>
      </c>
      <c r="F778" s="368">
        <v>10</v>
      </c>
      <c r="G778" s="368">
        <v>0</v>
      </c>
      <c r="H778" s="368">
        <v>8</v>
      </c>
      <c r="I778" s="368">
        <v>1</v>
      </c>
      <c r="J778" s="368">
        <v>1</v>
      </c>
    </row>
    <row r="779" spans="1:10" ht="15.75" customHeight="1">
      <c r="A779" s="368" t="s">
        <v>1552</v>
      </c>
      <c r="B779" s="368">
        <v>4</v>
      </c>
      <c r="C779" s="368" t="s">
        <v>169</v>
      </c>
      <c r="D779" s="368" t="s">
        <v>82</v>
      </c>
      <c r="E779" s="368" t="s">
        <v>268</v>
      </c>
      <c r="F779" s="368">
        <v>2</v>
      </c>
      <c r="G779" s="368">
        <v>1</v>
      </c>
      <c r="H779" s="368">
        <v>1</v>
      </c>
      <c r="I779" s="368">
        <v>0</v>
      </c>
      <c r="J779" s="368">
        <v>0</v>
      </c>
    </row>
    <row r="780" spans="1:10" ht="15.75" customHeight="1">
      <c r="A780" s="368" t="s">
        <v>1553</v>
      </c>
      <c r="B780" s="368">
        <v>4</v>
      </c>
      <c r="C780" s="368" t="s">
        <v>169</v>
      </c>
      <c r="D780" s="368" t="s">
        <v>95</v>
      </c>
      <c r="E780" s="368" t="s">
        <v>268</v>
      </c>
      <c r="F780" s="368">
        <v>1</v>
      </c>
      <c r="G780" s="368">
        <v>0</v>
      </c>
      <c r="H780" s="368">
        <v>0</v>
      </c>
      <c r="I780" s="368">
        <v>0</v>
      </c>
      <c r="J780" s="368">
        <v>1</v>
      </c>
    </row>
    <row r="781" spans="1:10" ht="15.75" customHeight="1">
      <c r="A781" s="368" t="s">
        <v>1554</v>
      </c>
      <c r="B781" s="368">
        <v>4</v>
      </c>
      <c r="C781" s="368" t="s">
        <v>169</v>
      </c>
      <c r="D781" s="368" t="s">
        <v>210</v>
      </c>
      <c r="E781" s="368" t="s">
        <v>268</v>
      </c>
      <c r="F781" s="368">
        <v>19</v>
      </c>
      <c r="G781" s="368">
        <v>0</v>
      </c>
      <c r="H781" s="368">
        <v>8</v>
      </c>
      <c r="I781" s="368">
        <v>6</v>
      </c>
      <c r="J781" s="368">
        <v>5</v>
      </c>
    </row>
    <row r="782" spans="1:10" ht="15.75" customHeight="1">
      <c r="A782" s="368" t="s">
        <v>1555</v>
      </c>
      <c r="B782" s="368">
        <v>4</v>
      </c>
      <c r="C782" s="368" t="s">
        <v>169</v>
      </c>
      <c r="D782" s="368" t="s">
        <v>20</v>
      </c>
      <c r="E782" s="368" t="s">
        <v>268</v>
      </c>
      <c r="F782" s="368">
        <v>2</v>
      </c>
      <c r="G782" s="368">
        <v>0</v>
      </c>
      <c r="H782" s="368">
        <v>0</v>
      </c>
      <c r="I782" s="368">
        <v>1</v>
      </c>
      <c r="J782" s="368">
        <v>1</v>
      </c>
    </row>
    <row r="783" spans="1:10" ht="15.75" customHeight="1">
      <c r="A783" s="368" t="s">
        <v>1556</v>
      </c>
      <c r="B783" s="368">
        <v>4</v>
      </c>
      <c r="C783" s="368" t="s">
        <v>169</v>
      </c>
      <c r="D783" s="368" t="s">
        <v>21</v>
      </c>
      <c r="E783" s="368" t="s">
        <v>268</v>
      </c>
      <c r="F783" s="368">
        <v>6</v>
      </c>
      <c r="G783" s="368">
        <v>1</v>
      </c>
      <c r="H783" s="368">
        <v>3</v>
      </c>
      <c r="I783" s="368">
        <v>2</v>
      </c>
      <c r="J783" s="368">
        <v>0</v>
      </c>
    </row>
    <row r="784" spans="1:10" ht="15.75" customHeight="1">
      <c r="A784" s="368" t="s">
        <v>1557</v>
      </c>
      <c r="B784" s="368">
        <v>4</v>
      </c>
      <c r="C784" s="368" t="s">
        <v>169</v>
      </c>
      <c r="D784" s="368" t="s">
        <v>22</v>
      </c>
      <c r="E784" s="368" t="s">
        <v>268</v>
      </c>
      <c r="F784" s="368">
        <v>10</v>
      </c>
      <c r="G784" s="368">
        <v>1</v>
      </c>
      <c r="H784" s="368">
        <v>4</v>
      </c>
      <c r="I784" s="368">
        <v>3</v>
      </c>
      <c r="J784" s="368">
        <v>2</v>
      </c>
    </row>
    <row r="785" spans="1:10" ht="15.75" customHeight="1">
      <c r="A785" s="368" t="s">
        <v>1558</v>
      </c>
      <c r="B785" s="368">
        <v>4</v>
      </c>
      <c r="C785" s="368" t="s">
        <v>169</v>
      </c>
      <c r="D785" s="368" t="s">
        <v>195</v>
      </c>
      <c r="E785" s="368" t="s">
        <v>268</v>
      </c>
      <c r="F785" s="368">
        <v>1</v>
      </c>
      <c r="G785" s="368">
        <v>0</v>
      </c>
      <c r="H785" s="368">
        <v>1</v>
      </c>
      <c r="I785" s="368">
        <v>0</v>
      </c>
      <c r="J785" s="368">
        <v>0</v>
      </c>
    </row>
    <row r="786" spans="1:10" ht="15.75" customHeight="1">
      <c r="A786" s="368" t="s">
        <v>1559</v>
      </c>
      <c r="B786" s="368">
        <v>4</v>
      </c>
      <c r="C786" s="368" t="s">
        <v>169</v>
      </c>
      <c r="D786" s="368" t="s">
        <v>175</v>
      </c>
      <c r="E786" s="368" t="s">
        <v>268</v>
      </c>
      <c r="F786" s="368">
        <v>2</v>
      </c>
      <c r="G786" s="368">
        <v>0</v>
      </c>
      <c r="H786" s="368">
        <v>1</v>
      </c>
      <c r="I786" s="368">
        <v>1</v>
      </c>
      <c r="J786" s="368">
        <v>0</v>
      </c>
    </row>
    <row r="787" spans="1:10" ht="15.75" customHeight="1">
      <c r="A787" s="368" t="s">
        <v>1560</v>
      </c>
      <c r="B787" s="368">
        <v>4</v>
      </c>
      <c r="C787" s="368" t="s">
        <v>169</v>
      </c>
      <c r="D787" s="368" t="s">
        <v>225</v>
      </c>
      <c r="E787" s="368" t="s">
        <v>268</v>
      </c>
      <c r="F787" s="368">
        <v>8</v>
      </c>
      <c r="G787" s="368">
        <v>0</v>
      </c>
      <c r="H787" s="368">
        <v>3</v>
      </c>
      <c r="I787" s="368">
        <v>1</v>
      </c>
      <c r="J787" s="368">
        <v>4</v>
      </c>
    </row>
    <row r="788" spans="1:10" ht="15.75" customHeight="1">
      <c r="A788" s="368" t="s">
        <v>1561</v>
      </c>
      <c r="B788" s="368">
        <v>4</v>
      </c>
      <c r="C788" s="368" t="s">
        <v>169</v>
      </c>
      <c r="D788" s="368" t="s">
        <v>96</v>
      </c>
      <c r="E788" s="368" t="s">
        <v>268</v>
      </c>
      <c r="F788" s="368">
        <v>8</v>
      </c>
      <c r="G788" s="368">
        <v>0</v>
      </c>
      <c r="H788" s="368">
        <v>6</v>
      </c>
      <c r="I788" s="368">
        <v>2</v>
      </c>
      <c r="J788" s="368">
        <v>0</v>
      </c>
    </row>
    <row r="789" spans="1:10" ht="15.75" customHeight="1">
      <c r="A789" s="368" t="s">
        <v>1562</v>
      </c>
      <c r="B789" s="368">
        <v>4</v>
      </c>
      <c r="C789" s="368" t="s">
        <v>169</v>
      </c>
      <c r="D789" s="368" t="s">
        <v>176</v>
      </c>
      <c r="E789" s="368" t="s">
        <v>268</v>
      </c>
      <c r="F789" s="368">
        <v>3</v>
      </c>
      <c r="G789" s="368">
        <v>1</v>
      </c>
      <c r="H789" s="368">
        <v>1</v>
      </c>
      <c r="I789" s="368">
        <v>1</v>
      </c>
      <c r="J789" s="368">
        <v>0</v>
      </c>
    </row>
    <row r="790" spans="1:10" ht="15.75" customHeight="1">
      <c r="A790" s="368" t="s">
        <v>1563</v>
      </c>
      <c r="B790" s="368">
        <v>4</v>
      </c>
      <c r="C790" s="368" t="s">
        <v>169</v>
      </c>
      <c r="D790" s="368" t="s">
        <v>196</v>
      </c>
      <c r="E790" s="368" t="s">
        <v>268</v>
      </c>
      <c r="F790" s="368">
        <v>7</v>
      </c>
      <c r="G790" s="368">
        <v>0</v>
      </c>
      <c r="H790" s="368">
        <v>6</v>
      </c>
      <c r="I790" s="368">
        <v>1</v>
      </c>
      <c r="J790" s="368">
        <v>0</v>
      </c>
    </row>
    <row r="791" spans="1:10" ht="15.75" customHeight="1">
      <c r="A791" s="368" t="s">
        <v>1564</v>
      </c>
      <c r="B791" s="368">
        <v>4</v>
      </c>
      <c r="C791" s="368" t="s">
        <v>169</v>
      </c>
      <c r="D791" s="368" t="s">
        <v>97</v>
      </c>
      <c r="E791" s="368" t="s">
        <v>268</v>
      </c>
      <c r="F791" s="368">
        <v>7</v>
      </c>
      <c r="G791" s="368">
        <v>0</v>
      </c>
      <c r="H791" s="368">
        <v>4</v>
      </c>
      <c r="I791" s="368">
        <v>2</v>
      </c>
      <c r="J791" s="368">
        <v>1</v>
      </c>
    </row>
    <row r="792" spans="1:10" ht="15.75" customHeight="1">
      <c r="A792" s="368" t="s">
        <v>1565</v>
      </c>
      <c r="B792" s="368">
        <v>4</v>
      </c>
      <c r="C792" s="368" t="s">
        <v>169</v>
      </c>
      <c r="D792" s="368" t="s">
        <v>177</v>
      </c>
      <c r="E792" s="368" t="s">
        <v>268</v>
      </c>
      <c r="F792" s="368">
        <v>14</v>
      </c>
      <c r="G792" s="368">
        <v>0</v>
      </c>
      <c r="H792" s="368">
        <v>12</v>
      </c>
      <c r="I792" s="368">
        <v>2</v>
      </c>
      <c r="J792" s="368">
        <v>0</v>
      </c>
    </row>
    <row r="793" spans="1:10" ht="15.75" customHeight="1">
      <c r="A793" s="368" t="s">
        <v>1566</v>
      </c>
      <c r="B793" s="368">
        <v>4</v>
      </c>
      <c r="C793" s="368" t="s">
        <v>169</v>
      </c>
      <c r="D793" s="368" t="s">
        <v>23</v>
      </c>
      <c r="E793" s="368" t="s">
        <v>268</v>
      </c>
      <c r="F793" s="368">
        <v>4</v>
      </c>
      <c r="G793" s="368">
        <v>1</v>
      </c>
      <c r="H793" s="368">
        <v>1</v>
      </c>
      <c r="I793" s="368">
        <v>0</v>
      </c>
      <c r="J793" s="368">
        <v>2</v>
      </c>
    </row>
    <row r="794" spans="1:10" ht="15.75" customHeight="1">
      <c r="A794" s="368" t="s">
        <v>1567</v>
      </c>
      <c r="B794" s="368">
        <v>4</v>
      </c>
      <c r="C794" s="368" t="s">
        <v>169</v>
      </c>
      <c r="D794" s="368" t="s">
        <v>226</v>
      </c>
      <c r="E794" s="368" t="s">
        <v>268</v>
      </c>
      <c r="F794" s="368">
        <v>7</v>
      </c>
      <c r="G794" s="368">
        <v>0</v>
      </c>
      <c r="H794" s="368">
        <v>3</v>
      </c>
      <c r="I794" s="368">
        <v>2</v>
      </c>
      <c r="J794" s="368">
        <v>2</v>
      </c>
    </row>
    <row r="795" spans="1:10" ht="15.75" customHeight="1">
      <c r="A795" s="368" t="s">
        <v>1568</v>
      </c>
      <c r="B795" s="368">
        <v>4</v>
      </c>
      <c r="C795" s="368" t="s">
        <v>169</v>
      </c>
      <c r="D795" s="368" t="s">
        <v>83</v>
      </c>
      <c r="E795" s="368" t="s">
        <v>268</v>
      </c>
      <c r="F795" s="368">
        <v>17</v>
      </c>
      <c r="G795" s="368">
        <v>1</v>
      </c>
      <c r="H795" s="368">
        <v>10</v>
      </c>
      <c r="I795" s="368">
        <v>4</v>
      </c>
      <c r="J795" s="368">
        <v>2</v>
      </c>
    </row>
    <row r="796" spans="1:10" ht="15.75" customHeight="1">
      <c r="A796" s="368" t="s">
        <v>1569</v>
      </c>
      <c r="B796" s="368">
        <v>4</v>
      </c>
      <c r="C796" s="368" t="s">
        <v>169</v>
      </c>
      <c r="D796" s="368" t="s">
        <v>98</v>
      </c>
      <c r="E796" s="368" t="s">
        <v>268</v>
      </c>
      <c r="F796" s="368">
        <v>4</v>
      </c>
      <c r="G796" s="368">
        <v>0</v>
      </c>
      <c r="H796" s="368">
        <v>3</v>
      </c>
      <c r="I796" s="368">
        <v>1</v>
      </c>
      <c r="J796" s="368">
        <v>0</v>
      </c>
    </row>
    <row r="797" spans="1:10" ht="15.75" customHeight="1">
      <c r="A797" s="368" t="s">
        <v>1570</v>
      </c>
      <c r="B797" s="368">
        <v>4</v>
      </c>
      <c r="C797" s="368" t="s">
        <v>169</v>
      </c>
      <c r="D797" s="368" t="s">
        <v>84</v>
      </c>
      <c r="E797" s="368" t="s">
        <v>268</v>
      </c>
      <c r="F797" s="368">
        <v>7</v>
      </c>
      <c r="G797" s="368">
        <v>2</v>
      </c>
      <c r="H797" s="368">
        <v>5</v>
      </c>
      <c r="I797" s="368">
        <v>0</v>
      </c>
      <c r="J797" s="368">
        <v>0</v>
      </c>
    </row>
    <row r="798" spans="1:10" ht="15.75" customHeight="1">
      <c r="A798" s="368" t="s">
        <v>1571</v>
      </c>
      <c r="B798" s="368">
        <v>4</v>
      </c>
      <c r="C798" s="368" t="s">
        <v>169</v>
      </c>
      <c r="D798" s="368" t="s">
        <v>24</v>
      </c>
      <c r="E798" s="368" t="s">
        <v>268</v>
      </c>
      <c r="F798" s="368">
        <v>14</v>
      </c>
      <c r="G798" s="368">
        <v>3</v>
      </c>
      <c r="H798" s="368">
        <v>10</v>
      </c>
      <c r="I798" s="368">
        <v>1</v>
      </c>
      <c r="J798" s="368">
        <v>0</v>
      </c>
    </row>
    <row r="799" spans="1:10" ht="15.75" customHeight="1">
      <c r="A799" s="368" t="s">
        <v>1572</v>
      </c>
      <c r="B799" s="368">
        <v>4</v>
      </c>
      <c r="C799" s="368" t="s">
        <v>169</v>
      </c>
      <c r="D799" s="368" t="s">
        <v>25</v>
      </c>
      <c r="E799" s="368" t="s">
        <v>268</v>
      </c>
      <c r="F799" s="368">
        <v>12</v>
      </c>
      <c r="G799" s="368">
        <v>1</v>
      </c>
      <c r="H799" s="368">
        <v>6</v>
      </c>
      <c r="I799" s="368">
        <v>3</v>
      </c>
      <c r="J799" s="368">
        <v>2</v>
      </c>
    </row>
    <row r="800" spans="1:10" ht="15.75" customHeight="1">
      <c r="A800" s="368" t="s">
        <v>1573</v>
      </c>
      <c r="B800" s="368">
        <v>4</v>
      </c>
      <c r="C800" s="368" t="s">
        <v>169</v>
      </c>
      <c r="D800" s="368" t="s">
        <v>197</v>
      </c>
      <c r="E800" s="368" t="s">
        <v>268</v>
      </c>
      <c r="F800" s="368">
        <v>6</v>
      </c>
      <c r="G800" s="368">
        <v>0</v>
      </c>
      <c r="H800" s="368">
        <v>2</v>
      </c>
      <c r="I800" s="368">
        <v>3</v>
      </c>
      <c r="J800" s="368">
        <v>1</v>
      </c>
    </row>
    <row r="801" spans="1:10" ht="15.75" customHeight="1">
      <c r="A801" s="368" t="s">
        <v>1574</v>
      </c>
      <c r="B801" s="368">
        <v>4</v>
      </c>
      <c r="C801" s="368" t="s">
        <v>169</v>
      </c>
      <c r="D801" s="368" t="s">
        <v>211</v>
      </c>
      <c r="E801" s="368" t="s">
        <v>268</v>
      </c>
      <c r="F801" s="368">
        <v>7</v>
      </c>
      <c r="G801" s="368">
        <v>0</v>
      </c>
      <c r="H801" s="368">
        <v>7</v>
      </c>
      <c r="I801" s="368">
        <v>0</v>
      </c>
      <c r="J801" s="368">
        <v>0</v>
      </c>
    </row>
    <row r="802" spans="1:10" ht="15.75" customHeight="1">
      <c r="A802" s="368" t="s">
        <v>1575</v>
      </c>
      <c r="B802" s="368">
        <v>4</v>
      </c>
      <c r="C802" s="368" t="s">
        <v>169</v>
      </c>
      <c r="D802" s="368" t="s">
        <v>100</v>
      </c>
      <c r="E802" s="368" t="s">
        <v>268</v>
      </c>
      <c r="F802" s="368">
        <v>9</v>
      </c>
      <c r="G802" s="368">
        <v>0</v>
      </c>
      <c r="H802" s="368">
        <v>5</v>
      </c>
      <c r="I802" s="368">
        <v>3</v>
      </c>
      <c r="J802" s="368">
        <v>1</v>
      </c>
    </row>
    <row r="803" spans="1:10" ht="15.75" customHeight="1">
      <c r="A803" s="368" t="s">
        <v>1576</v>
      </c>
      <c r="B803" s="368">
        <v>4</v>
      </c>
      <c r="C803" s="368" t="s">
        <v>169</v>
      </c>
      <c r="D803" s="368" t="s">
        <v>26</v>
      </c>
      <c r="E803" s="368" t="s">
        <v>268</v>
      </c>
      <c r="F803" s="368">
        <v>6</v>
      </c>
      <c r="G803" s="368">
        <v>0</v>
      </c>
      <c r="H803" s="368">
        <v>3</v>
      </c>
      <c r="I803" s="368">
        <v>2</v>
      </c>
      <c r="J803" s="368">
        <v>1</v>
      </c>
    </row>
    <row r="804" spans="1:10" ht="15.75" customHeight="1">
      <c r="A804" s="368" t="s">
        <v>1577</v>
      </c>
      <c r="B804" s="368">
        <v>4</v>
      </c>
      <c r="C804" s="368" t="s">
        <v>169</v>
      </c>
      <c r="D804" s="368" t="s">
        <v>154</v>
      </c>
      <c r="E804" s="368" t="s">
        <v>268</v>
      </c>
      <c r="F804" s="368">
        <v>1</v>
      </c>
      <c r="G804" s="368">
        <v>0</v>
      </c>
      <c r="H804" s="368">
        <v>1</v>
      </c>
      <c r="I804" s="368">
        <v>0</v>
      </c>
      <c r="J804" s="368">
        <v>0</v>
      </c>
    </row>
    <row r="805" spans="1:10" ht="15.75" customHeight="1">
      <c r="A805" s="368" t="s">
        <v>1578</v>
      </c>
      <c r="B805" s="368">
        <v>4</v>
      </c>
      <c r="C805" s="368" t="s">
        <v>169</v>
      </c>
      <c r="D805" s="368" t="s">
        <v>73</v>
      </c>
      <c r="E805" s="368" t="s">
        <v>268</v>
      </c>
      <c r="F805" s="368">
        <v>12</v>
      </c>
      <c r="G805" s="368">
        <v>0</v>
      </c>
      <c r="H805" s="368">
        <v>5</v>
      </c>
      <c r="I805" s="368">
        <v>6</v>
      </c>
      <c r="J805" s="368">
        <v>1</v>
      </c>
    </row>
    <row r="806" spans="1:10" ht="15.75" customHeight="1">
      <c r="A806" s="368" t="s">
        <v>1579</v>
      </c>
      <c r="B806" s="368">
        <v>4</v>
      </c>
      <c r="C806" s="368" t="s">
        <v>169</v>
      </c>
      <c r="D806" s="368" t="s">
        <v>74</v>
      </c>
      <c r="E806" s="368" t="s">
        <v>268</v>
      </c>
      <c r="F806" s="368">
        <v>18</v>
      </c>
      <c r="G806" s="368">
        <v>2</v>
      </c>
      <c r="H806" s="368">
        <v>12</v>
      </c>
      <c r="I806" s="368">
        <v>2</v>
      </c>
      <c r="J806" s="368">
        <v>2</v>
      </c>
    </row>
    <row r="807" spans="1:10" ht="15.75" customHeight="1">
      <c r="A807" s="368" t="s">
        <v>1580</v>
      </c>
      <c r="B807" s="368">
        <v>4</v>
      </c>
      <c r="C807" s="368" t="s">
        <v>169</v>
      </c>
      <c r="D807" s="368" t="s">
        <v>198</v>
      </c>
      <c r="E807" s="368" t="s">
        <v>268</v>
      </c>
      <c r="F807" s="368">
        <v>14</v>
      </c>
      <c r="G807" s="368">
        <v>1</v>
      </c>
      <c r="H807" s="368">
        <v>9</v>
      </c>
      <c r="I807" s="368">
        <v>3</v>
      </c>
      <c r="J807" s="368">
        <v>1</v>
      </c>
    </row>
    <row r="808" spans="1:10" ht="15.75" customHeight="1">
      <c r="A808" s="368" t="s">
        <v>1581</v>
      </c>
      <c r="B808" s="368">
        <v>4</v>
      </c>
      <c r="C808" s="368" t="s">
        <v>169</v>
      </c>
      <c r="D808" s="368" t="s">
        <v>227</v>
      </c>
      <c r="E808" s="368" t="s">
        <v>268</v>
      </c>
      <c r="F808" s="368">
        <v>3</v>
      </c>
      <c r="G808" s="368">
        <v>2</v>
      </c>
      <c r="H808" s="368">
        <v>1</v>
      </c>
      <c r="I808" s="368">
        <v>0</v>
      </c>
      <c r="J808" s="368">
        <v>0</v>
      </c>
    </row>
    <row r="809" spans="1:10" ht="15.75" customHeight="1">
      <c r="A809" s="368" t="s">
        <v>1582</v>
      </c>
      <c r="B809" s="368">
        <v>4</v>
      </c>
      <c r="C809" s="368" t="s">
        <v>169</v>
      </c>
      <c r="D809" s="368" t="s">
        <v>199</v>
      </c>
      <c r="E809" s="368" t="s">
        <v>268</v>
      </c>
      <c r="F809" s="368">
        <v>5</v>
      </c>
      <c r="G809" s="368">
        <v>0</v>
      </c>
      <c r="H809" s="368">
        <v>2</v>
      </c>
      <c r="I809" s="368">
        <v>3</v>
      </c>
      <c r="J809" s="368">
        <v>0</v>
      </c>
    </row>
    <row r="810" spans="1:10" ht="15.75" customHeight="1">
      <c r="A810" s="368" t="s">
        <v>1583</v>
      </c>
      <c r="B810" s="368">
        <v>4</v>
      </c>
      <c r="C810" s="368" t="s">
        <v>169</v>
      </c>
      <c r="D810" s="368" t="s">
        <v>212</v>
      </c>
      <c r="E810" s="368" t="s">
        <v>268</v>
      </c>
      <c r="F810" s="368">
        <v>6</v>
      </c>
      <c r="G810" s="368">
        <v>1</v>
      </c>
      <c r="H810" s="368">
        <v>2</v>
      </c>
      <c r="I810" s="368">
        <v>3</v>
      </c>
      <c r="J810" s="368">
        <v>0</v>
      </c>
    </row>
    <row r="811" spans="1:10" ht="15.75" customHeight="1">
      <c r="A811" s="368" t="s">
        <v>1584</v>
      </c>
      <c r="B811" s="368">
        <v>4</v>
      </c>
      <c r="C811" s="368" t="s">
        <v>169</v>
      </c>
      <c r="D811" s="368" t="s">
        <v>155</v>
      </c>
      <c r="E811" s="368" t="s">
        <v>268</v>
      </c>
      <c r="F811" s="368">
        <v>7</v>
      </c>
      <c r="G811" s="368">
        <v>2</v>
      </c>
      <c r="H811" s="368">
        <v>2</v>
      </c>
      <c r="I811" s="368">
        <v>3</v>
      </c>
      <c r="J811" s="368">
        <v>0</v>
      </c>
    </row>
    <row r="812" spans="1:10" ht="15.75" customHeight="1">
      <c r="A812" s="368" t="s">
        <v>1585</v>
      </c>
      <c r="B812" s="368">
        <v>4</v>
      </c>
      <c r="C812" s="368" t="s">
        <v>169</v>
      </c>
      <c r="D812" s="368" t="s">
        <v>101</v>
      </c>
      <c r="E812" s="368" t="s">
        <v>268</v>
      </c>
      <c r="F812" s="368">
        <v>5</v>
      </c>
      <c r="G812" s="368">
        <v>1</v>
      </c>
      <c r="H812" s="368">
        <v>4</v>
      </c>
      <c r="I812" s="368">
        <v>0</v>
      </c>
      <c r="J812" s="368">
        <v>0</v>
      </c>
    </row>
    <row r="813" spans="1:10" ht="15.75" customHeight="1">
      <c r="A813" s="368" t="s">
        <v>1586</v>
      </c>
      <c r="B813" s="368">
        <v>4</v>
      </c>
      <c r="C813" s="368" t="s">
        <v>169</v>
      </c>
      <c r="D813" s="368" t="s">
        <v>228</v>
      </c>
      <c r="E813" s="368" t="s">
        <v>268</v>
      </c>
      <c r="F813" s="368">
        <v>5</v>
      </c>
      <c r="G813" s="368">
        <v>1</v>
      </c>
      <c r="H813" s="368">
        <v>4</v>
      </c>
      <c r="I813" s="368">
        <v>0</v>
      </c>
      <c r="J813" s="368">
        <v>0</v>
      </c>
    </row>
    <row r="814" spans="1:10" ht="15.75" customHeight="1">
      <c r="A814" s="368" t="s">
        <v>1587</v>
      </c>
      <c r="B814" s="368">
        <v>4</v>
      </c>
      <c r="C814" s="368" t="s">
        <v>169</v>
      </c>
      <c r="D814" s="368" t="s">
        <v>178</v>
      </c>
      <c r="E814" s="368" t="s">
        <v>268</v>
      </c>
      <c r="F814" s="368">
        <v>7</v>
      </c>
      <c r="G814" s="368">
        <v>0</v>
      </c>
      <c r="H814" s="368">
        <v>5</v>
      </c>
      <c r="I814" s="368">
        <v>2</v>
      </c>
      <c r="J814" s="368">
        <v>0</v>
      </c>
    </row>
    <row r="815" spans="1:10" ht="15.75" customHeight="1">
      <c r="A815" s="368" t="s">
        <v>1588</v>
      </c>
      <c r="B815" s="368">
        <v>4</v>
      </c>
      <c r="C815" s="368" t="s">
        <v>169</v>
      </c>
      <c r="D815" s="368" t="s">
        <v>102</v>
      </c>
      <c r="E815" s="368" t="s">
        <v>268</v>
      </c>
      <c r="F815" s="368">
        <v>6</v>
      </c>
      <c r="G815" s="368">
        <v>0</v>
      </c>
      <c r="H815" s="368">
        <v>5</v>
      </c>
      <c r="I815" s="368">
        <v>1</v>
      </c>
      <c r="J815" s="368">
        <v>0</v>
      </c>
    </row>
    <row r="816" spans="1:10" ht="15.75" customHeight="1">
      <c r="A816" s="368" t="s">
        <v>1589</v>
      </c>
      <c r="B816" s="368">
        <v>4</v>
      </c>
      <c r="C816" s="368" t="s">
        <v>169</v>
      </c>
      <c r="D816" s="368" t="s">
        <v>85</v>
      </c>
      <c r="E816" s="368" t="s">
        <v>268</v>
      </c>
      <c r="F816" s="368">
        <v>34</v>
      </c>
      <c r="G816" s="368">
        <v>10</v>
      </c>
      <c r="H816" s="368">
        <v>14</v>
      </c>
      <c r="I816" s="368">
        <v>6</v>
      </c>
      <c r="J816" s="368">
        <v>4</v>
      </c>
    </row>
    <row r="817" spans="1:10" ht="15.75" customHeight="1">
      <c r="A817" s="368" t="s">
        <v>1590</v>
      </c>
      <c r="B817" s="368">
        <v>4</v>
      </c>
      <c r="C817" s="368" t="s">
        <v>169</v>
      </c>
      <c r="D817" s="368" t="s">
        <v>156</v>
      </c>
      <c r="E817" s="368" t="s">
        <v>268</v>
      </c>
      <c r="F817" s="368">
        <v>2</v>
      </c>
      <c r="G817" s="368">
        <v>0</v>
      </c>
      <c r="H817" s="368">
        <v>2</v>
      </c>
      <c r="I817" s="368">
        <v>0</v>
      </c>
      <c r="J817" s="368">
        <v>0</v>
      </c>
    </row>
    <row r="818" spans="1:10" ht="15.75" customHeight="1">
      <c r="A818" s="368" t="s">
        <v>1591</v>
      </c>
      <c r="B818" s="368">
        <v>4</v>
      </c>
      <c r="C818" s="368" t="s">
        <v>169</v>
      </c>
      <c r="D818" s="368" t="s">
        <v>200</v>
      </c>
      <c r="E818" s="368" t="s">
        <v>268</v>
      </c>
      <c r="F818" s="368">
        <v>15</v>
      </c>
      <c r="G818" s="368">
        <v>1</v>
      </c>
      <c r="H818" s="368">
        <v>8</v>
      </c>
      <c r="I818" s="368">
        <v>4</v>
      </c>
      <c r="J818" s="368">
        <v>2</v>
      </c>
    </row>
    <row r="819" spans="1:10" ht="15.75" customHeight="1">
      <c r="A819" s="368" t="s">
        <v>1592</v>
      </c>
      <c r="B819" s="368">
        <v>4</v>
      </c>
      <c r="C819" s="368" t="s">
        <v>169</v>
      </c>
      <c r="D819" s="368" t="s">
        <v>103</v>
      </c>
      <c r="E819" s="368" t="s">
        <v>268</v>
      </c>
      <c r="F819" s="368">
        <v>3</v>
      </c>
      <c r="G819" s="368">
        <v>0</v>
      </c>
      <c r="H819" s="368">
        <v>1</v>
      </c>
      <c r="I819" s="368">
        <v>2</v>
      </c>
      <c r="J819" s="368">
        <v>0</v>
      </c>
    </row>
    <row r="820" spans="1:10" ht="15.75" customHeight="1">
      <c r="A820" s="368" t="s">
        <v>1593</v>
      </c>
      <c r="B820" s="368">
        <v>4</v>
      </c>
      <c r="C820" s="368" t="s">
        <v>169</v>
      </c>
      <c r="D820" s="368" t="s">
        <v>104</v>
      </c>
      <c r="E820" s="368" t="s">
        <v>268</v>
      </c>
      <c r="F820" s="368">
        <v>7</v>
      </c>
      <c r="G820" s="368">
        <v>0</v>
      </c>
      <c r="H820" s="368">
        <v>4</v>
      </c>
      <c r="I820" s="368">
        <v>2</v>
      </c>
      <c r="J820" s="368">
        <v>1</v>
      </c>
    </row>
    <row r="821" spans="1:10" ht="15.75" customHeight="1">
      <c r="A821" s="368" t="s">
        <v>1594</v>
      </c>
      <c r="B821" s="368">
        <v>4</v>
      </c>
      <c r="C821" s="368" t="s">
        <v>169</v>
      </c>
      <c r="D821" s="368" t="s">
        <v>27</v>
      </c>
      <c r="E821" s="368" t="s">
        <v>268</v>
      </c>
      <c r="F821" s="368">
        <v>3</v>
      </c>
      <c r="G821" s="368">
        <v>0</v>
      </c>
      <c r="H821" s="368">
        <v>3</v>
      </c>
      <c r="I821" s="368">
        <v>0</v>
      </c>
      <c r="J821" s="368">
        <v>0</v>
      </c>
    </row>
    <row r="822" spans="1:10" ht="15.75" customHeight="1">
      <c r="A822" s="368" t="s">
        <v>1595</v>
      </c>
      <c r="B822" s="368">
        <v>4</v>
      </c>
      <c r="C822" s="368" t="s">
        <v>169</v>
      </c>
      <c r="D822" s="368" t="s">
        <v>105</v>
      </c>
      <c r="E822" s="368" t="s">
        <v>268</v>
      </c>
      <c r="F822" s="368">
        <v>1</v>
      </c>
      <c r="G822" s="368">
        <v>0</v>
      </c>
      <c r="H822" s="368">
        <v>1</v>
      </c>
      <c r="I822" s="368">
        <v>0</v>
      </c>
      <c r="J822" s="368">
        <v>0</v>
      </c>
    </row>
    <row r="823" spans="1:10" ht="15.75" customHeight="1">
      <c r="A823" s="368" t="s">
        <v>1596</v>
      </c>
      <c r="B823" s="368">
        <v>4</v>
      </c>
      <c r="C823" s="368" t="s">
        <v>169</v>
      </c>
      <c r="D823" s="368" t="s">
        <v>179</v>
      </c>
      <c r="E823" s="368" t="s">
        <v>268</v>
      </c>
      <c r="F823" s="368">
        <v>23</v>
      </c>
      <c r="G823" s="368">
        <v>4</v>
      </c>
      <c r="H823" s="368">
        <v>11</v>
      </c>
      <c r="I823" s="368">
        <v>7</v>
      </c>
      <c r="J823" s="368">
        <v>1</v>
      </c>
    </row>
    <row r="824" spans="1:10" ht="15.75" customHeight="1">
      <c r="A824" s="368" t="s">
        <v>1597</v>
      </c>
      <c r="B824" s="368">
        <v>4</v>
      </c>
      <c r="C824" s="368" t="s">
        <v>169</v>
      </c>
      <c r="D824" s="368" t="s">
        <v>106</v>
      </c>
      <c r="E824" s="368" t="s">
        <v>268</v>
      </c>
      <c r="F824" s="368">
        <v>4</v>
      </c>
      <c r="G824" s="368">
        <v>0</v>
      </c>
      <c r="H824" s="368">
        <v>2</v>
      </c>
      <c r="I824" s="368">
        <v>1</v>
      </c>
      <c r="J824" s="368">
        <v>1</v>
      </c>
    </row>
    <row r="825" spans="1:10" ht="15.75" customHeight="1">
      <c r="A825" s="368" t="s">
        <v>1598</v>
      </c>
      <c r="B825" s="368">
        <v>4</v>
      </c>
      <c r="C825" s="368" t="s">
        <v>169</v>
      </c>
      <c r="D825" s="368" t="s">
        <v>107</v>
      </c>
      <c r="E825" s="368" t="s">
        <v>268</v>
      </c>
      <c r="F825" s="368">
        <v>7</v>
      </c>
      <c r="G825" s="368">
        <v>0</v>
      </c>
      <c r="H825" s="368">
        <v>6</v>
      </c>
      <c r="I825" s="368">
        <v>1</v>
      </c>
      <c r="J825" s="368">
        <v>0</v>
      </c>
    </row>
    <row r="826" spans="1:10" ht="15.75" customHeight="1">
      <c r="A826" s="368" t="s">
        <v>1599</v>
      </c>
      <c r="B826" s="368">
        <v>4</v>
      </c>
      <c r="C826" s="368" t="s">
        <v>169</v>
      </c>
      <c r="D826" s="368" t="s">
        <v>157</v>
      </c>
      <c r="E826" s="368" t="s">
        <v>268</v>
      </c>
      <c r="F826" s="368">
        <v>2</v>
      </c>
      <c r="G826" s="368">
        <v>1</v>
      </c>
      <c r="H826" s="368">
        <v>0</v>
      </c>
      <c r="I826" s="368">
        <v>1</v>
      </c>
      <c r="J826" s="368">
        <v>0</v>
      </c>
    </row>
    <row r="827" spans="1:10" ht="15.75" customHeight="1">
      <c r="A827" s="368" t="s">
        <v>1600</v>
      </c>
      <c r="B827" s="368">
        <v>4</v>
      </c>
      <c r="C827" s="368" t="s">
        <v>169</v>
      </c>
      <c r="D827" s="368" t="s">
        <v>108</v>
      </c>
      <c r="E827" s="368" t="s">
        <v>268</v>
      </c>
      <c r="F827" s="368">
        <v>2</v>
      </c>
      <c r="G827" s="368">
        <v>0</v>
      </c>
      <c r="H827" s="368">
        <v>2</v>
      </c>
      <c r="I827" s="368">
        <v>0</v>
      </c>
      <c r="J827" s="368">
        <v>0</v>
      </c>
    </row>
    <row r="828" spans="1:10" ht="15.75" customHeight="1">
      <c r="A828" s="368" t="s">
        <v>1601</v>
      </c>
      <c r="B828" s="368">
        <v>4</v>
      </c>
      <c r="C828" s="368" t="s">
        <v>169</v>
      </c>
      <c r="D828" s="368" t="s">
        <v>213</v>
      </c>
      <c r="E828" s="368" t="s">
        <v>268</v>
      </c>
      <c r="F828" s="368">
        <v>5</v>
      </c>
      <c r="G828" s="368">
        <v>1</v>
      </c>
      <c r="H828" s="368">
        <v>3</v>
      </c>
      <c r="I828" s="368">
        <v>0</v>
      </c>
      <c r="J828" s="368">
        <v>1</v>
      </c>
    </row>
    <row r="829" spans="1:10" ht="15.75" customHeight="1">
      <c r="A829" s="368" t="s">
        <v>1602</v>
      </c>
      <c r="B829" s="368">
        <v>4</v>
      </c>
      <c r="C829" s="368" t="s">
        <v>169</v>
      </c>
      <c r="D829" s="368" t="s">
        <v>86</v>
      </c>
      <c r="E829" s="368" t="s">
        <v>268</v>
      </c>
      <c r="F829" s="368">
        <v>25</v>
      </c>
      <c r="G829" s="368">
        <v>4</v>
      </c>
      <c r="H829" s="368">
        <v>18</v>
      </c>
      <c r="I829" s="368">
        <v>1</v>
      </c>
      <c r="J829" s="368">
        <v>2</v>
      </c>
    </row>
    <row r="830" spans="1:10" ht="15.75" customHeight="1">
      <c r="A830" s="368" t="s">
        <v>1603</v>
      </c>
      <c r="B830" s="368">
        <v>4</v>
      </c>
      <c r="C830" s="368" t="s">
        <v>169</v>
      </c>
      <c r="D830" s="368" t="s">
        <v>109</v>
      </c>
      <c r="E830" s="368" t="s">
        <v>268</v>
      </c>
      <c r="F830" s="368">
        <v>2</v>
      </c>
      <c r="G830" s="368">
        <v>0</v>
      </c>
      <c r="H830" s="368">
        <v>1</v>
      </c>
      <c r="I830" s="368">
        <v>1</v>
      </c>
      <c r="J830" s="368">
        <v>0</v>
      </c>
    </row>
    <row r="831" spans="1:10" ht="15.75" customHeight="1">
      <c r="A831" s="368" t="s">
        <v>1604</v>
      </c>
      <c r="B831" s="368">
        <v>4</v>
      </c>
      <c r="C831" s="368" t="s">
        <v>169</v>
      </c>
      <c r="D831" s="368" t="s">
        <v>110</v>
      </c>
      <c r="E831" s="368" t="s">
        <v>268</v>
      </c>
      <c r="F831" s="368">
        <v>4</v>
      </c>
      <c r="G831" s="368">
        <v>1</v>
      </c>
      <c r="H831" s="368">
        <v>2</v>
      </c>
      <c r="I831" s="368">
        <v>1</v>
      </c>
      <c r="J831" s="368">
        <v>0</v>
      </c>
    </row>
    <row r="832" spans="1:10" ht="15.75" customHeight="1">
      <c r="A832" s="368" t="s">
        <v>1605</v>
      </c>
      <c r="B832" s="368">
        <v>4</v>
      </c>
      <c r="C832" s="368" t="s">
        <v>169</v>
      </c>
      <c r="D832" s="368" t="s">
        <v>111</v>
      </c>
      <c r="E832" s="368" t="s">
        <v>268</v>
      </c>
      <c r="F832" s="368">
        <v>2</v>
      </c>
      <c r="G832" s="368">
        <v>0</v>
      </c>
      <c r="H832" s="368">
        <v>0</v>
      </c>
      <c r="I832" s="368">
        <v>2</v>
      </c>
      <c r="J832" s="368">
        <v>0</v>
      </c>
    </row>
    <row r="833" spans="1:10" ht="15.75" customHeight="1">
      <c r="A833" s="368" t="s">
        <v>1606</v>
      </c>
      <c r="B833" s="368">
        <v>4</v>
      </c>
      <c r="C833" s="368" t="s">
        <v>169</v>
      </c>
      <c r="D833" s="368" t="s">
        <v>181</v>
      </c>
      <c r="E833" s="368" t="s">
        <v>268</v>
      </c>
      <c r="F833" s="368">
        <v>12</v>
      </c>
      <c r="G833" s="368">
        <v>1</v>
      </c>
      <c r="H833" s="368">
        <v>5</v>
      </c>
      <c r="I833" s="368">
        <v>4</v>
      </c>
      <c r="J833" s="368">
        <v>2</v>
      </c>
    </row>
    <row r="834" spans="1:10" ht="15.75" customHeight="1">
      <c r="A834" s="368" t="s">
        <v>1607</v>
      </c>
      <c r="B834" s="368">
        <v>4</v>
      </c>
      <c r="C834" s="368" t="s">
        <v>169</v>
      </c>
      <c r="D834" s="368" t="s">
        <v>229</v>
      </c>
      <c r="E834" s="368" t="s">
        <v>268</v>
      </c>
      <c r="F834" s="368">
        <v>8</v>
      </c>
      <c r="G834" s="368">
        <v>0</v>
      </c>
      <c r="H834" s="368">
        <v>6</v>
      </c>
      <c r="I834" s="368">
        <v>1</v>
      </c>
      <c r="J834" s="368">
        <v>1</v>
      </c>
    </row>
    <row r="835" spans="1:10" ht="15.75" customHeight="1">
      <c r="A835" s="368" t="s">
        <v>1608</v>
      </c>
      <c r="B835" s="368">
        <v>4</v>
      </c>
      <c r="C835" s="368" t="s">
        <v>169</v>
      </c>
      <c r="D835" s="368" t="s">
        <v>114</v>
      </c>
      <c r="E835" s="368" t="s">
        <v>268</v>
      </c>
      <c r="F835" s="368">
        <v>13</v>
      </c>
      <c r="G835" s="368">
        <v>2</v>
      </c>
      <c r="H835" s="368">
        <v>7</v>
      </c>
      <c r="I835" s="368">
        <v>2</v>
      </c>
      <c r="J835" s="368">
        <v>2</v>
      </c>
    </row>
    <row r="836" spans="1:10" ht="15.75" customHeight="1">
      <c r="A836" s="368" t="s">
        <v>1609</v>
      </c>
      <c r="B836" s="368">
        <v>4</v>
      </c>
      <c r="C836" s="368" t="s">
        <v>169</v>
      </c>
      <c r="D836" s="368" t="s">
        <v>28</v>
      </c>
      <c r="E836" s="368" t="s">
        <v>268</v>
      </c>
      <c r="F836" s="368">
        <v>1</v>
      </c>
      <c r="G836" s="368">
        <v>0</v>
      </c>
      <c r="H836" s="368">
        <v>1</v>
      </c>
      <c r="I836" s="368">
        <v>0</v>
      </c>
      <c r="J836" s="368">
        <v>0</v>
      </c>
    </row>
    <row r="837" spans="1:10" ht="15.75" customHeight="1">
      <c r="A837" s="368" t="s">
        <v>1610</v>
      </c>
      <c r="B837" s="368">
        <v>4</v>
      </c>
      <c r="C837" s="368" t="s">
        <v>169</v>
      </c>
      <c r="D837" s="368" t="s">
        <v>142</v>
      </c>
      <c r="E837" s="368" t="s">
        <v>268</v>
      </c>
      <c r="F837" s="368">
        <v>5</v>
      </c>
      <c r="G837" s="368">
        <v>0</v>
      </c>
      <c r="H837" s="368">
        <v>4</v>
      </c>
      <c r="I837" s="368">
        <v>0</v>
      </c>
      <c r="J837" s="368">
        <v>1</v>
      </c>
    </row>
    <row r="838" spans="1:10" ht="15.75" customHeight="1">
      <c r="A838" s="368" t="s">
        <v>1611</v>
      </c>
      <c r="B838" s="368">
        <v>4</v>
      </c>
      <c r="C838" s="368" t="s">
        <v>169</v>
      </c>
      <c r="D838" s="368" t="s">
        <v>29</v>
      </c>
      <c r="E838" s="368" t="s">
        <v>268</v>
      </c>
      <c r="F838" s="368">
        <v>32</v>
      </c>
      <c r="G838" s="368">
        <v>1</v>
      </c>
      <c r="H838" s="368">
        <v>26</v>
      </c>
      <c r="I838" s="368">
        <v>3</v>
      </c>
      <c r="J838" s="368">
        <v>2</v>
      </c>
    </row>
    <row r="839" spans="1:10" ht="15.75" customHeight="1">
      <c r="A839" s="368" t="s">
        <v>1612</v>
      </c>
      <c r="B839" s="368">
        <v>4</v>
      </c>
      <c r="C839" s="368" t="s">
        <v>169</v>
      </c>
      <c r="D839" s="368" t="s">
        <v>115</v>
      </c>
      <c r="E839" s="368" t="s">
        <v>268</v>
      </c>
      <c r="F839" s="368">
        <v>20</v>
      </c>
      <c r="G839" s="368">
        <v>2</v>
      </c>
      <c r="H839" s="368">
        <v>15</v>
      </c>
      <c r="I839" s="368">
        <v>0</v>
      </c>
      <c r="J839" s="368">
        <v>3</v>
      </c>
    </row>
    <row r="840" spans="1:10" ht="15.75" customHeight="1">
      <c r="A840" s="368" t="s">
        <v>1613</v>
      </c>
      <c r="B840" s="368">
        <v>4</v>
      </c>
      <c r="C840" s="368" t="s">
        <v>169</v>
      </c>
      <c r="D840" s="368" t="s">
        <v>75</v>
      </c>
      <c r="E840" s="368" t="s">
        <v>268</v>
      </c>
      <c r="F840" s="368">
        <v>3</v>
      </c>
      <c r="G840" s="368">
        <v>0</v>
      </c>
      <c r="H840" s="368">
        <v>0</v>
      </c>
      <c r="I840" s="368">
        <v>2</v>
      </c>
      <c r="J840" s="368">
        <v>1</v>
      </c>
    </row>
    <row r="841" spans="1:10" ht="15.75" customHeight="1">
      <c r="A841" s="368" t="s">
        <v>1614</v>
      </c>
      <c r="B841" s="368">
        <v>4</v>
      </c>
      <c r="C841" s="368" t="s">
        <v>169</v>
      </c>
      <c r="D841" s="368" t="s">
        <v>76</v>
      </c>
      <c r="E841" s="368" t="s">
        <v>268</v>
      </c>
      <c r="F841" s="368">
        <v>15</v>
      </c>
      <c r="G841" s="368">
        <v>0</v>
      </c>
      <c r="H841" s="368">
        <v>9</v>
      </c>
      <c r="I841" s="368">
        <v>4</v>
      </c>
      <c r="J841" s="368">
        <v>2</v>
      </c>
    </row>
    <row r="842" spans="1:10" ht="15.75" customHeight="1">
      <c r="A842" s="368" t="s">
        <v>1615</v>
      </c>
      <c r="B842" s="368">
        <v>4</v>
      </c>
      <c r="C842" s="368" t="s">
        <v>169</v>
      </c>
      <c r="D842" s="368" t="s">
        <v>143</v>
      </c>
      <c r="E842" s="368" t="s">
        <v>268</v>
      </c>
      <c r="F842" s="368">
        <v>7</v>
      </c>
      <c r="G842" s="368">
        <v>0</v>
      </c>
      <c r="H842" s="368">
        <v>5</v>
      </c>
      <c r="I842" s="368">
        <v>0</v>
      </c>
      <c r="J842" s="368">
        <v>2</v>
      </c>
    </row>
    <row r="843" spans="1:10" ht="15.75" customHeight="1">
      <c r="A843" s="368" t="s">
        <v>1616</v>
      </c>
      <c r="B843" s="368">
        <v>4</v>
      </c>
      <c r="C843" s="368" t="s">
        <v>169</v>
      </c>
      <c r="D843" s="368" t="s">
        <v>77</v>
      </c>
      <c r="E843" s="368" t="s">
        <v>268</v>
      </c>
      <c r="F843" s="368">
        <v>16</v>
      </c>
      <c r="G843" s="368">
        <v>3</v>
      </c>
      <c r="H843" s="368">
        <v>11</v>
      </c>
      <c r="I843" s="368">
        <v>2</v>
      </c>
      <c r="J843" s="368">
        <v>0</v>
      </c>
    </row>
    <row r="844" spans="1:10" ht="15.75" customHeight="1">
      <c r="A844" s="368" t="s">
        <v>1617</v>
      </c>
      <c r="B844" s="368">
        <v>4</v>
      </c>
      <c r="C844" s="368" t="s">
        <v>169</v>
      </c>
      <c r="D844" s="368" t="s">
        <v>30</v>
      </c>
      <c r="E844" s="368" t="s">
        <v>268</v>
      </c>
      <c r="F844" s="368">
        <v>17</v>
      </c>
      <c r="G844" s="368">
        <v>3</v>
      </c>
      <c r="H844" s="368">
        <v>10</v>
      </c>
      <c r="I844" s="368">
        <v>3</v>
      </c>
      <c r="J844" s="368">
        <v>1</v>
      </c>
    </row>
    <row r="845" spans="1:10" ht="15.75" customHeight="1">
      <c r="A845" s="368" t="s">
        <v>1618</v>
      </c>
      <c r="B845" s="368">
        <v>4</v>
      </c>
      <c r="C845" s="368" t="s">
        <v>169</v>
      </c>
      <c r="D845" s="368" t="s">
        <v>173</v>
      </c>
      <c r="E845" s="368" t="s">
        <v>268</v>
      </c>
      <c r="F845" s="368">
        <v>1</v>
      </c>
      <c r="G845" s="368">
        <v>0</v>
      </c>
      <c r="H845" s="368">
        <v>1</v>
      </c>
      <c r="I845" s="368">
        <v>0</v>
      </c>
      <c r="J845" s="368">
        <v>0</v>
      </c>
    </row>
    <row r="846" spans="1:10" ht="15.75" customHeight="1">
      <c r="A846" s="368" t="s">
        <v>1619</v>
      </c>
      <c r="B846" s="368">
        <v>4</v>
      </c>
      <c r="C846" s="368" t="s">
        <v>169</v>
      </c>
      <c r="D846" s="368" t="s">
        <v>87</v>
      </c>
      <c r="E846" s="368" t="s">
        <v>268</v>
      </c>
      <c r="F846" s="368">
        <v>2</v>
      </c>
      <c r="G846" s="368">
        <v>0</v>
      </c>
      <c r="H846" s="368">
        <v>2</v>
      </c>
      <c r="I846" s="368">
        <v>0</v>
      </c>
      <c r="J846" s="368">
        <v>0</v>
      </c>
    </row>
    <row r="847" spans="1:10" ht="15.75" customHeight="1">
      <c r="A847" s="368" t="s">
        <v>1620</v>
      </c>
      <c r="B847" s="368">
        <v>4</v>
      </c>
      <c r="C847" s="368" t="s">
        <v>169</v>
      </c>
      <c r="D847" s="368" t="s">
        <v>31</v>
      </c>
      <c r="E847" s="368" t="s">
        <v>268</v>
      </c>
      <c r="F847" s="368">
        <v>23</v>
      </c>
      <c r="G847" s="368">
        <v>6</v>
      </c>
      <c r="H847" s="368">
        <v>8</v>
      </c>
      <c r="I847" s="368">
        <v>5</v>
      </c>
      <c r="J847" s="368">
        <v>4</v>
      </c>
    </row>
    <row r="848" spans="1:10" ht="15.75" customHeight="1">
      <c r="A848" s="368" t="s">
        <v>1621</v>
      </c>
      <c r="B848" s="368">
        <v>4</v>
      </c>
      <c r="C848" s="368" t="s">
        <v>169</v>
      </c>
      <c r="D848" s="368" t="s">
        <v>182</v>
      </c>
      <c r="E848" s="368" t="s">
        <v>268</v>
      </c>
      <c r="F848" s="368">
        <v>2</v>
      </c>
      <c r="G848" s="368">
        <v>0</v>
      </c>
      <c r="H848" s="368">
        <v>1</v>
      </c>
      <c r="I848" s="368">
        <v>1</v>
      </c>
      <c r="J848" s="368">
        <v>0</v>
      </c>
    </row>
    <row r="849" spans="1:10" ht="15.75" customHeight="1">
      <c r="A849" s="368" t="s">
        <v>1622</v>
      </c>
      <c r="B849" s="368">
        <v>4</v>
      </c>
      <c r="C849" s="368" t="s">
        <v>169</v>
      </c>
      <c r="D849" s="368" t="s">
        <v>144</v>
      </c>
      <c r="E849" s="368" t="s">
        <v>268</v>
      </c>
      <c r="F849" s="368">
        <v>4</v>
      </c>
      <c r="G849" s="368">
        <v>0</v>
      </c>
      <c r="H849" s="368">
        <v>3</v>
      </c>
      <c r="I849" s="368">
        <v>1</v>
      </c>
      <c r="J849" s="368">
        <v>0</v>
      </c>
    </row>
    <row r="850" spans="1:10" ht="15.75" customHeight="1">
      <c r="A850" s="368" t="s">
        <v>1623</v>
      </c>
      <c r="B850" s="368">
        <v>4</v>
      </c>
      <c r="C850" s="368" t="s">
        <v>169</v>
      </c>
      <c r="D850" s="368" t="s">
        <v>158</v>
      </c>
      <c r="E850" s="368" t="s">
        <v>268</v>
      </c>
      <c r="F850" s="368">
        <v>1</v>
      </c>
      <c r="G850" s="368">
        <v>0</v>
      </c>
      <c r="H850" s="368">
        <v>1</v>
      </c>
      <c r="I850" s="368">
        <v>0</v>
      </c>
      <c r="J850" s="368">
        <v>0</v>
      </c>
    </row>
    <row r="851" spans="1:10" ht="15.75" customHeight="1">
      <c r="A851" s="368" t="s">
        <v>1624</v>
      </c>
      <c r="B851" s="368">
        <v>4</v>
      </c>
      <c r="C851" s="368" t="s">
        <v>169</v>
      </c>
      <c r="D851" s="368" t="s">
        <v>183</v>
      </c>
      <c r="E851" s="368" t="s">
        <v>268</v>
      </c>
      <c r="F851" s="368">
        <v>3</v>
      </c>
      <c r="G851" s="368">
        <v>0</v>
      </c>
      <c r="H851" s="368">
        <v>3</v>
      </c>
      <c r="I851" s="368">
        <v>0</v>
      </c>
      <c r="J851" s="368">
        <v>0</v>
      </c>
    </row>
    <row r="852" spans="1:10" ht="15.75" customHeight="1">
      <c r="A852" s="368" t="s">
        <v>1625</v>
      </c>
      <c r="B852" s="368">
        <v>4</v>
      </c>
      <c r="C852" s="368" t="s">
        <v>169</v>
      </c>
      <c r="D852" s="368" t="s">
        <v>159</v>
      </c>
      <c r="E852" s="368" t="s">
        <v>268</v>
      </c>
      <c r="F852" s="368">
        <v>3</v>
      </c>
      <c r="G852" s="368">
        <v>0</v>
      </c>
      <c r="H852" s="368">
        <v>3</v>
      </c>
      <c r="I852" s="368">
        <v>0</v>
      </c>
      <c r="J852" s="368">
        <v>0</v>
      </c>
    </row>
    <row r="853" spans="1:10" ht="15.75" customHeight="1">
      <c r="A853" s="368" t="s">
        <v>1626</v>
      </c>
      <c r="B853" s="368">
        <v>4</v>
      </c>
      <c r="C853" s="368" t="s">
        <v>169</v>
      </c>
      <c r="D853" s="368" t="s">
        <v>145</v>
      </c>
      <c r="E853" s="368" t="s">
        <v>268</v>
      </c>
      <c r="F853" s="368">
        <v>4</v>
      </c>
      <c r="G853" s="368">
        <v>0</v>
      </c>
      <c r="H853" s="368">
        <v>4</v>
      </c>
      <c r="I853" s="368">
        <v>0</v>
      </c>
      <c r="J853" s="368">
        <v>0</v>
      </c>
    </row>
    <row r="854" spans="1:10" ht="15.75" customHeight="1">
      <c r="A854" s="368" t="s">
        <v>1627</v>
      </c>
      <c r="B854" s="368">
        <v>4</v>
      </c>
      <c r="C854" s="368" t="s">
        <v>169</v>
      </c>
      <c r="D854" s="368" t="s">
        <v>88</v>
      </c>
      <c r="E854" s="368" t="s">
        <v>268</v>
      </c>
      <c r="F854" s="368">
        <v>7</v>
      </c>
      <c r="G854" s="368">
        <v>0</v>
      </c>
      <c r="H854" s="368">
        <v>5</v>
      </c>
      <c r="I854" s="368">
        <v>2</v>
      </c>
      <c r="J854" s="368">
        <v>0</v>
      </c>
    </row>
    <row r="855" spans="1:10" ht="15.75" customHeight="1">
      <c r="A855" s="368" t="s">
        <v>1628</v>
      </c>
      <c r="B855" s="368">
        <v>4</v>
      </c>
      <c r="C855" s="368" t="s">
        <v>169</v>
      </c>
      <c r="D855" s="368" t="s">
        <v>57</v>
      </c>
      <c r="E855" s="368" t="s">
        <v>268</v>
      </c>
      <c r="F855" s="368">
        <v>4</v>
      </c>
      <c r="G855" s="368">
        <v>0</v>
      </c>
      <c r="H855" s="368">
        <v>4</v>
      </c>
      <c r="I855" s="368">
        <v>0</v>
      </c>
      <c r="J855" s="368">
        <v>0</v>
      </c>
    </row>
    <row r="856" spans="1:10" ht="15.75" customHeight="1">
      <c r="A856" s="368" t="s">
        <v>1629</v>
      </c>
      <c r="B856" s="368">
        <v>4</v>
      </c>
      <c r="C856" s="368" t="s">
        <v>169</v>
      </c>
      <c r="D856" s="368" t="s">
        <v>202</v>
      </c>
      <c r="E856" s="368" t="s">
        <v>268</v>
      </c>
      <c r="F856" s="368">
        <v>4</v>
      </c>
      <c r="G856" s="368">
        <v>1</v>
      </c>
      <c r="H856" s="368">
        <v>2</v>
      </c>
      <c r="I856" s="368">
        <v>0</v>
      </c>
      <c r="J856" s="368">
        <v>1</v>
      </c>
    </row>
    <row r="857" spans="1:10" ht="15.75" customHeight="1">
      <c r="A857" s="368" t="s">
        <v>1630</v>
      </c>
      <c r="B857" s="368">
        <v>4</v>
      </c>
      <c r="C857" s="368" t="s">
        <v>169</v>
      </c>
      <c r="D857" s="368" t="s">
        <v>160</v>
      </c>
      <c r="E857" s="368" t="s">
        <v>268</v>
      </c>
      <c r="F857" s="368">
        <v>6</v>
      </c>
      <c r="G857" s="368">
        <v>0</v>
      </c>
      <c r="H857" s="368">
        <v>6</v>
      </c>
      <c r="I857" s="368">
        <v>0</v>
      </c>
      <c r="J857" s="368">
        <v>0</v>
      </c>
    </row>
    <row r="858" spans="1:10" ht="15.75" customHeight="1">
      <c r="A858" s="368" t="s">
        <v>1631</v>
      </c>
      <c r="B858" s="368">
        <v>4</v>
      </c>
      <c r="C858" s="368" t="s">
        <v>169</v>
      </c>
      <c r="D858" s="368" t="s">
        <v>58</v>
      </c>
      <c r="E858" s="368" t="s">
        <v>268</v>
      </c>
      <c r="F858" s="368">
        <v>12</v>
      </c>
      <c r="G858" s="368">
        <v>1</v>
      </c>
      <c r="H858" s="368">
        <v>8</v>
      </c>
      <c r="I858" s="368">
        <v>2</v>
      </c>
      <c r="J858" s="368">
        <v>1</v>
      </c>
    </row>
    <row r="859" spans="1:10" ht="15.75" customHeight="1">
      <c r="A859" s="368" t="s">
        <v>1632</v>
      </c>
      <c r="B859" s="368">
        <v>4</v>
      </c>
      <c r="C859" s="368" t="s">
        <v>169</v>
      </c>
      <c r="D859" s="368" t="s">
        <v>78</v>
      </c>
      <c r="E859" s="368" t="s">
        <v>268</v>
      </c>
      <c r="F859" s="368">
        <v>13</v>
      </c>
      <c r="G859" s="368">
        <v>1</v>
      </c>
      <c r="H859" s="368">
        <v>6</v>
      </c>
      <c r="I859" s="368">
        <v>4</v>
      </c>
      <c r="J859" s="368">
        <v>2</v>
      </c>
    </row>
    <row r="860" spans="1:10" ht="15.75" customHeight="1">
      <c r="A860" s="368" t="s">
        <v>1633</v>
      </c>
      <c r="B860" s="368">
        <v>4</v>
      </c>
      <c r="C860" s="368" t="s">
        <v>169</v>
      </c>
      <c r="D860" s="368" t="s">
        <v>161</v>
      </c>
      <c r="E860" s="368" t="s">
        <v>268</v>
      </c>
      <c r="F860" s="368">
        <v>1</v>
      </c>
      <c r="G860" s="368">
        <v>1</v>
      </c>
      <c r="H860" s="368">
        <v>0</v>
      </c>
      <c r="I860" s="368">
        <v>0</v>
      </c>
      <c r="J860" s="368">
        <v>0</v>
      </c>
    </row>
    <row r="861" spans="1:10" ht="15.75" customHeight="1">
      <c r="A861" s="368" t="s">
        <v>1634</v>
      </c>
      <c r="B861" s="368">
        <v>4</v>
      </c>
      <c r="C861" s="368" t="s">
        <v>169</v>
      </c>
      <c r="D861" s="368" t="s">
        <v>79</v>
      </c>
      <c r="E861" s="368" t="s">
        <v>268</v>
      </c>
      <c r="F861" s="368">
        <v>2</v>
      </c>
      <c r="G861" s="368">
        <v>0</v>
      </c>
      <c r="H861" s="368">
        <v>0</v>
      </c>
      <c r="I861" s="368">
        <v>1</v>
      </c>
      <c r="J861" s="368">
        <v>1</v>
      </c>
    </row>
    <row r="862" spans="1:10" ht="15.75" customHeight="1">
      <c r="A862" s="368" t="s">
        <v>1635</v>
      </c>
      <c r="B862" s="368">
        <v>4</v>
      </c>
      <c r="C862" s="368" t="s">
        <v>169</v>
      </c>
      <c r="D862" s="368" t="s">
        <v>80</v>
      </c>
      <c r="E862" s="368" t="s">
        <v>268</v>
      </c>
      <c r="F862" s="368">
        <v>12</v>
      </c>
      <c r="G862" s="368">
        <v>0</v>
      </c>
      <c r="H862" s="368">
        <v>8</v>
      </c>
      <c r="I862" s="368">
        <v>4</v>
      </c>
      <c r="J862" s="368">
        <v>0</v>
      </c>
    </row>
    <row r="863" spans="1:10" ht="15.75" customHeight="1">
      <c r="A863" s="368" t="s">
        <v>1636</v>
      </c>
      <c r="B863" s="368">
        <v>4</v>
      </c>
      <c r="C863" s="368" t="s">
        <v>169</v>
      </c>
      <c r="D863" s="368" t="s">
        <v>32</v>
      </c>
      <c r="E863" s="368" t="s">
        <v>268</v>
      </c>
      <c r="F863" s="368">
        <v>5</v>
      </c>
      <c r="G863" s="368">
        <v>0</v>
      </c>
      <c r="H863" s="368">
        <v>2</v>
      </c>
      <c r="I863" s="368">
        <v>1</v>
      </c>
      <c r="J863" s="368">
        <v>2</v>
      </c>
    </row>
    <row r="864" spans="1:10" ht="15.75" customHeight="1">
      <c r="A864" s="368" t="s">
        <v>1637</v>
      </c>
      <c r="B864" s="368">
        <v>4</v>
      </c>
      <c r="C864" s="368" t="s">
        <v>169</v>
      </c>
      <c r="D864" s="368" t="s">
        <v>184</v>
      </c>
      <c r="E864" s="368" t="s">
        <v>268</v>
      </c>
      <c r="F864" s="368">
        <v>18</v>
      </c>
      <c r="G864" s="368">
        <v>2</v>
      </c>
      <c r="H864" s="368">
        <v>12</v>
      </c>
      <c r="I864" s="368">
        <v>2</v>
      </c>
      <c r="J864" s="368">
        <v>2</v>
      </c>
    </row>
    <row r="865" spans="1:10" ht="15.75" customHeight="1">
      <c r="A865" s="368" t="s">
        <v>1638</v>
      </c>
      <c r="B865" s="368">
        <v>4</v>
      </c>
      <c r="C865" s="368" t="s">
        <v>169</v>
      </c>
      <c r="D865" s="368" t="s">
        <v>89</v>
      </c>
      <c r="E865" s="368" t="s">
        <v>268</v>
      </c>
      <c r="F865" s="368">
        <v>7</v>
      </c>
      <c r="G865" s="368">
        <v>0</v>
      </c>
      <c r="H865" s="368">
        <v>4</v>
      </c>
      <c r="I865" s="368">
        <v>3</v>
      </c>
      <c r="J865" s="368">
        <v>0</v>
      </c>
    </row>
    <row r="866" spans="1:10" ht="15.75" customHeight="1">
      <c r="A866" s="368" t="s">
        <v>1639</v>
      </c>
      <c r="B866" s="368">
        <v>4</v>
      </c>
      <c r="C866" s="368" t="s">
        <v>169</v>
      </c>
      <c r="D866" s="368" t="s">
        <v>203</v>
      </c>
      <c r="E866" s="368" t="s">
        <v>268</v>
      </c>
      <c r="F866" s="368">
        <v>4</v>
      </c>
      <c r="G866" s="368">
        <v>0</v>
      </c>
      <c r="H866" s="368">
        <v>3</v>
      </c>
      <c r="I866" s="368">
        <v>1</v>
      </c>
      <c r="J866" s="368">
        <v>0</v>
      </c>
    </row>
    <row r="867" spans="1:10" ht="15.75" customHeight="1">
      <c r="A867" s="368" t="s">
        <v>1640</v>
      </c>
      <c r="B867" s="368">
        <v>4</v>
      </c>
      <c r="C867" s="368" t="s">
        <v>169</v>
      </c>
      <c r="D867" s="368" t="s">
        <v>186</v>
      </c>
      <c r="E867" s="368" t="s">
        <v>268</v>
      </c>
      <c r="F867" s="368">
        <v>3</v>
      </c>
      <c r="G867" s="368">
        <v>0</v>
      </c>
      <c r="H867" s="368">
        <v>2</v>
      </c>
      <c r="I867" s="368">
        <v>1</v>
      </c>
      <c r="J867" s="368">
        <v>0</v>
      </c>
    </row>
    <row r="868" spans="1:10" ht="15.75" customHeight="1">
      <c r="A868" s="368" t="s">
        <v>1641</v>
      </c>
      <c r="B868" s="368">
        <v>4</v>
      </c>
      <c r="C868" s="368" t="s">
        <v>169</v>
      </c>
      <c r="D868" s="368" t="s">
        <v>146</v>
      </c>
      <c r="E868" s="368" t="s">
        <v>268</v>
      </c>
      <c r="F868" s="368">
        <v>3</v>
      </c>
      <c r="G868" s="368">
        <v>0</v>
      </c>
      <c r="H868" s="368">
        <v>2</v>
      </c>
      <c r="I868" s="368">
        <v>1</v>
      </c>
      <c r="J868" s="368">
        <v>0</v>
      </c>
    </row>
    <row r="869" spans="1:10" ht="15.75" customHeight="1">
      <c r="A869" s="368" t="s">
        <v>1642</v>
      </c>
      <c r="B869" s="368">
        <v>4</v>
      </c>
      <c r="C869" s="368" t="s">
        <v>169</v>
      </c>
      <c r="D869" s="368" t="s">
        <v>147</v>
      </c>
      <c r="E869" s="368" t="s">
        <v>268</v>
      </c>
      <c r="F869" s="368">
        <v>2</v>
      </c>
      <c r="G869" s="368">
        <v>0</v>
      </c>
      <c r="H869" s="368">
        <v>1</v>
      </c>
      <c r="I869" s="368">
        <v>1</v>
      </c>
      <c r="J869" s="368">
        <v>0</v>
      </c>
    </row>
    <row r="870" spans="1:10" ht="15.75" customHeight="1">
      <c r="A870" s="368" t="s">
        <v>1643</v>
      </c>
      <c r="B870" s="368">
        <v>4</v>
      </c>
      <c r="C870" s="368" t="s">
        <v>169</v>
      </c>
      <c r="D870" s="368" t="s">
        <v>33</v>
      </c>
      <c r="E870" s="368" t="s">
        <v>268</v>
      </c>
      <c r="F870" s="368">
        <v>8</v>
      </c>
      <c r="G870" s="368">
        <v>2</v>
      </c>
      <c r="H870" s="368">
        <v>5</v>
      </c>
      <c r="I870" s="368">
        <v>1</v>
      </c>
      <c r="J870" s="368">
        <v>0</v>
      </c>
    </row>
    <row r="871" spans="1:10" ht="15.75" customHeight="1">
      <c r="A871" s="368" t="s">
        <v>1644</v>
      </c>
      <c r="B871" s="368">
        <v>4</v>
      </c>
      <c r="C871" s="368" t="s">
        <v>169</v>
      </c>
      <c r="D871" s="368" t="s">
        <v>59</v>
      </c>
      <c r="E871" s="368" t="s">
        <v>268</v>
      </c>
      <c r="F871" s="368">
        <v>2</v>
      </c>
      <c r="G871" s="368">
        <v>0</v>
      </c>
      <c r="H871" s="368">
        <v>2</v>
      </c>
      <c r="I871" s="368">
        <v>0</v>
      </c>
      <c r="J871" s="368">
        <v>0</v>
      </c>
    </row>
    <row r="872" spans="1:10" ht="15.75" customHeight="1">
      <c r="A872" s="368" t="s">
        <v>1645</v>
      </c>
      <c r="B872" s="368">
        <v>4</v>
      </c>
      <c r="C872" s="368" t="s">
        <v>169</v>
      </c>
      <c r="D872" s="368" t="s">
        <v>34</v>
      </c>
      <c r="E872" s="368" t="s">
        <v>268</v>
      </c>
      <c r="F872" s="368">
        <v>7</v>
      </c>
      <c r="G872" s="368">
        <v>0</v>
      </c>
      <c r="H872" s="368">
        <v>4</v>
      </c>
      <c r="I872" s="368">
        <v>1</v>
      </c>
      <c r="J872" s="368">
        <v>2</v>
      </c>
    </row>
    <row r="873" spans="1:10" ht="15.75" customHeight="1">
      <c r="A873" s="368" t="s">
        <v>1646</v>
      </c>
      <c r="B873" s="368">
        <v>4</v>
      </c>
      <c r="C873" s="368" t="s">
        <v>169</v>
      </c>
      <c r="D873" s="368" t="s">
        <v>214</v>
      </c>
      <c r="E873" s="368" t="s">
        <v>268</v>
      </c>
      <c r="F873" s="368">
        <v>12</v>
      </c>
      <c r="G873" s="368">
        <v>1</v>
      </c>
      <c r="H873" s="368">
        <v>4</v>
      </c>
      <c r="I873" s="368">
        <v>3</v>
      </c>
      <c r="J873" s="368">
        <v>4</v>
      </c>
    </row>
    <row r="874" spans="1:10" ht="15.75" customHeight="1">
      <c r="A874" s="368" t="s">
        <v>1647</v>
      </c>
      <c r="B874" s="368">
        <v>4</v>
      </c>
      <c r="C874" s="368" t="s">
        <v>169</v>
      </c>
      <c r="D874" s="368" t="s">
        <v>35</v>
      </c>
      <c r="E874" s="368" t="s">
        <v>268</v>
      </c>
      <c r="F874" s="368">
        <v>4</v>
      </c>
      <c r="G874" s="368">
        <v>0</v>
      </c>
      <c r="H874" s="368">
        <v>3</v>
      </c>
      <c r="I874" s="368">
        <v>0</v>
      </c>
      <c r="J874" s="368">
        <v>1</v>
      </c>
    </row>
    <row r="875" spans="1:10" ht="15.75" customHeight="1">
      <c r="A875" s="368" t="s">
        <v>1648</v>
      </c>
      <c r="B875" s="368">
        <v>4</v>
      </c>
      <c r="C875" s="368" t="s">
        <v>169</v>
      </c>
      <c r="D875" s="368" t="s">
        <v>60</v>
      </c>
      <c r="E875" s="368" t="s">
        <v>268</v>
      </c>
      <c r="F875" s="368">
        <v>7</v>
      </c>
      <c r="G875" s="368">
        <v>1</v>
      </c>
      <c r="H875" s="368">
        <v>3</v>
      </c>
      <c r="I875" s="368">
        <v>1</v>
      </c>
      <c r="J875" s="368">
        <v>2</v>
      </c>
    </row>
    <row r="876" spans="1:10" ht="15.75" customHeight="1">
      <c r="A876" s="368" t="s">
        <v>1649</v>
      </c>
      <c r="B876" s="368">
        <v>4</v>
      </c>
      <c r="C876" s="368" t="s">
        <v>169</v>
      </c>
      <c r="D876" s="368" t="s">
        <v>215</v>
      </c>
      <c r="E876" s="368" t="s">
        <v>268</v>
      </c>
      <c r="F876" s="368">
        <v>6</v>
      </c>
      <c r="G876" s="368">
        <v>0</v>
      </c>
      <c r="H876" s="368">
        <v>5</v>
      </c>
      <c r="I876" s="368">
        <v>0</v>
      </c>
      <c r="J876" s="368">
        <v>1</v>
      </c>
    </row>
    <row r="877" spans="1:10" ht="15.75" customHeight="1">
      <c r="A877" s="368" t="s">
        <v>1650</v>
      </c>
      <c r="B877" s="368">
        <v>4</v>
      </c>
      <c r="C877" s="368" t="s">
        <v>169</v>
      </c>
      <c r="D877" s="368" t="s">
        <v>187</v>
      </c>
      <c r="E877" s="368" t="s">
        <v>268</v>
      </c>
      <c r="F877" s="368">
        <v>1</v>
      </c>
      <c r="G877" s="368">
        <v>0</v>
      </c>
      <c r="H877" s="368">
        <v>0</v>
      </c>
      <c r="I877" s="368">
        <v>0</v>
      </c>
      <c r="J877" s="368">
        <v>1</v>
      </c>
    </row>
    <row r="878" spans="1:10" ht="15.75" customHeight="1">
      <c r="A878" s="368" t="s">
        <v>1651</v>
      </c>
      <c r="B878" s="368">
        <v>4</v>
      </c>
      <c r="C878" s="368" t="s">
        <v>169</v>
      </c>
      <c r="D878" s="368" t="s">
        <v>216</v>
      </c>
      <c r="E878" s="368" t="s">
        <v>268</v>
      </c>
      <c r="F878" s="368">
        <v>8</v>
      </c>
      <c r="G878" s="368">
        <v>0</v>
      </c>
      <c r="H878" s="368">
        <v>6</v>
      </c>
      <c r="I878" s="368">
        <v>1</v>
      </c>
      <c r="J878" s="368">
        <v>1</v>
      </c>
    </row>
    <row r="879" spans="1:10" ht="15.75" customHeight="1">
      <c r="A879" s="368" t="s">
        <v>1652</v>
      </c>
      <c r="B879" s="368">
        <v>4</v>
      </c>
      <c r="C879" s="368" t="s">
        <v>169</v>
      </c>
      <c r="D879" s="368" t="s">
        <v>205</v>
      </c>
      <c r="E879" s="368" t="s">
        <v>268</v>
      </c>
      <c r="F879" s="368">
        <v>9</v>
      </c>
      <c r="G879" s="368">
        <v>0</v>
      </c>
      <c r="H879" s="368">
        <v>6</v>
      </c>
      <c r="I879" s="368">
        <v>2</v>
      </c>
      <c r="J879" s="368">
        <v>1</v>
      </c>
    </row>
    <row r="880" spans="1:10" ht="15.75" customHeight="1">
      <c r="A880" s="368" t="s">
        <v>1653</v>
      </c>
      <c r="B880" s="368">
        <v>4</v>
      </c>
      <c r="C880" s="368" t="s">
        <v>169</v>
      </c>
      <c r="D880" s="368" t="s">
        <v>206</v>
      </c>
      <c r="E880" s="368" t="s">
        <v>268</v>
      </c>
      <c r="F880" s="368">
        <v>5</v>
      </c>
      <c r="G880" s="368">
        <v>0</v>
      </c>
      <c r="H880" s="368">
        <v>5</v>
      </c>
      <c r="I880" s="368">
        <v>0</v>
      </c>
      <c r="J880" s="368">
        <v>0</v>
      </c>
    </row>
    <row r="881" spans="1:10" ht="15.75" customHeight="1">
      <c r="A881" s="368" t="s">
        <v>1654</v>
      </c>
      <c r="B881" s="368">
        <v>4</v>
      </c>
      <c r="C881" s="368" t="s">
        <v>169</v>
      </c>
      <c r="D881" s="368" t="s">
        <v>188</v>
      </c>
      <c r="E881" s="368" t="s">
        <v>268</v>
      </c>
      <c r="F881" s="368">
        <v>3</v>
      </c>
      <c r="G881" s="368">
        <v>0</v>
      </c>
      <c r="H881" s="368">
        <v>3</v>
      </c>
      <c r="I881" s="368">
        <v>0</v>
      </c>
      <c r="J881" s="368">
        <v>0</v>
      </c>
    </row>
    <row r="882" spans="1:10" ht="15.75" customHeight="1">
      <c r="A882" s="368" t="s">
        <v>1655</v>
      </c>
      <c r="B882" s="368">
        <v>4</v>
      </c>
      <c r="C882" s="368" t="s">
        <v>169</v>
      </c>
      <c r="D882" s="368" t="s">
        <v>90</v>
      </c>
      <c r="E882" s="368" t="s">
        <v>268</v>
      </c>
      <c r="F882" s="368">
        <v>4</v>
      </c>
      <c r="G882" s="368">
        <v>1</v>
      </c>
      <c r="H882" s="368">
        <v>2</v>
      </c>
      <c r="I882" s="368">
        <v>1</v>
      </c>
      <c r="J882" s="368">
        <v>0</v>
      </c>
    </row>
    <row r="883" spans="1:10" ht="15.75" customHeight="1">
      <c r="A883" s="368" t="s">
        <v>1656</v>
      </c>
      <c r="B883" s="368">
        <v>4</v>
      </c>
      <c r="C883" s="368" t="s">
        <v>169</v>
      </c>
      <c r="D883" s="368" t="s">
        <v>148</v>
      </c>
      <c r="E883" s="368" t="s">
        <v>268</v>
      </c>
      <c r="F883" s="368">
        <v>8</v>
      </c>
      <c r="G883" s="368">
        <v>0</v>
      </c>
      <c r="H883" s="368">
        <v>4</v>
      </c>
      <c r="I883" s="368">
        <v>3</v>
      </c>
      <c r="J883" s="368">
        <v>1</v>
      </c>
    </row>
    <row r="884" spans="1:10" ht="15.75" customHeight="1">
      <c r="A884" s="368" t="s">
        <v>1657</v>
      </c>
      <c r="B884" s="368">
        <v>4</v>
      </c>
      <c r="C884" s="368" t="s">
        <v>169</v>
      </c>
      <c r="D884" s="368" t="s">
        <v>36</v>
      </c>
      <c r="E884" s="368" t="s">
        <v>268</v>
      </c>
      <c r="F884" s="368">
        <v>2</v>
      </c>
      <c r="G884" s="368">
        <v>0</v>
      </c>
      <c r="H884" s="368">
        <v>2</v>
      </c>
      <c r="I884" s="368">
        <v>0</v>
      </c>
      <c r="J884" s="368">
        <v>0</v>
      </c>
    </row>
    <row r="885" spans="1:10" ht="15.75" customHeight="1">
      <c r="A885" s="368" t="s">
        <v>1658</v>
      </c>
      <c r="B885" s="368">
        <v>4</v>
      </c>
      <c r="C885" s="368" t="s">
        <v>169</v>
      </c>
      <c r="D885" s="368" t="s">
        <v>217</v>
      </c>
      <c r="E885" s="368" t="s">
        <v>268</v>
      </c>
      <c r="F885" s="368">
        <v>27</v>
      </c>
      <c r="G885" s="368">
        <v>2</v>
      </c>
      <c r="H885" s="368">
        <v>19</v>
      </c>
      <c r="I885" s="368">
        <v>4</v>
      </c>
      <c r="J885" s="368">
        <v>2</v>
      </c>
    </row>
    <row r="886" spans="1:10" ht="15.75" customHeight="1">
      <c r="A886" s="368" t="s">
        <v>1659</v>
      </c>
      <c r="B886" s="368">
        <v>4</v>
      </c>
      <c r="C886" s="368" t="s">
        <v>169</v>
      </c>
      <c r="D886" s="368" t="s">
        <v>37</v>
      </c>
      <c r="E886" s="368" t="s">
        <v>268</v>
      </c>
      <c r="F886" s="368">
        <v>9</v>
      </c>
      <c r="G886" s="368">
        <v>0</v>
      </c>
      <c r="H886" s="368">
        <v>6</v>
      </c>
      <c r="I886" s="368">
        <v>1</v>
      </c>
      <c r="J886" s="368">
        <v>2</v>
      </c>
    </row>
    <row r="887" spans="1:10" ht="15.75" customHeight="1">
      <c r="A887" s="368" t="s">
        <v>1660</v>
      </c>
      <c r="B887" s="368">
        <v>4</v>
      </c>
      <c r="C887" s="368" t="s">
        <v>169</v>
      </c>
      <c r="D887" s="368" t="s">
        <v>218</v>
      </c>
      <c r="E887" s="368" t="s">
        <v>268</v>
      </c>
      <c r="F887" s="368">
        <v>4</v>
      </c>
      <c r="G887" s="368">
        <v>1</v>
      </c>
      <c r="H887" s="368">
        <v>3</v>
      </c>
      <c r="I887" s="368">
        <v>0</v>
      </c>
      <c r="J887" s="368">
        <v>0</v>
      </c>
    </row>
    <row r="888" spans="1:10" ht="15.75" customHeight="1">
      <c r="A888" s="368" t="s">
        <v>1661</v>
      </c>
      <c r="B888" s="368">
        <v>4</v>
      </c>
      <c r="C888" s="368" t="s">
        <v>169</v>
      </c>
      <c r="D888" s="368" t="s">
        <v>91</v>
      </c>
      <c r="E888" s="368" t="s">
        <v>268</v>
      </c>
      <c r="F888" s="368">
        <v>14</v>
      </c>
      <c r="G888" s="368">
        <v>0</v>
      </c>
      <c r="H888" s="368">
        <v>5</v>
      </c>
      <c r="I888" s="368">
        <v>5</v>
      </c>
      <c r="J888" s="368">
        <v>4</v>
      </c>
    </row>
    <row r="889" spans="1:10" ht="15.75" customHeight="1">
      <c r="A889" s="368" t="s">
        <v>1662</v>
      </c>
      <c r="B889" s="368">
        <v>4</v>
      </c>
      <c r="C889" s="368" t="s">
        <v>169</v>
      </c>
      <c r="D889" s="368" t="s">
        <v>19</v>
      </c>
      <c r="E889" s="368" t="s">
        <v>268</v>
      </c>
      <c r="F889" s="368">
        <v>2</v>
      </c>
      <c r="G889" s="368">
        <v>0</v>
      </c>
      <c r="H889" s="368">
        <v>1</v>
      </c>
      <c r="I889" s="368">
        <v>1</v>
      </c>
      <c r="J889" s="368">
        <v>0</v>
      </c>
    </row>
    <row r="890" spans="1:10" ht="15.75" customHeight="1">
      <c r="A890" s="368" t="s">
        <v>1663</v>
      </c>
      <c r="B890" s="368">
        <v>4</v>
      </c>
      <c r="C890" s="368" t="s">
        <v>169</v>
      </c>
      <c r="D890" s="368" t="s">
        <v>189</v>
      </c>
      <c r="E890" s="368" t="s">
        <v>268</v>
      </c>
      <c r="F890" s="368">
        <v>19</v>
      </c>
      <c r="G890" s="368">
        <v>5</v>
      </c>
      <c r="H890" s="368">
        <v>9</v>
      </c>
      <c r="I890" s="368">
        <v>2</v>
      </c>
      <c r="J890" s="368">
        <v>3</v>
      </c>
    </row>
    <row r="891" spans="1:10" ht="15.75" customHeight="1">
      <c r="A891" s="368" t="s">
        <v>1664</v>
      </c>
      <c r="B891" s="368">
        <v>4</v>
      </c>
      <c r="C891" s="368" t="s">
        <v>169</v>
      </c>
      <c r="D891" s="368" t="s">
        <v>149</v>
      </c>
      <c r="E891" s="368" t="s">
        <v>268</v>
      </c>
      <c r="F891" s="368">
        <v>10</v>
      </c>
      <c r="G891" s="368">
        <v>3</v>
      </c>
      <c r="H891" s="368">
        <v>7</v>
      </c>
      <c r="I891" s="368">
        <v>0</v>
      </c>
      <c r="J891" s="368">
        <v>0</v>
      </c>
    </row>
    <row r="892" spans="1:10" ht="15.75" customHeight="1">
      <c r="A892" s="368" t="s">
        <v>1665</v>
      </c>
      <c r="B892" s="368">
        <v>4</v>
      </c>
      <c r="C892" s="368" t="s">
        <v>169</v>
      </c>
      <c r="D892" s="368" t="s">
        <v>207</v>
      </c>
      <c r="E892" s="368" t="s">
        <v>268</v>
      </c>
      <c r="F892" s="368">
        <v>2</v>
      </c>
      <c r="G892" s="368">
        <v>0</v>
      </c>
      <c r="H892" s="368">
        <v>1</v>
      </c>
      <c r="I892" s="368">
        <v>1</v>
      </c>
      <c r="J892" s="368">
        <v>0</v>
      </c>
    </row>
    <row r="893" spans="1:10" ht="15.75" customHeight="1">
      <c r="A893" s="368" t="s">
        <v>1666</v>
      </c>
      <c r="B893" s="368">
        <v>4</v>
      </c>
      <c r="C893" s="368" t="s">
        <v>169</v>
      </c>
      <c r="D893" s="368" t="s">
        <v>38</v>
      </c>
      <c r="E893" s="368" t="s">
        <v>268</v>
      </c>
      <c r="F893" s="368">
        <v>4</v>
      </c>
      <c r="G893" s="368">
        <v>1</v>
      </c>
      <c r="H893" s="368">
        <v>1</v>
      </c>
      <c r="I893" s="368">
        <v>1</v>
      </c>
      <c r="J893" s="368">
        <v>1</v>
      </c>
    </row>
    <row r="894" spans="1:10" ht="15.75" customHeight="1">
      <c r="A894" s="368" t="s">
        <v>1667</v>
      </c>
      <c r="B894" s="368">
        <v>4</v>
      </c>
      <c r="C894" s="368" t="s">
        <v>169</v>
      </c>
      <c r="D894" s="368" t="s">
        <v>219</v>
      </c>
      <c r="E894" s="368" t="s">
        <v>268</v>
      </c>
      <c r="F894" s="368">
        <v>5</v>
      </c>
      <c r="G894" s="368">
        <v>0</v>
      </c>
      <c r="H894" s="368">
        <v>4</v>
      </c>
      <c r="I894" s="368">
        <v>1</v>
      </c>
      <c r="J894" s="368">
        <v>0</v>
      </c>
    </row>
    <row r="895" spans="1:10" ht="15.75" customHeight="1">
      <c r="A895" s="368" t="s">
        <v>1668</v>
      </c>
      <c r="B895" s="368">
        <v>4</v>
      </c>
      <c r="C895" s="368" t="s">
        <v>169</v>
      </c>
      <c r="D895" s="368" t="s">
        <v>92</v>
      </c>
      <c r="E895" s="368" t="s">
        <v>268</v>
      </c>
      <c r="F895" s="368">
        <v>3</v>
      </c>
      <c r="G895" s="368">
        <v>1</v>
      </c>
      <c r="H895" s="368">
        <v>1</v>
      </c>
      <c r="I895" s="368">
        <v>1</v>
      </c>
      <c r="J895" s="368">
        <v>0</v>
      </c>
    </row>
    <row r="896" spans="1:10" ht="15.75" customHeight="1">
      <c r="A896" s="368" t="s">
        <v>1669</v>
      </c>
      <c r="B896" s="368">
        <v>4</v>
      </c>
      <c r="C896" s="368" t="s">
        <v>169</v>
      </c>
      <c r="D896" s="368" t="s">
        <v>150</v>
      </c>
      <c r="E896" s="368" t="s">
        <v>268</v>
      </c>
      <c r="F896" s="368">
        <v>3</v>
      </c>
      <c r="G896" s="368">
        <v>0</v>
      </c>
      <c r="H896" s="368">
        <v>2</v>
      </c>
      <c r="I896" s="368">
        <v>1</v>
      </c>
      <c r="J896" s="368">
        <v>0</v>
      </c>
    </row>
    <row r="897" spans="1:10" ht="15.75" customHeight="1">
      <c r="A897" s="368" t="s">
        <v>1670</v>
      </c>
      <c r="B897" s="368">
        <v>4</v>
      </c>
      <c r="C897" s="368" t="s">
        <v>169</v>
      </c>
      <c r="D897" s="368" t="s">
        <v>39</v>
      </c>
      <c r="E897" s="368" t="s">
        <v>268</v>
      </c>
      <c r="F897" s="368">
        <v>7</v>
      </c>
      <c r="G897" s="368">
        <v>0</v>
      </c>
      <c r="H897" s="368">
        <v>4</v>
      </c>
      <c r="I897" s="368">
        <v>2</v>
      </c>
      <c r="J897" s="368">
        <v>1</v>
      </c>
    </row>
    <row r="898" spans="1:10" ht="15.75" customHeight="1">
      <c r="A898" s="368" t="s">
        <v>1671</v>
      </c>
      <c r="B898" s="368">
        <v>4</v>
      </c>
      <c r="C898" s="368" t="s">
        <v>169</v>
      </c>
      <c r="D898" s="368" t="s">
        <v>61</v>
      </c>
      <c r="E898" s="368" t="s">
        <v>268</v>
      </c>
      <c r="F898" s="368">
        <v>4</v>
      </c>
      <c r="G898" s="368">
        <v>0</v>
      </c>
      <c r="H898" s="368">
        <v>3</v>
      </c>
      <c r="I898" s="368">
        <v>1</v>
      </c>
      <c r="J898" s="368">
        <v>0</v>
      </c>
    </row>
    <row r="899" spans="1:10" ht="15.75" customHeight="1">
      <c r="A899" s="368" t="s">
        <v>1672</v>
      </c>
      <c r="B899" s="368">
        <v>4</v>
      </c>
      <c r="C899" s="368" t="s">
        <v>169</v>
      </c>
      <c r="D899" s="368" t="s">
        <v>220</v>
      </c>
      <c r="E899" s="368" t="s">
        <v>268</v>
      </c>
      <c r="F899" s="368">
        <v>5</v>
      </c>
      <c r="G899" s="368">
        <v>1</v>
      </c>
      <c r="H899" s="368">
        <v>3</v>
      </c>
      <c r="I899" s="368">
        <v>1</v>
      </c>
      <c r="J899" s="368">
        <v>0</v>
      </c>
    </row>
    <row r="900" spans="1:10" ht="15.75" customHeight="1">
      <c r="A900" s="368" t="s">
        <v>1673</v>
      </c>
      <c r="B900" s="368">
        <v>4</v>
      </c>
      <c r="C900" s="368" t="s">
        <v>169</v>
      </c>
      <c r="D900" s="368" t="s">
        <v>151</v>
      </c>
      <c r="E900" s="368" t="s">
        <v>268</v>
      </c>
      <c r="F900" s="368">
        <v>6</v>
      </c>
      <c r="G900" s="368">
        <v>0</v>
      </c>
      <c r="H900" s="368">
        <v>4</v>
      </c>
      <c r="I900" s="368">
        <v>1</v>
      </c>
      <c r="J900" s="368">
        <v>1</v>
      </c>
    </row>
    <row r="901" spans="1:10" ht="15.75" customHeight="1">
      <c r="A901" s="368" t="s">
        <v>1674</v>
      </c>
      <c r="B901" s="368">
        <v>4</v>
      </c>
      <c r="C901" s="368" t="s">
        <v>169</v>
      </c>
      <c r="D901" s="368" t="s">
        <v>152</v>
      </c>
      <c r="E901" s="368" t="s">
        <v>268</v>
      </c>
      <c r="F901" s="368">
        <v>8</v>
      </c>
      <c r="G901" s="368">
        <v>1</v>
      </c>
      <c r="H901" s="368">
        <v>4</v>
      </c>
      <c r="I901" s="368">
        <v>3</v>
      </c>
      <c r="J901" s="368">
        <v>0</v>
      </c>
    </row>
    <row r="902" spans="1:10" ht="15.75" customHeight="1">
      <c r="A902" s="368" t="s">
        <v>1675</v>
      </c>
      <c r="B902" s="368">
        <v>4</v>
      </c>
      <c r="C902" s="368" t="s">
        <v>169</v>
      </c>
      <c r="D902" s="368" t="s">
        <v>40</v>
      </c>
      <c r="E902" s="368" t="s">
        <v>268</v>
      </c>
      <c r="F902" s="368">
        <v>2</v>
      </c>
      <c r="G902" s="368">
        <v>0</v>
      </c>
      <c r="H902" s="368">
        <v>2</v>
      </c>
      <c r="I902" s="368">
        <v>0</v>
      </c>
      <c r="J902" s="368">
        <v>0</v>
      </c>
    </row>
    <row r="903" spans="1:10" ht="15.75" customHeight="1">
      <c r="A903" s="368" t="s">
        <v>1676</v>
      </c>
      <c r="B903" s="368">
        <v>4</v>
      </c>
      <c r="C903" s="368" t="s">
        <v>169</v>
      </c>
      <c r="D903" s="368" t="s">
        <v>221</v>
      </c>
      <c r="E903" s="368" t="s">
        <v>268</v>
      </c>
      <c r="F903" s="368">
        <v>11</v>
      </c>
      <c r="G903" s="368">
        <v>1</v>
      </c>
      <c r="H903" s="368">
        <v>9</v>
      </c>
      <c r="I903" s="368">
        <v>1</v>
      </c>
      <c r="J903" s="368">
        <v>0</v>
      </c>
    </row>
    <row r="904" spans="1:10" ht="15.75" customHeight="1">
      <c r="A904" s="368" t="s">
        <v>1677</v>
      </c>
      <c r="B904" s="368">
        <v>4</v>
      </c>
      <c r="C904" s="368" t="s">
        <v>169</v>
      </c>
      <c r="D904" s="368" t="s">
        <v>190</v>
      </c>
      <c r="E904" s="368" t="s">
        <v>268</v>
      </c>
      <c r="F904" s="368">
        <v>4</v>
      </c>
      <c r="G904" s="368">
        <v>0</v>
      </c>
      <c r="H904" s="368">
        <v>2</v>
      </c>
      <c r="I904" s="368">
        <v>0</v>
      </c>
      <c r="J904" s="368">
        <v>2</v>
      </c>
    </row>
    <row r="905" spans="1:10" ht="15.75" customHeight="1">
      <c r="A905" s="368" t="s">
        <v>1678</v>
      </c>
      <c r="B905" s="368">
        <v>4</v>
      </c>
      <c r="C905" s="368" t="s">
        <v>169</v>
      </c>
      <c r="D905" s="368" t="s">
        <v>191</v>
      </c>
      <c r="E905" s="368" t="s">
        <v>268</v>
      </c>
      <c r="F905" s="368">
        <v>15</v>
      </c>
      <c r="G905" s="368">
        <v>2</v>
      </c>
      <c r="H905" s="368">
        <v>11</v>
      </c>
      <c r="I905" s="368">
        <v>0</v>
      </c>
      <c r="J905" s="368">
        <v>2</v>
      </c>
    </row>
    <row r="906" spans="1:10" ht="15.75" customHeight="1">
      <c r="A906" s="368" t="s">
        <v>1679</v>
      </c>
      <c r="B906" s="368">
        <v>4</v>
      </c>
      <c r="C906" s="368" t="s">
        <v>169</v>
      </c>
      <c r="D906" s="368" t="s">
        <v>41</v>
      </c>
      <c r="E906" s="368" t="s">
        <v>268</v>
      </c>
      <c r="F906" s="368">
        <v>6</v>
      </c>
      <c r="G906" s="368">
        <v>2</v>
      </c>
      <c r="H906" s="368">
        <v>2</v>
      </c>
      <c r="I906" s="368">
        <v>1</v>
      </c>
      <c r="J906" s="368">
        <v>1</v>
      </c>
    </row>
    <row r="907" spans="1:10" ht="15.75" customHeight="1">
      <c r="A907" s="368" t="s">
        <v>1680</v>
      </c>
      <c r="B907" s="368">
        <v>4</v>
      </c>
      <c r="C907" s="368" t="s">
        <v>169</v>
      </c>
      <c r="D907" s="368" t="s">
        <v>209</v>
      </c>
      <c r="E907" s="368" t="s">
        <v>268</v>
      </c>
      <c r="F907" s="368">
        <v>12</v>
      </c>
      <c r="G907" s="368">
        <v>2</v>
      </c>
      <c r="H907" s="368">
        <v>10</v>
      </c>
      <c r="I907" s="368">
        <v>0</v>
      </c>
      <c r="J907" s="368">
        <v>0</v>
      </c>
    </row>
    <row r="908" spans="1:10" ht="15.75" customHeight="1">
      <c r="A908" s="368" t="s">
        <v>1681</v>
      </c>
      <c r="B908" s="368">
        <v>4</v>
      </c>
      <c r="C908" s="368" t="s">
        <v>169</v>
      </c>
      <c r="D908" s="368" t="s">
        <v>192</v>
      </c>
      <c r="E908" s="368" t="s">
        <v>268</v>
      </c>
      <c r="F908" s="368">
        <v>4</v>
      </c>
      <c r="G908" s="368">
        <v>0</v>
      </c>
      <c r="H908" s="368">
        <v>3</v>
      </c>
      <c r="I908" s="368">
        <v>1</v>
      </c>
      <c r="J908" s="368">
        <v>0</v>
      </c>
    </row>
    <row r="909" spans="1:10" ht="15.75" customHeight="1">
      <c r="A909" s="368" t="s">
        <v>1682</v>
      </c>
      <c r="B909" s="368">
        <v>4</v>
      </c>
      <c r="C909" s="368" t="s">
        <v>169</v>
      </c>
      <c r="D909" s="368" t="s">
        <v>174</v>
      </c>
      <c r="E909" s="368" t="s">
        <v>268</v>
      </c>
      <c r="F909" s="368">
        <v>4</v>
      </c>
      <c r="G909" s="368">
        <v>1</v>
      </c>
      <c r="H909" s="368">
        <v>3</v>
      </c>
      <c r="I909" s="368">
        <v>0</v>
      </c>
      <c r="J909" s="368">
        <v>0</v>
      </c>
    </row>
    <row r="910" spans="1:10" ht="15.75" customHeight="1">
      <c r="A910" s="368" t="s">
        <v>1683</v>
      </c>
      <c r="B910" s="368">
        <v>4</v>
      </c>
      <c r="C910" s="368" t="s">
        <v>169</v>
      </c>
      <c r="D910" s="368" t="s">
        <v>193</v>
      </c>
      <c r="E910" s="368" t="s">
        <v>268</v>
      </c>
      <c r="F910" s="368">
        <v>4</v>
      </c>
      <c r="G910" s="368">
        <v>0</v>
      </c>
      <c r="H910" s="368">
        <v>3</v>
      </c>
      <c r="I910" s="368">
        <v>1</v>
      </c>
      <c r="J910" s="368">
        <v>0</v>
      </c>
    </row>
    <row r="911" spans="1:10" ht="15.75" customHeight="1">
      <c r="A911" s="368" t="s">
        <v>1684</v>
      </c>
      <c r="B911" s="368">
        <v>4</v>
      </c>
      <c r="C911" s="368" t="s">
        <v>169</v>
      </c>
      <c r="D911" s="368" t="s">
        <v>222</v>
      </c>
      <c r="E911" s="368" t="s">
        <v>268</v>
      </c>
      <c r="F911" s="368">
        <v>5</v>
      </c>
      <c r="G911" s="368">
        <v>0</v>
      </c>
      <c r="H911" s="368">
        <v>4</v>
      </c>
      <c r="I911" s="368">
        <v>0</v>
      </c>
      <c r="J911" s="368">
        <v>1</v>
      </c>
    </row>
    <row r="912" spans="1:10" ht="15.75" customHeight="1">
      <c r="A912" s="368" t="s">
        <v>1685</v>
      </c>
      <c r="B912" s="368">
        <v>4</v>
      </c>
      <c r="C912" s="368" t="s">
        <v>169</v>
      </c>
      <c r="D912" s="368" t="s">
        <v>223</v>
      </c>
      <c r="E912" s="368" t="s">
        <v>268</v>
      </c>
      <c r="F912" s="368">
        <v>11</v>
      </c>
      <c r="G912" s="368">
        <v>0</v>
      </c>
      <c r="H912" s="368">
        <v>9</v>
      </c>
      <c r="I912" s="368">
        <v>0</v>
      </c>
      <c r="J912" s="368">
        <v>2</v>
      </c>
    </row>
    <row r="913" spans="1:10" ht="15.75" customHeight="1">
      <c r="A913" s="368" t="s">
        <v>1686</v>
      </c>
      <c r="B913" s="368">
        <v>4</v>
      </c>
      <c r="C913" s="368" t="s">
        <v>169</v>
      </c>
      <c r="D913" s="368" t="s">
        <v>62</v>
      </c>
      <c r="E913" s="368" t="s">
        <v>268</v>
      </c>
      <c r="F913" s="368">
        <v>2</v>
      </c>
      <c r="G913" s="368">
        <v>0</v>
      </c>
      <c r="H913" s="368">
        <v>2</v>
      </c>
      <c r="I913" s="368">
        <v>0</v>
      </c>
      <c r="J913" s="368">
        <v>0</v>
      </c>
    </row>
    <row r="914" spans="1:10" ht="15.75" customHeight="1">
      <c r="A914" s="368" t="s">
        <v>1687</v>
      </c>
      <c r="B914" s="368">
        <v>4</v>
      </c>
      <c r="C914" s="368" t="s">
        <v>169</v>
      </c>
      <c r="D914" s="368" t="s">
        <v>63</v>
      </c>
      <c r="E914" s="368" t="s">
        <v>249</v>
      </c>
      <c r="F914" s="368">
        <v>1027</v>
      </c>
      <c r="G914" s="368">
        <v>119</v>
      </c>
      <c r="H914" s="368">
        <v>634</v>
      </c>
      <c r="I914" s="368">
        <v>168</v>
      </c>
      <c r="J914" s="368">
        <v>106</v>
      </c>
    </row>
    <row r="915" spans="1:10" ht="15.75" customHeight="1">
      <c r="A915" s="368" t="s">
        <v>1688</v>
      </c>
      <c r="B915" s="368">
        <v>4</v>
      </c>
      <c r="C915" s="368" t="s">
        <v>169</v>
      </c>
      <c r="D915" s="368" t="s">
        <v>93</v>
      </c>
      <c r="E915" s="368" t="s">
        <v>249</v>
      </c>
      <c r="F915" s="368">
        <v>6</v>
      </c>
      <c r="G915" s="368">
        <v>0</v>
      </c>
      <c r="H915" s="368">
        <v>4</v>
      </c>
      <c r="I915" s="368">
        <v>1</v>
      </c>
      <c r="J915" s="368">
        <v>1</v>
      </c>
    </row>
    <row r="916" spans="1:10" ht="15.75" customHeight="1">
      <c r="A916" s="368" t="s">
        <v>1689</v>
      </c>
      <c r="B916" s="368">
        <v>4</v>
      </c>
      <c r="C916" s="368" t="s">
        <v>169</v>
      </c>
      <c r="D916" s="368" t="s">
        <v>94</v>
      </c>
      <c r="E916" s="368" t="s">
        <v>249</v>
      </c>
      <c r="F916" s="368">
        <v>3</v>
      </c>
      <c r="G916" s="368">
        <v>0</v>
      </c>
      <c r="H916" s="368">
        <v>2</v>
      </c>
      <c r="I916" s="368">
        <v>1</v>
      </c>
      <c r="J916" s="368">
        <v>0</v>
      </c>
    </row>
    <row r="917" spans="1:10" ht="15.75" customHeight="1">
      <c r="A917" s="368" t="s">
        <v>1690</v>
      </c>
      <c r="B917" s="368">
        <v>4</v>
      </c>
      <c r="C917" s="368" t="s">
        <v>169</v>
      </c>
      <c r="D917" s="368" t="s">
        <v>224</v>
      </c>
      <c r="E917" s="368" t="s">
        <v>249</v>
      </c>
      <c r="F917" s="368">
        <v>2</v>
      </c>
      <c r="G917" s="368">
        <v>0</v>
      </c>
      <c r="H917" s="368">
        <v>2</v>
      </c>
      <c r="I917" s="368">
        <v>0</v>
      </c>
      <c r="J917" s="368">
        <v>0</v>
      </c>
    </row>
    <row r="918" spans="1:10" ht="15.75" customHeight="1">
      <c r="A918" s="368" t="s">
        <v>1691</v>
      </c>
      <c r="B918" s="368">
        <v>4</v>
      </c>
      <c r="C918" s="368" t="s">
        <v>169</v>
      </c>
      <c r="D918" s="368" t="s">
        <v>194</v>
      </c>
      <c r="E918" s="368" t="s">
        <v>249</v>
      </c>
      <c r="F918" s="368">
        <v>10</v>
      </c>
      <c r="G918" s="368">
        <v>3</v>
      </c>
      <c r="H918" s="368">
        <v>5</v>
      </c>
      <c r="I918" s="368">
        <v>1</v>
      </c>
      <c r="J918" s="368">
        <v>1</v>
      </c>
    </row>
    <row r="919" spans="1:10" ht="15.75" customHeight="1">
      <c r="A919" s="368" t="s">
        <v>1692</v>
      </c>
      <c r="B919" s="368">
        <v>4</v>
      </c>
      <c r="C919" s="368" t="s">
        <v>169</v>
      </c>
      <c r="D919" s="368" t="s">
        <v>82</v>
      </c>
      <c r="E919" s="368" t="s">
        <v>249</v>
      </c>
      <c r="F919" s="368">
        <v>2</v>
      </c>
      <c r="G919" s="368">
        <v>1</v>
      </c>
      <c r="H919" s="368">
        <v>1</v>
      </c>
      <c r="I919" s="368">
        <v>0</v>
      </c>
      <c r="J919" s="368">
        <v>0</v>
      </c>
    </row>
    <row r="920" spans="1:10" ht="15.75" customHeight="1">
      <c r="A920" s="368" t="s">
        <v>1693</v>
      </c>
      <c r="B920" s="368">
        <v>4</v>
      </c>
      <c r="C920" s="368" t="s">
        <v>169</v>
      </c>
      <c r="D920" s="368" t="s">
        <v>95</v>
      </c>
      <c r="E920" s="368" t="s">
        <v>249</v>
      </c>
      <c r="F920" s="368">
        <v>1</v>
      </c>
      <c r="G920" s="368">
        <v>0</v>
      </c>
      <c r="H920" s="368">
        <v>0</v>
      </c>
      <c r="I920" s="368">
        <v>0</v>
      </c>
      <c r="J920" s="368">
        <v>1</v>
      </c>
    </row>
    <row r="921" spans="1:10" ht="15.75" customHeight="1">
      <c r="A921" s="368" t="s">
        <v>1694</v>
      </c>
      <c r="B921" s="368">
        <v>4</v>
      </c>
      <c r="C921" s="368" t="s">
        <v>169</v>
      </c>
      <c r="D921" s="368" t="s">
        <v>210</v>
      </c>
      <c r="E921" s="368" t="s">
        <v>249</v>
      </c>
      <c r="F921" s="368">
        <v>19</v>
      </c>
      <c r="G921" s="368">
        <v>0</v>
      </c>
      <c r="H921" s="368">
        <v>9</v>
      </c>
      <c r="I921" s="368">
        <v>5</v>
      </c>
      <c r="J921" s="368">
        <v>5</v>
      </c>
    </row>
    <row r="922" spans="1:10" ht="15.75" customHeight="1">
      <c r="A922" s="368" t="s">
        <v>1695</v>
      </c>
      <c r="B922" s="368">
        <v>4</v>
      </c>
      <c r="C922" s="368" t="s">
        <v>169</v>
      </c>
      <c r="D922" s="368" t="s">
        <v>20</v>
      </c>
      <c r="E922" s="368" t="s">
        <v>249</v>
      </c>
      <c r="F922" s="368">
        <v>2</v>
      </c>
      <c r="G922" s="368">
        <v>0</v>
      </c>
      <c r="H922" s="368">
        <v>0</v>
      </c>
      <c r="I922" s="368">
        <v>1</v>
      </c>
      <c r="J922" s="368">
        <v>1</v>
      </c>
    </row>
    <row r="923" spans="1:10" ht="15.75" customHeight="1">
      <c r="A923" s="368" t="s">
        <v>1696</v>
      </c>
      <c r="B923" s="368">
        <v>4</v>
      </c>
      <c r="C923" s="368" t="s">
        <v>169</v>
      </c>
      <c r="D923" s="368" t="s">
        <v>21</v>
      </c>
      <c r="E923" s="368" t="s">
        <v>249</v>
      </c>
      <c r="F923" s="368">
        <v>6</v>
      </c>
      <c r="G923" s="368">
        <v>1</v>
      </c>
      <c r="H923" s="368">
        <v>3</v>
      </c>
      <c r="I923" s="368">
        <v>2</v>
      </c>
      <c r="J923" s="368">
        <v>0</v>
      </c>
    </row>
    <row r="924" spans="1:10" ht="15.75" customHeight="1">
      <c r="A924" s="368" t="s">
        <v>1697</v>
      </c>
      <c r="B924" s="368">
        <v>4</v>
      </c>
      <c r="C924" s="368" t="s">
        <v>169</v>
      </c>
      <c r="D924" s="368" t="s">
        <v>22</v>
      </c>
      <c r="E924" s="368" t="s">
        <v>249</v>
      </c>
      <c r="F924" s="368">
        <v>10</v>
      </c>
      <c r="G924" s="368">
        <v>1</v>
      </c>
      <c r="H924" s="368">
        <v>5</v>
      </c>
      <c r="I924" s="368">
        <v>2</v>
      </c>
      <c r="J924" s="368">
        <v>2</v>
      </c>
    </row>
    <row r="925" spans="1:10" ht="15.75" customHeight="1">
      <c r="A925" s="368" t="s">
        <v>1698</v>
      </c>
      <c r="B925" s="368">
        <v>4</v>
      </c>
      <c r="C925" s="368" t="s">
        <v>169</v>
      </c>
      <c r="D925" s="368" t="s">
        <v>195</v>
      </c>
      <c r="E925" s="368" t="s">
        <v>249</v>
      </c>
      <c r="F925" s="368">
        <v>1</v>
      </c>
      <c r="G925" s="368">
        <v>0</v>
      </c>
      <c r="H925" s="368">
        <v>1</v>
      </c>
      <c r="I925" s="368">
        <v>0</v>
      </c>
      <c r="J925" s="368">
        <v>0</v>
      </c>
    </row>
    <row r="926" spans="1:10" ht="15.75" customHeight="1">
      <c r="A926" s="368" t="s">
        <v>1699</v>
      </c>
      <c r="B926" s="368">
        <v>4</v>
      </c>
      <c r="C926" s="368" t="s">
        <v>169</v>
      </c>
      <c r="D926" s="368" t="s">
        <v>175</v>
      </c>
      <c r="E926" s="368" t="s">
        <v>249</v>
      </c>
      <c r="F926" s="368">
        <v>2</v>
      </c>
      <c r="G926" s="368">
        <v>0</v>
      </c>
      <c r="H926" s="368">
        <v>1</v>
      </c>
      <c r="I926" s="368">
        <v>1</v>
      </c>
      <c r="J926" s="368">
        <v>0</v>
      </c>
    </row>
    <row r="927" spans="1:10" ht="15.75" customHeight="1">
      <c r="A927" s="368" t="s">
        <v>1700</v>
      </c>
      <c r="B927" s="368">
        <v>4</v>
      </c>
      <c r="C927" s="368" t="s">
        <v>169</v>
      </c>
      <c r="D927" s="368" t="s">
        <v>225</v>
      </c>
      <c r="E927" s="368" t="s">
        <v>249</v>
      </c>
      <c r="F927" s="368">
        <v>8</v>
      </c>
      <c r="G927" s="368">
        <v>0</v>
      </c>
      <c r="H927" s="368">
        <v>3</v>
      </c>
      <c r="I927" s="368">
        <v>1</v>
      </c>
      <c r="J927" s="368">
        <v>4</v>
      </c>
    </row>
    <row r="928" spans="1:10" ht="15.75" customHeight="1">
      <c r="A928" s="368" t="s">
        <v>1701</v>
      </c>
      <c r="B928" s="368">
        <v>4</v>
      </c>
      <c r="C928" s="368" t="s">
        <v>169</v>
      </c>
      <c r="D928" s="368" t="s">
        <v>96</v>
      </c>
      <c r="E928" s="368" t="s">
        <v>249</v>
      </c>
      <c r="F928" s="368">
        <v>8</v>
      </c>
      <c r="G928" s="368">
        <v>0</v>
      </c>
      <c r="H928" s="368">
        <v>6</v>
      </c>
      <c r="I928" s="368">
        <v>2</v>
      </c>
      <c r="J928" s="368">
        <v>0</v>
      </c>
    </row>
    <row r="929" spans="1:10" ht="15.75" customHeight="1">
      <c r="A929" s="368" t="s">
        <v>1702</v>
      </c>
      <c r="B929" s="368">
        <v>4</v>
      </c>
      <c r="C929" s="368" t="s">
        <v>169</v>
      </c>
      <c r="D929" s="368" t="s">
        <v>176</v>
      </c>
      <c r="E929" s="368" t="s">
        <v>249</v>
      </c>
      <c r="F929" s="368">
        <v>3</v>
      </c>
      <c r="G929" s="368">
        <v>1</v>
      </c>
      <c r="H929" s="368">
        <v>1</v>
      </c>
      <c r="I929" s="368">
        <v>1</v>
      </c>
      <c r="J929" s="368">
        <v>0</v>
      </c>
    </row>
    <row r="930" spans="1:10" ht="15.75" customHeight="1">
      <c r="A930" s="368" t="s">
        <v>1703</v>
      </c>
      <c r="B930" s="368">
        <v>4</v>
      </c>
      <c r="C930" s="368" t="s">
        <v>169</v>
      </c>
      <c r="D930" s="368" t="s">
        <v>196</v>
      </c>
      <c r="E930" s="368" t="s">
        <v>249</v>
      </c>
      <c r="F930" s="368">
        <v>7</v>
      </c>
      <c r="G930" s="368">
        <v>0</v>
      </c>
      <c r="H930" s="368">
        <v>6</v>
      </c>
      <c r="I930" s="368">
        <v>1</v>
      </c>
      <c r="J930" s="368">
        <v>0</v>
      </c>
    </row>
    <row r="931" spans="1:10" ht="15.75" customHeight="1">
      <c r="A931" s="368" t="s">
        <v>1704</v>
      </c>
      <c r="B931" s="368">
        <v>4</v>
      </c>
      <c r="C931" s="368" t="s">
        <v>169</v>
      </c>
      <c r="D931" s="368" t="s">
        <v>97</v>
      </c>
      <c r="E931" s="368" t="s">
        <v>249</v>
      </c>
      <c r="F931" s="368">
        <v>7</v>
      </c>
      <c r="G931" s="368">
        <v>0</v>
      </c>
      <c r="H931" s="368">
        <v>4</v>
      </c>
      <c r="I931" s="368">
        <v>2</v>
      </c>
      <c r="J931" s="368">
        <v>1</v>
      </c>
    </row>
    <row r="932" spans="1:10" ht="15.75" customHeight="1">
      <c r="A932" s="368" t="s">
        <v>1705</v>
      </c>
      <c r="B932" s="368">
        <v>4</v>
      </c>
      <c r="C932" s="368" t="s">
        <v>169</v>
      </c>
      <c r="D932" s="368" t="s">
        <v>177</v>
      </c>
      <c r="E932" s="368" t="s">
        <v>249</v>
      </c>
      <c r="F932" s="368">
        <v>14</v>
      </c>
      <c r="G932" s="368">
        <v>0</v>
      </c>
      <c r="H932" s="368">
        <v>12</v>
      </c>
      <c r="I932" s="368">
        <v>2</v>
      </c>
      <c r="J932" s="368">
        <v>0</v>
      </c>
    </row>
    <row r="933" spans="1:10" ht="15.75" customHeight="1">
      <c r="A933" s="368" t="s">
        <v>1706</v>
      </c>
      <c r="B933" s="368">
        <v>4</v>
      </c>
      <c r="C933" s="368" t="s">
        <v>169</v>
      </c>
      <c r="D933" s="368" t="s">
        <v>23</v>
      </c>
      <c r="E933" s="368" t="s">
        <v>249</v>
      </c>
      <c r="F933" s="368">
        <v>4</v>
      </c>
      <c r="G933" s="368">
        <v>1</v>
      </c>
      <c r="H933" s="368">
        <v>1</v>
      </c>
      <c r="I933" s="368">
        <v>0</v>
      </c>
      <c r="J933" s="368">
        <v>2</v>
      </c>
    </row>
    <row r="934" spans="1:10" ht="15.75" customHeight="1">
      <c r="A934" s="368" t="s">
        <v>1707</v>
      </c>
      <c r="B934" s="368">
        <v>4</v>
      </c>
      <c r="C934" s="368" t="s">
        <v>169</v>
      </c>
      <c r="D934" s="368" t="s">
        <v>226</v>
      </c>
      <c r="E934" s="368" t="s">
        <v>249</v>
      </c>
      <c r="F934" s="368">
        <v>7</v>
      </c>
      <c r="G934" s="368">
        <v>0</v>
      </c>
      <c r="H934" s="368">
        <v>3</v>
      </c>
      <c r="I934" s="368">
        <v>2</v>
      </c>
      <c r="J934" s="368">
        <v>2</v>
      </c>
    </row>
    <row r="935" spans="1:10" ht="15.75" customHeight="1">
      <c r="A935" s="368" t="s">
        <v>1708</v>
      </c>
      <c r="B935" s="368">
        <v>4</v>
      </c>
      <c r="C935" s="368" t="s">
        <v>169</v>
      </c>
      <c r="D935" s="368" t="s">
        <v>83</v>
      </c>
      <c r="E935" s="368" t="s">
        <v>249</v>
      </c>
      <c r="F935" s="368">
        <v>17</v>
      </c>
      <c r="G935" s="368">
        <v>1</v>
      </c>
      <c r="H935" s="368">
        <v>11</v>
      </c>
      <c r="I935" s="368">
        <v>3</v>
      </c>
      <c r="J935" s="368">
        <v>2</v>
      </c>
    </row>
    <row r="936" spans="1:10" ht="15.75" customHeight="1">
      <c r="A936" s="368" t="s">
        <v>1709</v>
      </c>
      <c r="B936" s="368">
        <v>4</v>
      </c>
      <c r="C936" s="368" t="s">
        <v>169</v>
      </c>
      <c r="D936" s="368" t="s">
        <v>98</v>
      </c>
      <c r="E936" s="368" t="s">
        <v>249</v>
      </c>
      <c r="F936" s="368">
        <v>4</v>
      </c>
      <c r="G936" s="368">
        <v>1</v>
      </c>
      <c r="H936" s="368">
        <v>2</v>
      </c>
      <c r="I936" s="368">
        <v>1</v>
      </c>
      <c r="J936" s="368">
        <v>0</v>
      </c>
    </row>
    <row r="937" spans="1:10" ht="15.75" customHeight="1">
      <c r="A937" s="368" t="s">
        <v>1710</v>
      </c>
      <c r="B937" s="368">
        <v>4</v>
      </c>
      <c r="C937" s="368" t="s">
        <v>169</v>
      </c>
      <c r="D937" s="368" t="s">
        <v>84</v>
      </c>
      <c r="E937" s="368" t="s">
        <v>249</v>
      </c>
      <c r="F937" s="368">
        <v>7</v>
      </c>
      <c r="G937" s="368">
        <v>2</v>
      </c>
      <c r="H937" s="368">
        <v>5</v>
      </c>
      <c r="I937" s="368">
        <v>0</v>
      </c>
      <c r="J937" s="368">
        <v>0</v>
      </c>
    </row>
    <row r="938" spans="1:10" ht="15.75" customHeight="1">
      <c r="A938" s="368" t="s">
        <v>1711</v>
      </c>
      <c r="B938" s="368">
        <v>4</v>
      </c>
      <c r="C938" s="368" t="s">
        <v>169</v>
      </c>
      <c r="D938" s="368" t="s">
        <v>24</v>
      </c>
      <c r="E938" s="368" t="s">
        <v>249</v>
      </c>
      <c r="F938" s="368">
        <v>14</v>
      </c>
      <c r="G938" s="368">
        <v>4</v>
      </c>
      <c r="H938" s="368">
        <v>9</v>
      </c>
      <c r="I938" s="368">
        <v>1</v>
      </c>
      <c r="J938" s="368">
        <v>0</v>
      </c>
    </row>
    <row r="939" spans="1:10" ht="15.75" customHeight="1">
      <c r="A939" s="368" t="s">
        <v>1712</v>
      </c>
      <c r="B939" s="368">
        <v>4</v>
      </c>
      <c r="C939" s="368" t="s">
        <v>169</v>
      </c>
      <c r="D939" s="368" t="s">
        <v>25</v>
      </c>
      <c r="E939" s="368" t="s">
        <v>249</v>
      </c>
      <c r="F939" s="368">
        <v>12</v>
      </c>
      <c r="G939" s="368">
        <v>1</v>
      </c>
      <c r="H939" s="368">
        <v>8</v>
      </c>
      <c r="I939" s="368">
        <v>1</v>
      </c>
      <c r="J939" s="368">
        <v>2</v>
      </c>
    </row>
    <row r="940" spans="1:10" ht="15.75" customHeight="1">
      <c r="A940" s="368" t="s">
        <v>1713</v>
      </c>
      <c r="B940" s="368">
        <v>4</v>
      </c>
      <c r="C940" s="368" t="s">
        <v>169</v>
      </c>
      <c r="D940" s="368" t="s">
        <v>197</v>
      </c>
      <c r="E940" s="368" t="s">
        <v>249</v>
      </c>
      <c r="F940" s="368">
        <v>6</v>
      </c>
      <c r="G940" s="368">
        <v>0</v>
      </c>
      <c r="H940" s="368">
        <v>2</v>
      </c>
      <c r="I940" s="368">
        <v>3</v>
      </c>
      <c r="J940" s="368">
        <v>1</v>
      </c>
    </row>
    <row r="941" spans="1:10" ht="15.75" customHeight="1">
      <c r="A941" s="368" t="s">
        <v>1714</v>
      </c>
      <c r="B941" s="368">
        <v>4</v>
      </c>
      <c r="C941" s="368" t="s">
        <v>169</v>
      </c>
      <c r="D941" s="368" t="s">
        <v>211</v>
      </c>
      <c r="E941" s="368" t="s">
        <v>249</v>
      </c>
      <c r="F941" s="368">
        <v>7</v>
      </c>
      <c r="G941" s="368">
        <v>0</v>
      </c>
      <c r="H941" s="368">
        <v>7</v>
      </c>
      <c r="I941" s="368">
        <v>0</v>
      </c>
      <c r="J941" s="368">
        <v>0</v>
      </c>
    </row>
    <row r="942" spans="1:10" ht="15.75" customHeight="1">
      <c r="A942" s="368" t="s">
        <v>1715</v>
      </c>
      <c r="B942" s="368">
        <v>4</v>
      </c>
      <c r="C942" s="368" t="s">
        <v>169</v>
      </c>
      <c r="D942" s="368" t="s">
        <v>100</v>
      </c>
      <c r="E942" s="368" t="s">
        <v>249</v>
      </c>
      <c r="F942" s="368">
        <v>9</v>
      </c>
      <c r="G942" s="368">
        <v>0</v>
      </c>
      <c r="H942" s="368">
        <v>5</v>
      </c>
      <c r="I942" s="368">
        <v>3</v>
      </c>
      <c r="J942" s="368">
        <v>1</v>
      </c>
    </row>
    <row r="943" spans="1:10" ht="15.75" customHeight="1">
      <c r="A943" s="368" t="s">
        <v>1716</v>
      </c>
      <c r="B943" s="368">
        <v>4</v>
      </c>
      <c r="C943" s="368" t="s">
        <v>169</v>
      </c>
      <c r="D943" s="368" t="s">
        <v>26</v>
      </c>
      <c r="E943" s="368" t="s">
        <v>249</v>
      </c>
      <c r="F943" s="368">
        <v>6</v>
      </c>
      <c r="G943" s="368">
        <v>0</v>
      </c>
      <c r="H943" s="368">
        <v>3</v>
      </c>
      <c r="I943" s="368">
        <v>2</v>
      </c>
      <c r="J943" s="368">
        <v>1</v>
      </c>
    </row>
    <row r="944" spans="1:10" ht="15.75" customHeight="1">
      <c r="A944" s="368" t="s">
        <v>1717</v>
      </c>
      <c r="B944" s="368">
        <v>4</v>
      </c>
      <c r="C944" s="368" t="s">
        <v>169</v>
      </c>
      <c r="D944" s="368" t="s">
        <v>154</v>
      </c>
      <c r="E944" s="368" t="s">
        <v>249</v>
      </c>
      <c r="F944" s="368">
        <v>1</v>
      </c>
      <c r="G944" s="368">
        <v>0</v>
      </c>
      <c r="H944" s="368">
        <v>1</v>
      </c>
      <c r="I944" s="368">
        <v>0</v>
      </c>
      <c r="J944" s="368">
        <v>0</v>
      </c>
    </row>
    <row r="945" spans="1:10" ht="15.75" customHeight="1">
      <c r="A945" s="368" t="s">
        <v>1718</v>
      </c>
      <c r="B945" s="368">
        <v>4</v>
      </c>
      <c r="C945" s="368" t="s">
        <v>169</v>
      </c>
      <c r="D945" s="368" t="s">
        <v>73</v>
      </c>
      <c r="E945" s="368" t="s">
        <v>249</v>
      </c>
      <c r="F945" s="368">
        <v>12</v>
      </c>
      <c r="G945" s="368">
        <v>0</v>
      </c>
      <c r="H945" s="368">
        <v>5</v>
      </c>
      <c r="I945" s="368">
        <v>6</v>
      </c>
      <c r="J945" s="368">
        <v>1</v>
      </c>
    </row>
    <row r="946" spans="1:10" ht="15.75" customHeight="1">
      <c r="A946" s="368" t="s">
        <v>1719</v>
      </c>
      <c r="B946" s="368">
        <v>4</v>
      </c>
      <c r="C946" s="368" t="s">
        <v>169</v>
      </c>
      <c r="D946" s="368" t="s">
        <v>74</v>
      </c>
      <c r="E946" s="368" t="s">
        <v>249</v>
      </c>
      <c r="F946" s="368">
        <v>18</v>
      </c>
      <c r="G946" s="368">
        <v>3</v>
      </c>
      <c r="H946" s="368">
        <v>11</v>
      </c>
      <c r="I946" s="368">
        <v>2</v>
      </c>
      <c r="J946" s="368">
        <v>2</v>
      </c>
    </row>
    <row r="947" spans="1:10" ht="15.75" customHeight="1">
      <c r="A947" s="368" t="s">
        <v>1720</v>
      </c>
      <c r="B947" s="368">
        <v>4</v>
      </c>
      <c r="C947" s="368" t="s">
        <v>169</v>
      </c>
      <c r="D947" s="368" t="s">
        <v>198</v>
      </c>
      <c r="E947" s="368" t="s">
        <v>249</v>
      </c>
      <c r="F947" s="368">
        <v>14</v>
      </c>
      <c r="G947" s="368">
        <v>1</v>
      </c>
      <c r="H947" s="368">
        <v>9</v>
      </c>
      <c r="I947" s="368">
        <v>3</v>
      </c>
      <c r="J947" s="368">
        <v>1</v>
      </c>
    </row>
    <row r="948" spans="1:10" ht="15.75" customHeight="1">
      <c r="A948" s="368" t="s">
        <v>1721</v>
      </c>
      <c r="B948" s="368">
        <v>4</v>
      </c>
      <c r="C948" s="368" t="s">
        <v>169</v>
      </c>
      <c r="D948" s="368" t="s">
        <v>227</v>
      </c>
      <c r="E948" s="368" t="s">
        <v>249</v>
      </c>
      <c r="F948" s="368">
        <v>3</v>
      </c>
      <c r="G948" s="368">
        <v>2</v>
      </c>
      <c r="H948" s="368">
        <v>1</v>
      </c>
      <c r="I948" s="368">
        <v>0</v>
      </c>
      <c r="J948" s="368">
        <v>0</v>
      </c>
    </row>
    <row r="949" spans="1:10" ht="15.75" customHeight="1">
      <c r="A949" s="368" t="s">
        <v>1722</v>
      </c>
      <c r="B949" s="368">
        <v>4</v>
      </c>
      <c r="C949" s="368" t="s">
        <v>169</v>
      </c>
      <c r="D949" s="368" t="s">
        <v>199</v>
      </c>
      <c r="E949" s="368" t="s">
        <v>249</v>
      </c>
      <c r="F949" s="368">
        <v>5</v>
      </c>
      <c r="G949" s="368">
        <v>0</v>
      </c>
      <c r="H949" s="368">
        <v>2</v>
      </c>
      <c r="I949" s="368">
        <v>3</v>
      </c>
      <c r="J949" s="368">
        <v>0</v>
      </c>
    </row>
    <row r="950" spans="1:10" ht="15.75" customHeight="1">
      <c r="A950" s="368" t="s">
        <v>1723</v>
      </c>
      <c r="B950" s="368">
        <v>4</v>
      </c>
      <c r="C950" s="368" t="s">
        <v>169</v>
      </c>
      <c r="D950" s="368" t="s">
        <v>212</v>
      </c>
      <c r="E950" s="368" t="s">
        <v>249</v>
      </c>
      <c r="F950" s="368">
        <v>6</v>
      </c>
      <c r="G950" s="368">
        <v>1</v>
      </c>
      <c r="H950" s="368">
        <v>2</v>
      </c>
      <c r="I950" s="368">
        <v>3</v>
      </c>
      <c r="J950" s="368">
        <v>0</v>
      </c>
    </row>
    <row r="951" spans="1:10" ht="15.75" customHeight="1">
      <c r="A951" s="368" t="s">
        <v>1724</v>
      </c>
      <c r="B951" s="368">
        <v>4</v>
      </c>
      <c r="C951" s="368" t="s">
        <v>169</v>
      </c>
      <c r="D951" s="368" t="s">
        <v>155</v>
      </c>
      <c r="E951" s="368" t="s">
        <v>249</v>
      </c>
      <c r="F951" s="368">
        <v>7</v>
      </c>
      <c r="G951" s="368">
        <v>2</v>
      </c>
      <c r="H951" s="368">
        <v>2</v>
      </c>
      <c r="I951" s="368">
        <v>3</v>
      </c>
      <c r="J951" s="368">
        <v>0</v>
      </c>
    </row>
    <row r="952" spans="1:10" ht="15.75" customHeight="1">
      <c r="A952" s="368" t="s">
        <v>1725</v>
      </c>
      <c r="B952" s="368">
        <v>4</v>
      </c>
      <c r="C952" s="368" t="s">
        <v>169</v>
      </c>
      <c r="D952" s="368" t="s">
        <v>101</v>
      </c>
      <c r="E952" s="368" t="s">
        <v>249</v>
      </c>
      <c r="F952" s="368">
        <v>5</v>
      </c>
      <c r="G952" s="368">
        <v>2</v>
      </c>
      <c r="H952" s="368">
        <v>3</v>
      </c>
      <c r="I952" s="368">
        <v>0</v>
      </c>
      <c r="J952" s="368">
        <v>0</v>
      </c>
    </row>
    <row r="953" spans="1:10" ht="15.75" customHeight="1">
      <c r="A953" s="368" t="s">
        <v>1726</v>
      </c>
      <c r="B953" s="368">
        <v>4</v>
      </c>
      <c r="C953" s="368" t="s">
        <v>169</v>
      </c>
      <c r="D953" s="368" t="s">
        <v>228</v>
      </c>
      <c r="E953" s="368" t="s">
        <v>249</v>
      </c>
      <c r="F953" s="368">
        <v>5</v>
      </c>
      <c r="G953" s="368">
        <v>1</v>
      </c>
      <c r="H953" s="368">
        <v>4</v>
      </c>
      <c r="I953" s="368">
        <v>0</v>
      </c>
      <c r="J953" s="368">
        <v>0</v>
      </c>
    </row>
    <row r="954" spans="1:10" ht="15.75" customHeight="1">
      <c r="A954" s="368" t="s">
        <v>1727</v>
      </c>
      <c r="B954" s="368">
        <v>4</v>
      </c>
      <c r="C954" s="368" t="s">
        <v>169</v>
      </c>
      <c r="D954" s="368" t="s">
        <v>178</v>
      </c>
      <c r="E954" s="368" t="s">
        <v>249</v>
      </c>
      <c r="F954" s="368">
        <v>7</v>
      </c>
      <c r="G954" s="368">
        <v>1</v>
      </c>
      <c r="H954" s="368">
        <v>5</v>
      </c>
      <c r="I954" s="368">
        <v>1</v>
      </c>
      <c r="J954" s="368">
        <v>0</v>
      </c>
    </row>
    <row r="955" spans="1:10" ht="15.75" customHeight="1">
      <c r="A955" s="368" t="s">
        <v>1728</v>
      </c>
      <c r="B955" s="368">
        <v>4</v>
      </c>
      <c r="C955" s="368" t="s">
        <v>169</v>
      </c>
      <c r="D955" s="368" t="s">
        <v>102</v>
      </c>
      <c r="E955" s="368" t="s">
        <v>249</v>
      </c>
      <c r="F955" s="368">
        <v>6</v>
      </c>
      <c r="G955" s="368">
        <v>0</v>
      </c>
      <c r="H955" s="368">
        <v>5</v>
      </c>
      <c r="I955" s="368">
        <v>1</v>
      </c>
      <c r="J955" s="368">
        <v>0</v>
      </c>
    </row>
    <row r="956" spans="1:10" ht="15.75" customHeight="1">
      <c r="A956" s="368" t="s">
        <v>1729</v>
      </c>
      <c r="B956" s="368">
        <v>4</v>
      </c>
      <c r="C956" s="368" t="s">
        <v>169</v>
      </c>
      <c r="D956" s="368" t="s">
        <v>85</v>
      </c>
      <c r="E956" s="368" t="s">
        <v>249</v>
      </c>
      <c r="F956" s="368">
        <v>34</v>
      </c>
      <c r="G956" s="368">
        <v>10</v>
      </c>
      <c r="H956" s="368">
        <v>14</v>
      </c>
      <c r="I956" s="368">
        <v>6</v>
      </c>
      <c r="J956" s="368">
        <v>4</v>
      </c>
    </row>
    <row r="957" spans="1:10" ht="15.75" customHeight="1">
      <c r="A957" s="368" t="s">
        <v>1730</v>
      </c>
      <c r="B957" s="368">
        <v>4</v>
      </c>
      <c r="C957" s="368" t="s">
        <v>169</v>
      </c>
      <c r="D957" s="368" t="s">
        <v>156</v>
      </c>
      <c r="E957" s="368" t="s">
        <v>249</v>
      </c>
      <c r="F957" s="368">
        <v>2</v>
      </c>
      <c r="G957" s="368">
        <v>0</v>
      </c>
      <c r="H957" s="368">
        <v>2</v>
      </c>
      <c r="I957" s="368">
        <v>0</v>
      </c>
      <c r="J957" s="368">
        <v>0</v>
      </c>
    </row>
    <row r="958" spans="1:10" ht="15.75" customHeight="1">
      <c r="A958" s="368" t="s">
        <v>1731</v>
      </c>
      <c r="B958" s="368">
        <v>4</v>
      </c>
      <c r="C958" s="368" t="s">
        <v>169</v>
      </c>
      <c r="D958" s="368" t="s">
        <v>200</v>
      </c>
      <c r="E958" s="368" t="s">
        <v>249</v>
      </c>
      <c r="F958" s="368">
        <v>15</v>
      </c>
      <c r="G958" s="368">
        <v>1</v>
      </c>
      <c r="H958" s="368">
        <v>9</v>
      </c>
      <c r="I958" s="368">
        <v>3</v>
      </c>
      <c r="J958" s="368">
        <v>2</v>
      </c>
    </row>
    <row r="959" spans="1:10" ht="15.75" customHeight="1">
      <c r="A959" s="368" t="s">
        <v>1732</v>
      </c>
      <c r="B959" s="368">
        <v>4</v>
      </c>
      <c r="C959" s="368" t="s">
        <v>169</v>
      </c>
      <c r="D959" s="368" t="s">
        <v>103</v>
      </c>
      <c r="E959" s="368" t="s">
        <v>249</v>
      </c>
      <c r="F959" s="368">
        <v>3</v>
      </c>
      <c r="G959" s="368">
        <v>0</v>
      </c>
      <c r="H959" s="368">
        <v>1</v>
      </c>
      <c r="I959" s="368">
        <v>2</v>
      </c>
      <c r="J959" s="368">
        <v>0</v>
      </c>
    </row>
    <row r="960" spans="1:10" ht="15.75" customHeight="1">
      <c r="A960" s="368" t="s">
        <v>1733</v>
      </c>
      <c r="B960" s="368">
        <v>4</v>
      </c>
      <c r="C960" s="368" t="s">
        <v>169</v>
      </c>
      <c r="D960" s="368" t="s">
        <v>104</v>
      </c>
      <c r="E960" s="368" t="s">
        <v>249</v>
      </c>
      <c r="F960" s="368">
        <v>7</v>
      </c>
      <c r="G960" s="368">
        <v>0</v>
      </c>
      <c r="H960" s="368">
        <v>4</v>
      </c>
      <c r="I960" s="368">
        <v>2</v>
      </c>
      <c r="J960" s="368">
        <v>1</v>
      </c>
    </row>
    <row r="961" spans="1:10" ht="15.75" customHeight="1">
      <c r="A961" s="368" t="s">
        <v>1734</v>
      </c>
      <c r="B961" s="368">
        <v>4</v>
      </c>
      <c r="C961" s="368" t="s">
        <v>169</v>
      </c>
      <c r="D961" s="368" t="s">
        <v>27</v>
      </c>
      <c r="E961" s="368" t="s">
        <v>249</v>
      </c>
      <c r="F961" s="368">
        <v>3</v>
      </c>
      <c r="G961" s="368">
        <v>0</v>
      </c>
      <c r="H961" s="368">
        <v>3</v>
      </c>
      <c r="I961" s="368">
        <v>0</v>
      </c>
      <c r="J961" s="368">
        <v>0</v>
      </c>
    </row>
    <row r="962" spans="1:10" ht="15.75" customHeight="1">
      <c r="A962" s="368" t="s">
        <v>1735</v>
      </c>
      <c r="B962" s="368">
        <v>4</v>
      </c>
      <c r="C962" s="368" t="s">
        <v>169</v>
      </c>
      <c r="D962" s="368" t="s">
        <v>105</v>
      </c>
      <c r="E962" s="368" t="s">
        <v>249</v>
      </c>
      <c r="F962" s="368">
        <v>1</v>
      </c>
      <c r="G962" s="368">
        <v>0</v>
      </c>
      <c r="H962" s="368">
        <v>1</v>
      </c>
      <c r="I962" s="368">
        <v>0</v>
      </c>
      <c r="J962" s="368">
        <v>0</v>
      </c>
    </row>
    <row r="963" spans="1:10" ht="15.75" customHeight="1">
      <c r="A963" s="368" t="s">
        <v>1736</v>
      </c>
      <c r="B963" s="368">
        <v>4</v>
      </c>
      <c r="C963" s="368" t="s">
        <v>169</v>
      </c>
      <c r="D963" s="368" t="s">
        <v>179</v>
      </c>
      <c r="E963" s="368" t="s">
        <v>249</v>
      </c>
      <c r="F963" s="368">
        <v>23</v>
      </c>
      <c r="G963" s="368">
        <v>5</v>
      </c>
      <c r="H963" s="368">
        <v>11</v>
      </c>
      <c r="I963" s="368">
        <v>6</v>
      </c>
      <c r="J963" s="368">
        <v>1</v>
      </c>
    </row>
    <row r="964" spans="1:10" ht="15.75" customHeight="1">
      <c r="A964" s="368" t="s">
        <v>1737</v>
      </c>
      <c r="B964" s="368">
        <v>4</v>
      </c>
      <c r="C964" s="368" t="s">
        <v>169</v>
      </c>
      <c r="D964" s="368" t="s">
        <v>106</v>
      </c>
      <c r="E964" s="368" t="s">
        <v>249</v>
      </c>
      <c r="F964" s="368">
        <v>4</v>
      </c>
      <c r="G964" s="368">
        <v>0</v>
      </c>
      <c r="H964" s="368">
        <v>2</v>
      </c>
      <c r="I964" s="368">
        <v>1</v>
      </c>
      <c r="J964" s="368">
        <v>1</v>
      </c>
    </row>
    <row r="965" spans="1:10" ht="15.75" customHeight="1">
      <c r="A965" s="368" t="s">
        <v>1738</v>
      </c>
      <c r="B965" s="368">
        <v>4</v>
      </c>
      <c r="C965" s="368" t="s">
        <v>169</v>
      </c>
      <c r="D965" s="368" t="s">
        <v>107</v>
      </c>
      <c r="E965" s="368" t="s">
        <v>249</v>
      </c>
      <c r="F965" s="368">
        <v>7</v>
      </c>
      <c r="G965" s="368">
        <v>0</v>
      </c>
      <c r="H965" s="368">
        <v>6</v>
      </c>
      <c r="I965" s="368">
        <v>1</v>
      </c>
      <c r="J965" s="368">
        <v>0</v>
      </c>
    </row>
    <row r="966" spans="1:10" ht="15.75" customHeight="1">
      <c r="A966" s="368" t="s">
        <v>1739</v>
      </c>
      <c r="B966" s="368">
        <v>4</v>
      </c>
      <c r="C966" s="368" t="s">
        <v>169</v>
      </c>
      <c r="D966" s="368" t="s">
        <v>157</v>
      </c>
      <c r="E966" s="368" t="s">
        <v>249</v>
      </c>
      <c r="F966" s="368">
        <v>2</v>
      </c>
      <c r="G966" s="368">
        <v>1</v>
      </c>
      <c r="H966" s="368">
        <v>0</v>
      </c>
      <c r="I966" s="368">
        <v>1</v>
      </c>
      <c r="J966" s="368">
        <v>0</v>
      </c>
    </row>
    <row r="967" spans="1:10" ht="15.75" customHeight="1">
      <c r="A967" s="368" t="s">
        <v>1740</v>
      </c>
      <c r="B967" s="368">
        <v>4</v>
      </c>
      <c r="C967" s="368" t="s">
        <v>169</v>
      </c>
      <c r="D967" s="368" t="s">
        <v>108</v>
      </c>
      <c r="E967" s="368" t="s">
        <v>249</v>
      </c>
      <c r="F967" s="368">
        <v>2</v>
      </c>
      <c r="G967" s="368">
        <v>0</v>
      </c>
      <c r="H967" s="368">
        <v>2</v>
      </c>
      <c r="I967" s="368">
        <v>0</v>
      </c>
      <c r="J967" s="368">
        <v>0</v>
      </c>
    </row>
    <row r="968" spans="1:10" ht="15.75" customHeight="1">
      <c r="A968" s="368" t="s">
        <v>1741</v>
      </c>
      <c r="B968" s="368">
        <v>4</v>
      </c>
      <c r="C968" s="368" t="s">
        <v>169</v>
      </c>
      <c r="D968" s="368" t="s">
        <v>213</v>
      </c>
      <c r="E968" s="368" t="s">
        <v>249</v>
      </c>
      <c r="F968" s="368">
        <v>5</v>
      </c>
      <c r="G968" s="368">
        <v>1</v>
      </c>
      <c r="H968" s="368">
        <v>3</v>
      </c>
      <c r="I968" s="368">
        <v>0</v>
      </c>
      <c r="J968" s="368">
        <v>1</v>
      </c>
    </row>
    <row r="969" spans="1:10" ht="15.75" customHeight="1">
      <c r="A969" s="368" t="s">
        <v>1742</v>
      </c>
      <c r="B969" s="368">
        <v>4</v>
      </c>
      <c r="C969" s="368" t="s">
        <v>169</v>
      </c>
      <c r="D969" s="368" t="s">
        <v>86</v>
      </c>
      <c r="E969" s="368" t="s">
        <v>249</v>
      </c>
      <c r="F969" s="368">
        <v>25</v>
      </c>
      <c r="G969" s="368">
        <v>4</v>
      </c>
      <c r="H969" s="368">
        <v>18</v>
      </c>
      <c r="I969" s="368">
        <v>1</v>
      </c>
      <c r="J969" s="368">
        <v>2</v>
      </c>
    </row>
    <row r="970" spans="1:10" ht="15.75" customHeight="1">
      <c r="A970" s="368" t="s">
        <v>1743</v>
      </c>
      <c r="B970" s="368">
        <v>4</v>
      </c>
      <c r="C970" s="368" t="s">
        <v>169</v>
      </c>
      <c r="D970" s="368" t="s">
        <v>109</v>
      </c>
      <c r="E970" s="368" t="s">
        <v>249</v>
      </c>
      <c r="F970" s="368">
        <v>2</v>
      </c>
      <c r="G970" s="368">
        <v>0</v>
      </c>
      <c r="H970" s="368">
        <v>1</v>
      </c>
      <c r="I970" s="368">
        <v>1</v>
      </c>
      <c r="J970" s="368">
        <v>0</v>
      </c>
    </row>
    <row r="971" spans="1:10" ht="15.75" customHeight="1">
      <c r="A971" s="368" t="s">
        <v>1744</v>
      </c>
      <c r="B971" s="368">
        <v>4</v>
      </c>
      <c r="C971" s="368" t="s">
        <v>169</v>
      </c>
      <c r="D971" s="368" t="s">
        <v>110</v>
      </c>
      <c r="E971" s="368" t="s">
        <v>249</v>
      </c>
      <c r="F971" s="368">
        <v>4</v>
      </c>
      <c r="G971" s="368">
        <v>1</v>
      </c>
      <c r="H971" s="368">
        <v>2</v>
      </c>
      <c r="I971" s="368">
        <v>1</v>
      </c>
      <c r="J971" s="368">
        <v>0</v>
      </c>
    </row>
    <row r="972" spans="1:10" ht="15.75" customHeight="1">
      <c r="A972" s="368" t="s">
        <v>1745</v>
      </c>
      <c r="B972" s="368">
        <v>4</v>
      </c>
      <c r="C972" s="368" t="s">
        <v>169</v>
      </c>
      <c r="D972" s="368" t="s">
        <v>111</v>
      </c>
      <c r="E972" s="368" t="s">
        <v>249</v>
      </c>
      <c r="F972" s="368">
        <v>2</v>
      </c>
      <c r="G972" s="368">
        <v>0</v>
      </c>
      <c r="H972" s="368">
        <v>0</v>
      </c>
      <c r="I972" s="368">
        <v>2</v>
      </c>
      <c r="J972" s="368">
        <v>0</v>
      </c>
    </row>
    <row r="973" spans="1:10" ht="15.75" customHeight="1">
      <c r="A973" s="368" t="s">
        <v>1746</v>
      </c>
      <c r="B973" s="368">
        <v>4</v>
      </c>
      <c r="C973" s="368" t="s">
        <v>169</v>
      </c>
      <c r="D973" s="368" t="s">
        <v>181</v>
      </c>
      <c r="E973" s="368" t="s">
        <v>249</v>
      </c>
      <c r="F973" s="368">
        <v>12</v>
      </c>
      <c r="G973" s="368">
        <v>2</v>
      </c>
      <c r="H973" s="368">
        <v>6</v>
      </c>
      <c r="I973" s="368">
        <v>2</v>
      </c>
      <c r="J973" s="368">
        <v>2</v>
      </c>
    </row>
    <row r="974" spans="1:10" ht="15.75" customHeight="1">
      <c r="A974" s="368" t="s">
        <v>1747</v>
      </c>
      <c r="B974" s="368">
        <v>4</v>
      </c>
      <c r="C974" s="368" t="s">
        <v>169</v>
      </c>
      <c r="D974" s="368" t="s">
        <v>229</v>
      </c>
      <c r="E974" s="368" t="s">
        <v>249</v>
      </c>
      <c r="F974" s="368">
        <v>8</v>
      </c>
      <c r="G974" s="368">
        <v>0</v>
      </c>
      <c r="H974" s="368">
        <v>6</v>
      </c>
      <c r="I974" s="368">
        <v>1</v>
      </c>
      <c r="J974" s="368">
        <v>1</v>
      </c>
    </row>
    <row r="975" spans="1:10" ht="15.75" customHeight="1">
      <c r="A975" s="368" t="s">
        <v>1748</v>
      </c>
      <c r="B975" s="368">
        <v>4</v>
      </c>
      <c r="C975" s="368" t="s">
        <v>169</v>
      </c>
      <c r="D975" s="368" t="s">
        <v>114</v>
      </c>
      <c r="E975" s="368" t="s">
        <v>249</v>
      </c>
      <c r="F975" s="368">
        <v>13</v>
      </c>
      <c r="G975" s="368">
        <v>2</v>
      </c>
      <c r="H975" s="368">
        <v>8</v>
      </c>
      <c r="I975" s="368">
        <v>1</v>
      </c>
      <c r="J975" s="368">
        <v>2</v>
      </c>
    </row>
    <row r="976" spans="1:10" ht="15.75" customHeight="1">
      <c r="A976" s="368" t="s">
        <v>1749</v>
      </c>
      <c r="B976" s="368">
        <v>4</v>
      </c>
      <c r="C976" s="368" t="s">
        <v>169</v>
      </c>
      <c r="D976" s="368" t="s">
        <v>28</v>
      </c>
      <c r="E976" s="368" t="s">
        <v>249</v>
      </c>
      <c r="F976" s="368">
        <v>1</v>
      </c>
      <c r="G976" s="368">
        <v>0</v>
      </c>
      <c r="H976" s="368">
        <v>1</v>
      </c>
      <c r="I976" s="368">
        <v>0</v>
      </c>
      <c r="J976" s="368">
        <v>0</v>
      </c>
    </row>
    <row r="977" spans="1:10" ht="15.75" customHeight="1">
      <c r="A977" s="368" t="s">
        <v>1750</v>
      </c>
      <c r="B977" s="368">
        <v>4</v>
      </c>
      <c r="C977" s="368" t="s">
        <v>169</v>
      </c>
      <c r="D977" s="368" t="s">
        <v>142</v>
      </c>
      <c r="E977" s="368" t="s">
        <v>249</v>
      </c>
      <c r="F977" s="368">
        <v>5</v>
      </c>
      <c r="G977" s="368">
        <v>0</v>
      </c>
      <c r="H977" s="368">
        <v>4</v>
      </c>
      <c r="I977" s="368">
        <v>0</v>
      </c>
      <c r="J977" s="368">
        <v>1</v>
      </c>
    </row>
    <row r="978" spans="1:10" ht="15.75" customHeight="1">
      <c r="A978" s="368" t="s">
        <v>1751</v>
      </c>
      <c r="B978" s="368">
        <v>4</v>
      </c>
      <c r="C978" s="368" t="s">
        <v>169</v>
      </c>
      <c r="D978" s="368" t="s">
        <v>29</v>
      </c>
      <c r="E978" s="368" t="s">
        <v>249</v>
      </c>
      <c r="F978" s="368">
        <v>32</v>
      </c>
      <c r="G978" s="368">
        <v>3</v>
      </c>
      <c r="H978" s="368">
        <v>24</v>
      </c>
      <c r="I978" s="368">
        <v>3</v>
      </c>
      <c r="J978" s="368">
        <v>2</v>
      </c>
    </row>
    <row r="979" spans="1:10" ht="15.75" customHeight="1">
      <c r="A979" s="368" t="s">
        <v>1752</v>
      </c>
      <c r="B979" s="368">
        <v>4</v>
      </c>
      <c r="C979" s="368" t="s">
        <v>169</v>
      </c>
      <c r="D979" s="368" t="s">
        <v>115</v>
      </c>
      <c r="E979" s="368" t="s">
        <v>249</v>
      </c>
      <c r="F979" s="368">
        <v>20</v>
      </c>
      <c r="G979" s="368">
        <v>2</v>
      </c>
      <c r="H979" s="368">
        <v>15</v>
      </c>
      <c r="I979" s="368">
        <v>0</v>
      </c>
      <c r="J979" s="368">
        <v>3</v>
      </c>
    </row>
    <row r="980" spans="1:10" ht="15.75" customHeight="1">
      <c r="A980" s="368" t="s">
        <v>1753</v>
      </c>
      <c r="B980" s="368">
        <v>4</v>
      </c>
      <c r="C980" s="368" t="s">
        <v>169</v>
      </c>
      <c r="D980" s="368" t="s">
        <v>75</v>
      </c>
      <c r="E980" s="368" t="s">
        <v>249</v>
      </c>
      <c r="F980" s="368">
        <v>3</v>
      </c>
      <c r="G980" s="368">
        <v>0</v>
      </c>
      <c r="H980" s="368">
        <v>1</v>
      </c>
      <c r="I980" s="368">
        <v>1</v>
      </c>
      <c r="J980" s="368">
        <v>1</v>
      </c>
    </row>
    <row r="981" spans="1:10" ht="15.75" customHeight="1">
      <c r="A981" s="368" t="s">
        <v>1754</v>
      </c>
      <c r="B981" s="368">
        <v>4</v>
      </c>
      <c r="C981" s="368" t="s">
        <v>169</v>
      </c>
      <c r="D981" s="368" t="s">
        <v>76</v>
      </c>
      <c r="E981" s="368" t="s">
        <v>249</v>
      </c>
      <c r="F981" s="368">
        <v>15</v>
      </c>
      <c r="G981" s="368">
        <v>1</v>
      </c>
      <c r="H981" s="368">
        <v>9</v>
      </c>
      <c r="I981" s="368">
        <v>3</v>
      </c>
      <c r="J981" s="368">
        <v>2</v>
      </c>
    </row>
    <row r="982" spans="1:10" ht="15.75" customHeight="1">
      <c r="A982" s="368" t="s">
        <v>1755</v>
      </c>
      <c r="B982" s="368">
        <v>4</v>
      </c>
      <c r="C982" s="368" t="s">
        <v>169</v>
      </c>
      <c r="D982" s="368" t="s">
        <v>143</v>
      </c>
      <c r="E982" s="368" t="s">
        <v>249</v>
      </c>
      <c r="F982" s="368">
        <v>7</v>
      </c>
      <c r="G982" s="368">
        <v>0</v>
      </c>
      <c r="H982" s="368">
        <v>5</v>
      </c>
      <c r="I982" s="368">
        <v>0</v>
      </c>
      <c r="J982" s="368">
        <v>2</v>
      </c>
    </row>
    <row r="983" spans="1:10" ht="15.75" customHeight="1">
      <c r="A983" s="368" t="s">
        <v>1756</v>
      </c>
      <c r="B983" s="368">
        <v>4</v>
      </c>
      <c r="C983" s="368" t="s">
        <v>169</v>
      </c>
      <c r="D983" s="368" t="s">
        <v>77</v>
      </c>
      <c r="E983" s="368" t="s">
        <v>249</v>
      </c>
      <c r="F983" s="368">
        <v>16</v>
      </c>
      <c r="G983" s="368">
        <v>4</v>
      </c>
      <c r="H983" s="368">
        <v>10</v>
      </c>
      <c r="I983" s="368">
        <v>2</v>
      </c>
      <c r="J983" s="368">
        <v>0</v>
      </c>
    </row>
    <row r="984" spans="1:10" ht="15.75" customHeight="1">
      <c r="A984" s="368" t="s">
        <v>1757</v>
      </c>
      <c r="B984" s="368">
        <v>4</v>
      </c>
      <c r="C984" s="368" t="s">
        <v>169</v>
      </c>
      <c r="D984" s="368" t="s">
        <v>30</v>
      </c>
      <c r="E984" s="368" t="s">
        <v>249</v>
      </c>
      <c r="F984" s="368">
        <v>17</v>
      </c>
      <c r="G984" s="368">
        <v>4</v>
      </c>
      <c r="H984" s="368">
        <v>9</v>
      </c>
      <c r="I984" s="368">
        <v>3</v>
      </c>
      <c r="J984" s="368">
        <v>1</v>
      </c>
    </row>
    <row r="985" spans="1:10" ht="15.75" customHeight="1">
      <c r="A985" s="368" t="s">
        <v>1758</v>
      </c>
      <c r="B985" s="368">
        <v>4</v>
      </c>
      <c r="C985" s="368" t="s">
        <v>169</v>
      </c>
      <c r="D985" s="368" t="s">
        <v>173</v>
      </c>
      <c r="E985" s="368" t="s">
        <v>249</v>
      </c>
      <c r="F985" s="368">
        <v>1</v>
      </c>
      <c r="G985" s="368">
        <v>0</v>
      </c>
      <c r="H985" s="368">
        <v>1</v>
      </c>
      <c r="I985" s="368">
        <v>0</v>
      </c>
      <c r="J985" s="368">
        <v>0</v>
      </c>
    </row>
    <row r="986" spans="1:10" ht="15.75" customHeight="1">
      <c r="A986" s="368" t="s">
        <v>1759</v>
      </c>
      <c r="B986" s="368">
        <v>4</v>
      </c>
      <c r="C986" s="368" t="s">
        <v>169</v>
      </c>
      <c r="D986" s="368" t="s">
        <v>87</v>
      </c>
      <c r="E986" s="368" t="s">
        <v>249</v>
      </c>
      <c r="F986" s="368">
        <v>2</v>
      </c>
      <c r="G986" s="368">
        <v>0</v>
      </c>
      <c r="H986" s="368">
        <v>2</v>
      </c>
      <c r="I986" s="368">
        <v>0</v>
      </c>
      <c r="J986" s="368">
        <v>0</v>
      </c>
    </row>
    <row r="987" spans="1:10" ht="15.75" customHeight="1">
      <c r="A987" s="368" t="s">
        <v>1760</v>
      </c>
      <c r="B987" s="368">
        <v>4</v>
      </c>
      <c r="C987" s="368" t="s">
        <v>169</v>
      </c>
      <c r="D987" s="368" t="s">
        <v>31</v>
      </c>
      <c r="E987" s="368" t="s">
        <v>249</v>
      </c>
      <c r="F987" s="368">
        <v>23</v>
      </c>
      <c r="G987" s="368">
        <v>6</v>
      </c>
      <c r="H987" s="368">
        <v>9</v>
      </c>
      <c r="I987" s="368">
        <v>4</v>
      </c>
      <c r="J987" s="368">
        <v>4</v>
      </c>
    </row>
    <row r="988" spans="1:10" ht="15.75" customHeight="1">
      <c r="A988" s="368" t="s">
        <v>1761</v>
      </c>
      <c r="B988" s="368">
        <v>4</v>
      </c>
      <c r="C988" s="368" t="s">
        <v>169</v>
      </c>
      <c r="D988" s="368" t="s">
        <v>182</v>
      </c>
      <c r="E988" s="368" t="s">
        <v>249</v>
      </c>
      <c r="F988" s="368">
        <v>2</v>
      </c>
      <c r="G988" s="368">
        <v>0</v>
      </c>
      <c r="H988" s="368">
        <v>1</v>
      </c>
      <c r="I988" s="368">
        <v>1</v>
      </c>
      <c r="J988" s="368">
        <v>0</v>
      </c>
    </row>
    <row r="989" spans="1:10" ht="15.75" customHeight="1">
      <c r="A989" s="368" t="s">
        <v>1762</v>
      </c>
      <c r="B989" s="368">
        <v>4</v>
      </c>
      <c r="C989" s="368" t="s">
        <v>169</v>
      </c>
      <c r="D989" s="368" t="s">
        <v>144</v>
      </c>
      <c r="E989" s="368" t="s">
        <v>249</v>
      </c>
      <c r="F989" s="368">
        <v>4</v>
      </c>
      <c r="G989" s="368">
        <v>0</v>
      </c>
      <c r="H989" s="368">
        <v>4</v>
      </c>
      <c r="I989" s="368">
        <v>0</v>
      </c>
      <c r="J989" s="368">
        <v>0</v>
      </c>
    </row>
    <row r="990" spans="1:10" ht="15.75" customHeight="1">
      <c r="A990" s="368" t="s">
        <v>1763</v>
      </c>
      <c r="B990" s="368">
        <v>4</v>
      </c>
      <c r="C990" s="368" t="s">
        <v>169</v>
      </c>
      <c r="D990" s="368" t="s">
        <v>158</v>
      </c>
      <c r="E990" s="368" t="s">
        <v>249</v>
      </c>
      <c r="F990" s="368">
        <v>1</v>
      </c>
      <c r="G990" s="368">
        <v>0</v>
      </c>
      <c r="H990" s="368">
        <v>1</v>
      </c>
      <c r="I990" s="368">
        <v>0</v>
      </c>
      <c r="J990" s="368">
        <v>0</v>
      </c>
    </row>
    <row r="991" spans="1:10" ht="15.75" customHeight="1">
      <c r="A991" s="368" t="s">
        <v>1764</v>
      </c>
      <c r="B991" s="368">
        <v>4</v>
      </c>
      <c r="C991" s="368" t="s">
        <v>169</v>
      </c>
      <c r="D991" s="368" t="s">
        <v>183</v>
      </c>
      <c r="E991" s="368" t="s">
        <v>249</v>
      </c>
      <c r="F991" s="368">
        <v>3</v>
      </c>
      <c r="G991" s="368">
        <v>0</v>
      </c>
      <c r="H991" s="368">
        <v>3</v>
      </c>
      <c r="I991" s="368">
        <v>0</v>
      </c>
      <c r="J991" s="368">
        <v>0</v>
      </c>
    </row>
    <row r="992" spans="1:10" ht="15.75" customHeight="1">
      <c r="A992" s="368" t="s">
        <v>1765</v>
      </c>
      <c r="B992" s="368">
        <v>4</v>
      </c>
      <c r="C992" s="368" t="s">
        <v>169</v>
      </c>
      <c r="D992" s="368" t="s">
        <v>159</v>
      </c>
      <c r="E992" s="368" t="s">
        <v>249</v>
      </c>
      <c r="F992" s="368">
        <v>3</v>
      </c>
      <c r="G992" s="368">
        <v>0</v>
      </c>
      <c r="H992" s="368">
        <v>3</v>
      </c>
      <c r="I992" s="368">
        <v>0</v>
      </c>
      <c r="J992" s="368">
        <v>0</v>
      </c>
    </row>
    <row r="993" spans="1:10" ht="15.75" customHeight="1">
      <c r="A993" s="368" t="s">
        <v>1766</v>
      </c>
      <c r="B993" s="368">
        <v>4</v>
      </c>
      <c r="C993" s="368" t="s">
        <v>169</v>
      </c>
      <c r="D993" s="368" t="s">
        <v>145</v>
      </c>
      <c r="E993" s="368" t="s">
        <v>249</v>
      </c>
      <c r="F993" s="368">
        <v>4</v>
      </c>
      <c r="G993" s="368">
        <v>1</v>
      </c>
      <c r="H993" s="368">
        <v>3</v>
      </c>
      <c r="I993" s="368">
        <v>0</v>
      </c>
      <c r="J993" s="368">
        <v>0</v>
      </c>
    </row>
    <row r="994" spans="1:10" ht="15.75" customHeight="1">
      <c r="A994" s="368" t="s">
        <v>1767</v>
      </c>
      <c r="B994" s="368">
        <v>4</v>
      </c>
      <c r="C994" s="368" t="s">
        <v>169</v>
      </c>
      <c r="D994" s="368" t="s">
        <v>88</v>
      </c>
      <c r="E994" s="368" t="s">
        <v>249</v>
      </c>
      <c r="F994" s="368">
        <v>7</v>
      </c>
      <c r="G994" s="368">
        <v>0</v>
      </c>
      <c r="H994" s="368">
        <v>5</v>
      </c>
      <c r="I994" s="368">
        <v>2</v>
      </c>
      <c r="J994" s="368">
        <v>0</v>
      </c>
    </row>
    <row r="995" spans="1:10" ht="15.75" customHeight="1">
      <c r="A995" s="368" t="s">
        <v>1768</v>
      </c>
      <c r="B995" s="368">
        <v>4</v>
      </c>
      <c r="C995" s="368" t="s">
        <v>169</v>
      </c>
      <c r="D995" s="368" t="s">
        <v>57</v>
      </c>
      <c r="E995" s="368" t="s">
        <v>249</v>
      </c>
      <c r="F995" s="368">
        <v>4</v>
      </c>
      <c r="G995" s="368">
        <v>0</v>
      </c>
      <c r="H995" s="368">
        <v>4</v>
      </c>
      <c r="I995" s="368">
        <v>0</v>
      </c>
      <c r="J995" s="368">
        <v>0</v>
      </c>
    </row>
    <row r="996" spans="1:10" ht="15.75" customHeight="1">
      <c r="A996" s="368" t="s">
        <v>1769</v>
      </c>
      <c r="B996" s="368">
        <v>4</v>
      </c>
      <c r="C996" s="368" t="s">
        <v>169</v>
      </c>
      <c r="D996" s="368" t="s">
        <v>202</v>
      </c>
      <c r="E996" s="368" t="s">
        <v>249</v>
      </c>
      <c r="F996" s="368">
        <v>4</v>
      </c>
      <c r="G996" s="368">
        <v>1</v>
      </c>
      <c r="H996" s="368">
        <v>2</v>
      </c>
      <c r="I996" s="368">
        <v>0</v>
      </c>
      <c r="J996" s="368">
        <v>1</v>
      </c>
    </row>
    <row r="997" spans="1:10" ht="15.75" customHeight="1">
      <c r="A997" s="368" t="s">
        <v>1770</v>
      </c>
      <c r="B997" s="368">
        <v>4</v>
      </c>
      <c r="C997" s="368" t="s">
        <v>169</v>
      </c>
      <c r="D997" s="368" t="s">
        <v>160</v>
      </c>
      <c r="E997" s="368" t="s">
        <v>249</v>
      </c>
      <c r="F997" s="368">
        <v>6</v>
      </c>
      <c r="G997" s="368">
        <v>1</v>
      </c>
      <c r="H997" s="368">
        <v>5</v>
      </c>
      <c r="I997" s="368">
        <v>0</v>
      </c>
      <c r="J997" s="368">
        <v>0</v>
      </c>
    </row>
    <row r="998" spans="1:10" ht="15.75" customHeight="1">
      <c r="A998" s="368" t="s">
        <v>1771</v>
      </c>
      <c r="B998" s="368">
        <v>4</v>
      </c>
      <c r="C998" s="368" t="s">
        <v>169</v>
      </c>
      <c r="D998" s="368" t="s">
        <v>58</v>
      </c>
      <c r="E998" s="368" t="s">
        <v>249</v>
      </c>
      <c r="F998" s="368">
        <v>12</v>
      </c>
      <c r="G998" s="368">
        <v>2</v>
      </c>
      <c r="H998" s="368">
        <v>8</v>
      </c>
      <c r="I998" s="368">
        <v>2</v>
      </c>
      <c r="J998" s="368">
        <v>0</v>
      </c>
    </row>
    <row r="999" spans="1:10" ht="15.75" customHeight="1">
      <c r="A999" s="368" t="s">
        <v>1772</v>
      </c>
      <c r="B999" s="368">
        <v>4</v>
      </c>
      <c r="C999" s="368" t="s">
        <v>169</v>
      </c>
      <c r="D999" s="368" t="s">
        <v>78</v>
      </c>
      <c r="E999" s="368" t="s">
        <v>249</v>
      </c>
      <c r="F999" s="368">
        <v>13</v>
      </c>
      <c r="G999" s="368">
        <v>1</v>
      </c>
      <c r="H999" s="368">
        <v>6</v>
      </c>
      <c r="I999" s="368">
        <v>4</v>
      </c>
      <c r="J999" s="368">
        <v>2</v>
      </c>
    </row>
    <row r="1000" spans="1:10" ht="15.75" customHeight="1">
      <c r="A1000" s="368" t="s">
        <v>1773</v>
      </c>
      <c r="B1000" s="368">
        <v>4</v>
      </c>
      <c r="C1000" s="368" t="s">
        <v>169</v>
      </c>
      <c r="D1000" s="368" t="s">
        <v>161</v>
      </c>
      <c r="E1000" s="368" t="s">
        <v>249</v>
      </c>
      <c r="F1000" s="368">
        <v>1</v>
      </c>
      <c r="G1000" s="368">
        <v>1</v>
      </c>
      <c r="H1000" s="368">
        <v>0</v>
      </c>
      <c r="I1000" s="368">
        <v>0</v>
      </c>
      <c r="J1000" s="368">
        <v>0</v>
      </c>
    </row>
    <row r="1001" spans="1:10" ht="15.75" customHeight="1">
      <c r="A1001" s="368" t="s">
        <v>1774</v>
      </c>
      <c r="B1001" s="368">
        <v>4</v>
      </c>
      <c r="C1001" s="368" t="s">
        <v>169</v>
      </c>
      <c r="D1001" s="368" t="s">
        <v>79</v>
      </c>
      <c r="E1001" s="368" t="s">
        <v>249</v>
      </c>
      <c r="F1001" s="368">
        <v>2</v>
      </c>
      <c r="G1001" s="368">
        <v>0</v>
      </c>
      <c r="H1001" s="368">
        <v>0</v>
      </c>
      <c r="I1001" s="368">
        <v>1</v>
      </c>
      <c r="J1001" s="368">
        <v>1</v>
      </c>
    </row>
    <row r="1002" spans="1:10" ht="15.75" customHeight="1">
      <c r="A1002" s="368" t="s">
        <v>1775</v>
      </c>
      <c r="B1002" s="368">
        <v>4</v>
      </c>
      <c r="C1002" s="368" t="s">
        <v>169</v>
      </c>
      <c r="D1002" s="368" t="s">
        <v>80</v>
      </c>
      <c r="E1002" s="368" t="s">
        <v>249</v>
      </c>
      <c r="F1002" s="368">
        <v>12</v>
      </c>
      <c r="G1002" s="368">
        <v>0</v>
      </c>
      <c r="H1002" s="368">
        <v>10</v>
      </c>
      <c r="I1002" s="368">
        <v>2</v>
      </c>
      <c r="J1002" s="368">
        <v>0</v>
      </c>
    </row>
    <row r="1003" spans="1:10" ht="15.75" customHeight="1">
      <c r="A1003" s="368" t="s">
        <v>1776</v>
      </c>
      <c r="B1003" s="368">
        <v>4</v>
      </c>
      <c r="C1003" s="368" t="s">
        <v>169</v>
      </c>
      <c r="D1003" s="368" t="s">
        <v>32</v>
      </c>
      <c r="E1003" s="368" t="s">
        <v>249</v>
      </c>
      <c r="F1003" s="368">
        <v>5</v>
      </c>
      <c r="G1003" s="368">
        <v>0</v>
      </c>
      <c r="H1003" s="368">
        <v>2</v>
      </c>
      <c r="I1003" s="368">
        <v>1</v>
      </c>
      <c r="J1003" s="368">
        <v>2</v>
      </c>
    </row>
    <row r="1004" spans="1:10" ht="15.75" customHeight="1">
      <c r="A1004" s="368" t="s">
        <v>1777</v>
      </c>
      <c r="B1004" s="368">
        <v>4</v>
      </c>
      <c r="C1004" s="368" t="s">
        <v>169</v>
      </c>
      <c r="D1004" s="368" t="s">
        <v>184</v>
      </c>
      <c r="E1004" s="368" t="s">
        <v>249</v>
      </c>
      <c r="F1004" s="368">
        <v>18</v>
      </c>
      <c r="G1004" s="368">
        <v>2</v>
      </c>
      <c r="H1004" s="368">
        <v>13</v>
      </c>
      <c r="I1004" s="368">
        <v>1</v>
      </c>
      <c r="J1004" s="368">
        <v>2</v>
      </c>
    </row>
    <row r="1005" spans="1:10" ht="15.75" customHeight="1">
      <c r="A1005" s="368" t="s">
        <v>1778</v>
      </c>
      <c r="B1005" s="368">
        <v>4</v>
      </c>
      <c r="C1005" s="368" t="s">
        <v>169</v>
      </c>
      <c r="D1005" s="368" t="s">
        <v>89</v>
      </c>
      <c r="E1005" s="368" t="s">
        <v>249</v>
      </c>
      <c r="F1005" s="368">
        <v>7</v>
      </c>
      <c r="G1005" s="368">
        <v>0</v>
      </c>
      <c r="H1005" s="368">
        <v>4</v>
      </c>
      <c r="I1005" s="368">
        <v>3</v>
      </c>
      <c r="J1005" s="368">
        <v>0</v>
      </c>
    </row>
    <row r="1006" spans="1:10" ht="15.75" customHeight="1">
      <c r="A1006" s="368" t="s">
        <v>1779</v>
      </c>
      <c r="B1006" s="368">
        <v>4</v>
      </c>
      <c r="C1006" s="368" t="s">
        <v>169</v>
      </c>
      <c r="D1006" s="368" t="s">
        <v>203</v>
      </c>
      <c r="E1006" s="368" t="s">
        <v>249</v>
      </c>
      <c r="F1006" s="368">
        <v>4</v>
      </c>
      <c r="G1006" s="368">
        <v>0</v>
      </c>
      <c r="H1006" s="368">
        <v>3</v>
      </c>
      <c r="I1006" s="368">
        <v>1</v>
      </c>
      <c r="J1006" s="368">
        <v>0</v>
      </c>
    </row>
    <row r="1007" spans="1:10" ht="15.75" customHeight="1">
      <c r="A1007" s="368" t="s">
        <v>1780</v>
      </c>
      <c r="B1007" s="368">
        <v>4</v>
      </c>
      <c r="C1007" s="368" t="s">
        <v>169</v>
      </c>
      <c r="D1007" s="368" t="s">
        <v>186</v>
      </c>
      <c r="E1007" s="368" t="s">
        <v>249</v>
      </c>
      <c r="F1007" s="368">
        <v>3</v>
      </c>
      <c r="G1007" s="368">
        <v>0</v>
      </c>
      <c r="H1007" s="368">
        <v>2</v>
      </c>
      <c r="I1007" s="368">
        <v>1</v>
      </c>
      <c r="J1007" s="368">
        <v>0</v>
      </c>
    </row>
    <row r="1008" spans="1:10" ht="15.75" customHeight="1">
      <c r="A1008" s="368" t="s">
        <v>1781</v>
      </c>
      <c r="B1008" s="368">
        <v>4</v>
      </c>
      <c r="C1008" s="368" t="s">
        <v>169</v>
      </c>
      <c r="D1008" s="368" t="s">
        <v>146</v>
      </c>
      <c r="E1008" s="368" t="s">
        <v>249</v>
      </c>
      <c r="F1008" s="368">
        <v>3</v>
      </c>
      <c r="G1008" s="368">
        <v>0</v>
      </c>
      <c r="H1008" s="368">
        <v>2</v>
      </c>
      <c r="I1008" s="368">
        <v>1</v>
      </c>
      <c r="J1008" s="368">
        <v>0</v>
      </c>
    </row>
    <row r="1009" spans="1:10" ht="15.75" customHeight="1">
      <c r="A1009" s="368" t="s">
        <v>1782</v>
      </c>
      <c r="B1009" s="368">
        <v>4</v>
      </c>
      <c r="C1009" s="368" t="s">
        <v>169</v>
      </c>
      <c r="D1009" s="368" t="s">
        <v>147</v>
      </c>
      <c r="E1009" s="368" t="s">
        <v>249</v>
      </c>
      <c r="F1009" s="368">
        <v>2</v>
      </c>
      <c r="G1009" s="368">
        <v>0</v>
      </c>
      <c r="H1009" s="368">
        <v>1</v>
      </c>
      <c r="I1009" s="368">
        <v>1</v>
      </c>
      <c r="J1009" s="368">
        <v>0</v>
      </c>
    </row>
    <row r="1010" spans="1:10" ht="15.75" customHeight="1">
      <c r="A1010" s="368" t="s">
        <v>1783</v>
      </c>
      <c r="B1010" s="368">
        <v>4</v>
      </c>
      <c r="C1010" s="368" t="s">
        <v>169</v>
      </c>
      <c r="D1010" s="368" t="s">
        <v>33</v>
      </c>
      <c r="E1010" s="368" t="s">
        <v>249</v>
      </c>
      <c r="F1010" s="368">
        <v>8</v>
      </c>
      <c r="G1010" s="368">
        <v>2</v>
      </c>
      <c r="H1010" s="368">
        <v>5</v>
      </c>
      <c r="I1010" s="368">
        <v>1</v>
      </c>
      <c r="J1010" s="368">
        <v>0</v>
      </c>
    </row>
    <row r="1011" spans="1:10" ht="15.75" customHeight="1">
      <c r="A1011" s="368" t="s">
        <v>1784</v>
      </c>
      <c r="B1011" s="368">
        <v>4</v>
      </c>
      <c r="C1011" s="368" t="s">
        <v>169</v>
      </c>
      <c r="D1011" s="368" t="s">
        <v>59</v>
      </c>
      <c r="E1011" s="368" t="s">
        <v>249</v>
      </c>
      <c r="F1011" s="368">
        <v>2</v>
      </c>
      <c r="G1011" s="368">
        <v>0</v>
      </c>
      <c r="H1011" s="368">
        <v>2</v>
      </c>
      <c r="I1011" s="368">
        <v>0</v>
      </c>
      <c r="J1011" s="368">
        <v>0</v>
      </c>
    </row>
    <row r="1012" spans="1:10" ht="15.75" customHeight="1">
      <c r="A1012" s="368" t="s">
        <v>1785</v>
      </c>
      <c r="B1012" s="368">
        <v>4</v>
      </c>
      <c r="C1012" s="368" t="s">
        <v>169</v>
      </c>
      <c r="D1012" s="368" t="s">
        <v>34</v>
      </c>
      <c r="E1012" s="368" t="s">
        <v>249</v>
      </c>
      <c r="F1012" s="368">
        <v>7</v>
      </c>
      <c r="G1012" s="368">
        <v>0</v>
      </c>
      <c r="H1012" s="368">
        <v>4</v>
      </c>
      <c r="I1012" s="368">
        <v>1</v>
      </c>
      <c r="J1012" s="368">
        <v>2</v>
      </c>
    </row>
    <row r="1013" spans="1:10" ht="15.75" customHeight="1">
      <c r="A1013" s="368" t="s">
        <v>1786</v>
      </c>
      <c r="B1013" s="368">
        <v>4</v>
      </c>
      <c r="C1013" s="368" t="s">
        <v>169</v>
      </c>
      <c r="D1013" s="368" t="s">
        <v>214</v>
      </c>
      <c r="E1013" s="368" t="s">
        <v>249</v>
      </c>
      <c r="F1013" s="368">
        <v>12</v>
      </c>
      <c r="G1013" s="368">
        <v>1</v>
      </c>
      <c r="H1013" s="368">
        <v>4</v>
      </c>
      <c r="I1013" s="368">
        <v>4</v>
      </c>
      <c r="J1013" s="368">
        <v>3</v>
      </c>
    </row>
    <row r="1014" spans="1:10" ht="15.75" customHeight="1">
      <c r="A1014" s="368" t="s">
        <v>1787</v>
      </c>
      <c r="B1014" s="368">
        <v>4</v>
      </c>
      <c r="C1014" s="368" t="s">
        <v>169</v>
      </c>
      <c r="D1014" s="368" t="s">
        <v>35</v>
      </c>
      <c r="E1014" s="368" t="s">
        <v>249</v>
      </c>
      <c r="F1014" s="368">
        <v>4</v>
      </c>
      <c r="G1014" s="368">
        <v>1</v>
      </c>
      <c r="H1014" s="368">
        <v>2</v>
      </c>
      <c r="I1014" s="368">
        <v>0</v>
      </c>
      <c r="J1014" s="368">
        <v>1</v>
      </c>
    </row>
    <row r="1015" spans="1:10" ht="15.75" customHeight="1">
      <c r="A1015" s="368" t="s">
        <v>1788</v>
      </c>
      <c r="B1015" s="368">
        <v>4</v>
      </c>
      <c r="C1015" s="368" t="s">
        <v>169</v>
      </c>
      <c r="D1015" s="368" t="s">
        <v>60</v>
      </c>
      <c r="E1015" s="368" t="s">
        <v>249</v>
      </c>
      <c r="F1015" s="368">
        <v>7</v>
      </c>
      <c r="G1015" s="368">
        <v>1</v>
      </c>
      <c r="H1015" s="368">
        <v>4</v>
      </c>
      <c r="I1015" s="368">
        <v>0</v>
      </c>
      <c r="J1015" s="368">
        <v>2</v>
      </c>
    </row>
    <row r="1016" spans="1:10" ht="15.75" customHeight="1">
      <c r="A1016" s="368" t="s">
        <v>1789</v>
      </c>
      <c r="B1016" s="368">
        <v>4</v>
      </c>
      <c r="C1016" s="368" t="s">
        <v>169</v>
      </c>
      <c r="D1016" s="368" t="s">
        <v>215</v>
      </c>
      <c r="E1016" s="368" t="s">
        <v>249</v>
      </c>
      <c r="F1016" s="368">
        <v>6</v>
      </c>
      <c r="G1016" s="368">
        <v>0</v>
      </c>
      <c r="H1016" s="368">
        <v>5</v>
      </c>
      <c r="I1016" s="368">
        <v>0</v>
      </c>
      <c r="J1016" s="368">
        <v>1</v>
      </c>
    </row>
    <row r="1017" spans="1:10" ht="15.75" customHeight="1">
      <c r="A1017" s="368" t="s">
        <v>1790</v>
      </c>
      <c r="B1017" s="368">
        <v>4</v>
      </c>
      <c r="C1017" s="368" t="s">
        <v>169</v>
      </c>
      <c r="D1017" s="368" t="s">
        <v>187</v>
      </c>
      <c r="E1017" s="368" t="s">
        <v>249</v>
      </c>
      <c r="F1017" s="368">
        <v>1</v>
      </c>
      <c r="G1017" s="368">
        <v>0</v>
      </c>
      <c r="H1017" s="368">
        <v>0</v>
      </c>
      <c r="I1017" s="368">
        <v>0</v>
      </c>
      <c r="J1017" s="368">
        <v>1</v>
      </c>
    </row>
    <row r="1018" spans="1:10" ht="15.75" customHeight="1">
      <c r="A1018" s="368" t="s">
        <v>1791</v>
      </c>
      <c r="B1018" s="368">
        <v>4</v>
      </c>
      <c r="C1018" s="368" t="s">
        <v>169</v>
      </c>
      <c r="D1018" s="368" t="s">
        <v>216</v>
      </c>
      <c r="E1018" s="368" t="s">
        <v>249</v>
      </c>
      <c r="F1018" s="368">
        <v>8</v>
      </c>
      <c r="G1018" s="368">
        <v>0</v>
      </c>
      <c r="H1018" s="368">
        <v>6</v>
      </c>
      <c r="I1018" s="368">
        <v>1</v>
      </c>
      <c r="J1018" s="368">
        <v>1</v>
      </c>
    </row>
    <row r="1019" spans="1:10" ht="15.75" customHeight="1">
      <c r="A1019" s="368" t="s">
        <v>1792</v>
      </c>
      <c r="B1019" s="368">
        <v>4</v>
      </c>
      <c r="C1019" s="368" t="s">
        <v>169</v>
      </c>
      <c r="D1019" s="368" t="s">
        <v>205</v>
      </c>
      <c r="E1019" s="368" t="s">
        <v>249</v>
      </c>
      <c r="F1019" s="368">
        <v>9</v>
      </c>
      <c r="G1019" s="368">
        <v>1</v>
      </c>
      <c r="H1019" s="368">
        <v>6</v>
      </c>
      <c r="I1019" s="368">
        <v>1</v>
      </c>
      <c r="J1019" s="368">
        <v>1</v>
      </c>
    </row>
    <row r="1020" spans="1:10" ht="15.75" customHeight="1">
      <c r="A1020" s="368" t="s">
        <v>1793</v>
      </c>
      <c r="B1020" s="368">
        <v>4</v>
      </c>
      <c r="C1020" s="368" t="s">
        <v>169</v>
      </c>
      <c r="D1020" s="368" t="s">
        <v>206</v>
      </c>
      <c r="E1020" s="368" t="s">
        <v>249</v>
      </c>
      <c r="F1020" s="368">
        <v>5</v>
      </c>
      <c r="G1020" s="368">
        <v>0</v>
      </c>
      <c r="H1020" s="368">
        <v>5</v>
      </c>
      <c r="I1020" s="368">
        <v>0</v>
      </c>
      <c r="J1020" s="368">
        <v>0</v>
      </c>
    </row>
    <row r="1021" spans="1:10" ht="15.75" customHeight="1">
      <c r="A1021" s="368" t="s">
        <v>1794</v>
      </c>
      <c r="B1021" s="368">
        <v>4</v>
      </c>
      <c r="C1021" s="368" t="s">
        <v>169</v>
      </c>
      <c r="D1021" s="368" t="s">
        <v>188</v>
      </c>
      <c r="E1021" s="368" t="s">
        <v>249</v>
      </c>
      <c r="F1021" s="368">
        <v>3</v>
      </c>
      <c r="G1021" s="368">
        <v>0</v>
      </c>
      <c r="H1021" s="368">
        <v>3</v>
      </c>
      <c r="I1021" s="368">
        <v>0</v>
      </c>
      <c r="J1021" s="368">
        <v>0</v>
      </c>
    </row>
    <row r="1022" spans="1:10" ht="15.75" customHeight="1">
      <c r="A1022" s="368" t="s">
        <v>1795</v>
      </c>
      <c r="B1022" s="368">
        <v>4</v>
      </c>
      <c r="C1022" s="368" t="s">
        <v>169</v>
      </c>
      <c r="D1022" s="368" t="s">
        <v>90</v>
      </c>
      <c r="E1022" s="368" t="s">
        <v>249</v>
      </c>
      <c r="F1022" s="368">
        <v>4</v>
      </c>
      <c r="G1022" s="368">
        <v>1</v>
      </c>
      <c r="H1022" s="368">
        <v>2</v>
      </c>
      <c r="I1022" s="368">
        <v>1</v>
      </c>
      <c r="J1022" s="368">
        <v>0</v>
      </c>
    </row>
    <row r="1023" spans="1:10" ht="15.75" customHeight="1">
      <c r="A1023" s="368" t="s">
        <v>1796</v>
      </c>
      <c r="B1023" s="368">
        <v>4</v>
      </c>
      <c r="C1023" s="368" t="s">
        <v>169</v>
      </c>
      <c r="D1023" s="368" t="s">
        <v>148</v>
      </c>
      <c r="E1023" s="368" t="s">
        <v>249</v>
      </c>
      <c r="F1023" s="368">
        <v>8</v>
      </c>
      <c r="G1023" s="368">
        <v>0</v>
      </c>
      <c r="H1023" s="368">
        <v>4</v>
      </c>
      <c r="I1023" s="368">
        <v>3</v>
      </c>
      <c r="J1023" s="368">
        <v>1</v>
      </c>
    </row>
    <row r="1024" spans="1:10" ht="15.75" customHeight="1">
      <c r="A1024" s="368" t="s">
        <v>1797</v>
      </c>
      <c r="B1024" s="368">
        <v>4</v>
      </c>
      <c r="C1024" s="368" t="s">
        <v>169</v>
      </c>
      <c r="D1024" s="368" t="s">
        <v>36</v>
      </c>
      <c r="E1024" s="368" t="s">
        <v>249</v>
      </c>
      <c r="F1024" s="368">
        <v>2</v>
      </c>
      <c r="G1024" s="368">
        <v>0</v>
      </c>
      <c r="H1024" s="368">
        <v>2</v>
      </c>
      <c r="I1024" s="368">
        <v>0</v>
      </c>
      <c r="J1024" s="368">
        <v>0</v>
      </c>
    </row>
    <row r="1025" spans="1:10" ht="15.75" customHeight="1">
      <c r="A1025" s="368" t="s">
        <v>1798</v>
      </c>
      <c r="B1025" s="368">
        <v>4</v>
      </c>
      <c r="C1025" s="368" t="s">
        <v>169</v>
      </c>
      <c r="D1025" s="368" t="s">
        <v>217</v>
      </c>
      <c r="E1025" s="368" t="s">
        <v>249</v>
      </c>
      <c r="F1025" s="368">
        <v>27</v>
      </c>
      <c r="G1025" s="368">
        <v>3</v>
      </c>
      <c r="H1025" s="368">
        <v>19</v>
      </c>
      <c r="I1025" s="368">
        <v>3</v>
      </c>
      <c r="J1025" s="368">
        <v>2</v>
      </c>
    </row>
    <row r="1026" spans="1:10" ht="15.75" customHeight="1">
      <c r="A1026" s="368" t="s">
        <v>1799</v>
      </c>
      <c r="B1026" s="368">
        <v>4</v>
      </c>
      <c r="C1026" s="368" t="s">
        <v>169</v>
      </c>
      <c r="D1026" s="368" t="s">
        <v>37</v>
      </c>
      <c r="E1026" s="368" t="s">
        <v>249</v>
      </c>
      <c r="F1026" s="368">
        <v>9</v>
      </c>
      <c r="G1026" s="368">
        <v>0</v>
      </c>
      <c r="H1026" s="368">
        <v>6</v>
      </c>
      <c r="I1026" s="368">
        <v>1</v>
      </c>
      <c r="J1026" s="368">
        <v>2</v>
      </c>
    </row>
    <row r="1027" spans="1:10" ht="15.75" customHeight="1">
      <c r="A1027" s="368" t="s">
        <v>1800</v>
      </c>
      <c r="B1027" s="368">
        <v>4</v>
      </c>
      <c r="C1027" s="368" t="s">
        <v>169</v>
      </c>
      <c r="D1027" s="368" t="s">
        <v>218</v>
      </c>
      <c r="E1027" s="368" t="s">
        <v>249</v>
      </c>
      <c r="F1027" s="368">
        <v>4</v>
      </c>
      <c r="G1027" s="368">
        <v>1</v>
      </c>
      <c r="H1027" s="368">
        <v>3</v>
      </c>
      <c r="I1027" s="368">
        <v>0</v>
      </c>
      <c r="J1027" s="368">
        <v>0</v>
      </c>
    </row>
    <row r="1028" spans="1:10" ht="15.75" customHeight="1">
      <c r="A1028" s="368" t="s">
        <v>1801</v>
      </c>
      <c r="B1028" s="368">
        <v>4</v>
      </c>
      <c r="C1028" s="368" t="s">
        <v>169</v>
      </c>
      <c r="D1028" s="368" t="s">
        <v>91</v>
      </c>
      <c r="E1028" s="368" t="s">
        <v>249</v>
      </c>
      <c r="F1028" s="368">
        <v>14</v>
      </c>
      <c r="G1028" s="368">
        <v>0</v>
      </c>
      <c r="H1028" s="368">
        <v>5</v>
      </c>
      <c r="I1028" s="368">
        <v>6</v>
      </c>
      <c r="J1028" s="368">
        <v>3</v>
      </c>
    </row>
    <row r="1029" spans="1:10" ht="15.75" customHeight="1">
      <c r="A1029" s="368" t="s">
        <v>1802</v>
      </c>
      <c r="B1029" s="368">
        <v>4</v>
      </c>
      <c r="C1029" s="368" t="s">
        <v>169</v>
      </c>
      <c r="D1029" s="368" t="s">
        <v>19</v>
      </c>
      <c r="E1029" s="368" t="s">
        <v>249</v>
      </c>
      <c r="F1029" s="368">
        <v>2</v>
      </c>
      <c r="G1029" s="368">
        <v>0</v>
      </c>
      <c r="H1029" s="368">
        <v>1</v>
      </c>
      <c r="I1029" s="368">
        <v>1</v>
      </c>
      <c r="J1029" s="368">
        <v>0</v>
      </c>
    </row>
    <row r="1030" spans="1:10" ht="15.75" customHeight="1">
      <c r="A1030" s="368" t="s">
        <v>1803</v>
      </c>
      <c r="B1030" s="368">
        <v>4</v>
      </c>
      <c r="C1030" s="368" t="s">
        <v>169</v>
      </c>
      <c r="D1030" s="368" t="s">
        <v>189</v>
      </c>
      <c r="E1030" s="368" t="s">
        <v>249</v>
      </c>
      <c r="F1030" s="368">
        <v>19</v>
      </c>
      <c r="G1030" s="368">
        <v>5</v>
      </c>
      <c r="H1030" s="368">
        <v>9</v>
      </c>
      <c r="I1030" s="368">
        <v>2</v>
      </c>
      <c r="J1030" s="368">
        <v>3</v>
      </c>
    </row>
    <row r="1031" spans="1:10" ht="15.75" customHeight="1">
      <c r="A1031" s="368" t="s">
        <v>1804</v>
      </c>
      <c r="B1031" s="368">
        <v>4</v>
      </c>
      <c r="C1031" s="368" t="s">
        <v>169</v>
      </c>
      <c r="D1031" s="368" t="s">
        <v>149</v>
      </c>
      <c r="E1031" s="368" t="s">
        <v>249</v>
      </c>
      <c r="F1031" s="368">
        <v>10</v>
      </c>
      <c r="G1031" s="368">
        <v>3</v>
      </c>
      <c r="H1031" s="368">
        <v>7</v>
      </c>
      <c r="I1031" s="368">
        <v>0</v>
      </c>
      <c r="J1031" s="368">
        <v>0</v>
      </c>
    </row>
    <row r="1032" spans="1:10" ht="15.75" customHeight="1">
      <c r="A1032" s="368" t="s">
        <v>1805</v>
      </c>
      <c r="B1032" s="368">
        <v>4</v>
      </c>
      <c r="C1032" s="368" t="s">
        <v>169</v>
      </c>
      <c r="D1032" s="368" t="s">
        <v>207</v>
      </c>
      <c r="E1032" s="368" t="s">
        <v>249</v>
      </c>
      <c r="F1032" s="368">
        <v>2</v>
      </c>
      <c r="G1032" s="368">
        <v>0</v>
      </c>
      <c r="H1032" s="368">
        <v>1</v>
      </c>
      <c r="I1032" s="368">
        <v>1</v>
      </c>
      <c r="J1032" s="368">
        <v>0</v>
      </c>
    </row>
    <row r="1033" spans="1:10" ht="15.75" customHeight="1">
      <c r="A1033" s="368" t="s">
        <v>1806</v>
      </c>
      <c r="B1033" s="368">
        <v>4</v>
      </c>
      <c r="C1033" s="368" t="s">
        <v>169</v>
      </c>
      <c r="D1033" s="368" t="s">
        <v>38</v>
      </c>
      <c r="E1033" s="368" t="s">
        <v>249</v>
      </c>
      <c r="F1033" s="368">
        <v>4</v>
      </c>
      <c r="G1033" s="368">
        <v>1</v>
      </c>
      <c r="H1033" s="368">
        <v>1</v>
      </c>
      <c r="I1033" s="368">
        <v>1</v>
      </c>
      <c r="J1033" s="368">
        <v>1</v>
      </c>
    </row>
    <row r="1034" spans="1:10" ht="15.75" customHeight="1">
      <c r="A1034" s="368" t="s">
        <v>1807</v>
      </c>
      <c r="B1034" s="368">
        <v>4</v>
      </c>
      <c r="C1034" s="368" t="s">
        <v>169</v>
      </c>
      <c r="D1034" s="368" t="s">
        <v>219</v>
      </c>
      <c r="E1034" s="368" t="s">
        <v>249</v>
      </c>
      <c r="F1034" s="368">
        <v>5</v>
      </c>
      <c r="G1034" s="368">
        <v>0</v>
      </c>
      <c r="H1034" s="368">
        <v>4</v>
      </c>
      <c r="I1034" s="368">
        <v>1</v>
      </c>
      <c r="J1034" s="368">
        <v>0</v>
      </c>
    </row>
    <row r="1035" spans="1:10" ht="15.75" customHeight="1">
      <c r="A1035" s="368" t="s">
        <v>1808</v>
      </c>
      <c r="B1035" s="368">
        <v>4</v>
      </c>
      <c r="C1035" s="368" t="s">
        <v>169</v>
      </c>
      <c r="D1035" s="368" t="s">
        <v>92</v>
      </c>
      <c r="E1035" s="368" t="s">
        <v>249</v>
      </c>
      <c r="F1035" s="368">
        <v>3</v>
      </c>
      <c r="G1035" s="368">
        <v>1</v>
      </c>
      <c r="H1035" s="368">
        <v>1</v>
      </c>
      <c r="I1035" s="368">
        <v>1</v>
      </c>
      <c r="J1035" s="368">
        <v>0</v>
      </c>
    </row>
    <row r="1036" spans="1:10" ht="15.75" customHeight="1">
      <c r="A1036" s="368" t="s">
        <v>1809</v>
      </c>
      <c r="B1036" s="368">
        <v>4</v>
      </c>
      <c r="C1036" s="368" t="s">
        <v>169</v>
      </c>
      <c r="D1036" s="368" t="s">
        <v>150</v>
      </c>
      <c r="E1036" s="368" t="s">
        <v>249</v>
      </c>
      <c r="F1036" s="368">
        <v>3</v>
      </c>
      <c r="G1036" s="368">
        <v>0</v>
      </c>
      <c r="H1036" s="368">
        <v>2</v>
      </c>
      <c r="I1036" s="368">
        <v>1</v>
      </c>
      <c r="J1036" s="368">
        <v>0</v>
      </c>
    </row>
    <row r="1037" spans="1:10" ht="15.75" customHeight="1">
      <c r="A1037" s="368" t="s">
        <v>1810</v>
      </c>
      <c r="B1037" s="368">
        <v>4</v>
      </c>
      <c r="C1037" s="368" t="s">
        <v>169</v>
      </c>
      <c r="D1037" s="368" t="s">
        <v>39</v>
      </c>
      <c r="E1037" s="368" t="s">
        <v>249</v>
      </c>
      <c r="F1037" s="368">
        <v>7</v>
      </c>
      <c r="G1037" s="368">
        <v>0</v>
      </c>
      <c r="H1037" s="368">
        <v>5</v>
      </c>
      <c r="I1037" s="368">
        <v>1</v>
      </c>
      <c r="J1037" s="368">
        <v>1</v>
      </c>
    </row>
    <row r="1038" spans="1:10" ht="15.75" customHeight="1">
      <c r="A1038" s="368" t="s">
        <v>1811</v>
      </c>
      <c r="B1038" s="368">
        <v>4</v>
      </c>
      <c r="C1038" s="368" t="s">
        <v>169</v>
      </c>
      <c r="D1038" s="368" t="s">
        <v>61</v>
      </c>
      <c r="E1038" s="368" t="s">
        <v>249</v>
      </c>
      <c r="F1038" s="368">
        <v>4</v>
      </c>
      <c r="G1038" s="368">
        <v>1</v>
      </c>
      <c r="H1038" s="368">
        <v>2</v>
      </c>
      <c r="I1038" s="368">
        <v>1</v>
      </c>
      <c r="J1038" s="368">
        <v>0</v>
      </c>
    </row>
    <row r="1039" spans="1:10" ht="15.75" customHeight="1">
      <c r="A1039" s="368" t="s">
        <v>1812</v>
      </c>
      <c r="B1039" s="368">
        <v>4</v>
      </c>
      <c r="C1039" s="368" t="s">
        <v>169</v>
      </c>
      <c r="D1039" s="368" t="s">
        <v>220</v>
      </c>
      <c r="E1039" s="368" t="s">
        <v>249</v>
      </c>
      <c r="F1039" s="368">
        <v>5</v>
      </c>
      <c r="G1039" s="368">
        <v>1</v>
      </c>
      <c r="H1039" s="368">
        <v>4</v>
      </c>
      <c r="I1039" s="368">
        <v>0</v>
      </c>
      <c r="J1039" s="368">
        <v>0</v>
      </c>
    </row>
    <row r="1040" spans="1:10" ht="15.75" customHeight="1">
      <c r="A1040" s="368" t="s">
        <v>1813</v>
      </c>
      <c r="B1040" s="368">
        <v>4</v>
      </c>
      <c r="C1040" s="368" t="s">
        <v>169</v>
      </c>
      <c r="D1040" s="368" t="s">
        <v>151</v>
      </c>
      <c r="E1040" s="368" t="s">
        <v>249</v>
      </c>
      <c r="F1040" s="368">
        <v>6</v>
      </c>
      <c r="G1040" s="368">
        <v>0</v>
      </c>
      <c r="H1040" s="368">
        <v>4</v>
      </c>
      <c r="I1040" s="368">
        <v>1</v>
      </c>
      <c r="J1040" s="368">
        <v>1</v>
      </c>
    </row>
    <row r="1041" spans="1:10" ht="15.75" customHeight="1">
      <c r="A1041" s="368" t="s">
        <v>1814</v>
      </c>
      <c r="B1041" s="368">
        <v>4</v>
      </c>
      <c r="C1041" s="368" t="s">
        <v>169</v>
      </c>
      <c r="D1041" s="368" t="s">
        <v>152</v>
      </c>
      <c r="E1041" s="368" t="s">
        <v>249</v>
      </c>
      <c r="F1041" s="368">
        <v>8</v>
      </c>
      <c r="G1041" s="368">
        <v>1</v>
      </c>
      <c r="H1041" s="368">
        <v>4</v>
      </c>
      <c r="I1041" s="368">
        <v>3</v>
      </c>
      <c r="J1041" s="368">
        <v>0</v>
      </c>
    </row>
    <row r="1042" spans="1:10" ht="15.75" customHeight="1">
      <c r="A1042" s="368" t="s">
        <v>1815</v>
      </c>
      <c r="B1042" s="368">
        <v>4</v>
      </c>
      <c r="C1042" s="368" t="s">
        <v>169</v>
      </c>
      <c r="D1042" s="368" t="s">
        <v>40</v>
      </c>
      <c r="E1042" s="368" t="s">
        <v>249</v>
      </c>
      <c r="F1042" s="368">
        <v>2</v>
      </c>
      <c r="G1042" s="368">
        <v>0</v>
      </c>
      <c r="H1042" s="368">
        <v>2</v>
      </c>
      <c r="I1042" s="368">
        <v>0</v>
      </c>
      <c r="J1042" s="368">
        <v>0</v>
      </c>
    </row>
    <row r="1043" spans="1:10" ht="15.75" customHeight="1">
      <c r="A1043" s="368" t="s">
        <v>1816</v>
      </c>
      <c r="B1043" s="368">
        <v>4</v>
      </c>
      <c r="C1043" s="368" t="s">
        <v>169</v>
      </c>
      <c r="D1043" s="368" t="s">
        <v>221</v>
      </c>
      <c r="E1043" s="368" t="s">
        <v>249</v>
      </c>
      <c r="F1043" s="368">
        <v>11</v>
      </c>
      <c r="G1043" s="368">
        <v>1</v>
      </c>
      <c r="H1043" s="368">
        <v>9</v>
      </c>
      <c r="I1043" s="368">
        <v>1</v>
      </c>
      <c r="J1043" s="368">
        <v>0</v>
      </c>
    </row>
    <row r="1044" spans="1:10" ht="15.75" customHeight="1">
      <c r="A1044" s="368" t="s">
        <v>1817</v>
      </c>
      <c r="B1044" s="368">
        <v>4</v>
      </c>
      <c r="C1044" s="368" t="s">
        <v>169</v>
      </c>
      <c r="D1044" s="368" t="s">
        <v>190</v>
      </c>
      <c r="E1044" s="368" t="s">
        <v>249</v>
      </c>
      <c r="F1044" s="368">
        <v>4</v>
      </c>
      <c r="G1044" s="368">
        <v>0</v>
      </c>
      <c r="H1044" s="368">
        <v>2</v>
      </c>
      <c r="I1044" s="368">
        <v>0</v>
      </c>
      <c r="J1044" s="368">
        <v>2</v>
      </c>
    </row>
    <row r="1045" spans="1:10" ht="15.75" customHeight="1">
      <c r="A1045" s="368" t="s">
        <v>1818</v>
      </c>
      <c r="B1045" s="368">
        <v>4</v>
      </c>
      <c r="C1045" s="368" t="s">
        <v>169</v>
      </c>
      <c r="D1045" s="368" t="s">
        <v>191</v>
      </c>
      <c r="E1045" s="368" t="s">
        <v>249</v>
      </c>
      <c r="F1045" s="368">
        <v>15</v>
      </c>
      <c r="G1045" s="368">
        <v>3</v>
      </c>
      <c r="H1045" s="368">
        <v>10</v>
      </c>
      <c r="I1045" s="368">
        <v>0</v>
      </c>
      <c r="J1045" s="368">
        <v>2</v>
      </c>
    </row>
    <row r="1046" spans="1:10" ht="15.75" customHeight="1">
      <c r="A1046" s="368" t="s">
        <v>1819</v>
      </c>
      <c r="B1046" s="368">
        <v>4</v>
      </c>
      <c r="C1046" s="368" t="s">
        <v>169</v>
      </c>
      <c r="D1046" s="368" t="s">
        <v>41</v>
      </c>
      <c r="E1046" s="368" t="s">
        <v>249</v>
      </c>
      <c r="F1046" s="368">
        <v>6</v>
      </c>
      <c r="G1046" s="368">
        <v>2</v>
      </c>
      <c r="H1046" s="368">
        <v>3</v>
      </c>
      <c r="I1046" s="368">
        <v>0</v>
      </c>
      <c r="J1046" s="368">
        <v>1</v>
      </c>
    </row>
    <row r="1047" spans="1:10" ht="15.75" customHeight="1">
      <c r="A1047" s="368" t="s">
        <v>1820</v>
      </c>
      <c r="B1047" s="368">
        <v>4</v>
      </c>
      <c r="C1047" s="368" t="s">
        <v>169</v>
      </c>
      <c r="D1047" s="368" t="s">
        <v>209</v>
      </c>
      <c r="E1047" s="368" t="s">
        <v>249</v>
      </c>
      <c r="F1047" s="368">
        <v>12</v>
      </c>
      <c r="G1047" s="368">
        <v>2</v>
      </c>
      <c r="H1047" s="368">
        <v>10</v>
      </c>
      <c r="I1047" s="368">
        <v>0</v>
      </c>
      <c r="J1047" s="368">
        <v>0</v>
      </c>
    </row>
    <row r="1048" spans="1:10" ht="15.75" customHeight="1">
      <c r="A1048" s="368" t="s">
        <v>1821</v>
      </c>
      <c r="B1048" s="368">
        <v>4</v>
      </c>
      <c r="C1048" s="368" t="s">
        <v>169</v>
      </c>
      <c r="D1048" s="368" t="s">
        <v>192</v>
      </c>
      <c r="E1048" s="368" t="s">
        <v>249</v>
      </c>
      <c r="F1048" s="368">
        <v>4</v>
      </c>
      <c r="G1048" s="368">
        <v>0</v>
      </c>
      <c r="H1048" s="368">
        <v>3</v>
      </c>
      <c r="I1048" s="368">
        <v>1</v>
      </c>
      <c r="J1048" s="368">
        <v>0</v>
      </c>
    </row>
    <row r="1049" spans="1:10" ht="15.75" customHeight="1">
      <c r="A1049" s="368" t="s">
        <v>1822</v>
      </c>
      <c r="B1049" s="368">
        <v>4</v>
      </c>
      <c r="C1049" s="368" t="s">
        <v>169</v>
      </c>
      <c r="D1049" s="368" t="s">
        <v>174</v>
      </c>
      <c r="E1049" s="368" t="s">
        <v>249</v>
      </c>
      <c r="F1049" s="368">
        <v>4</v>
      </c>
      <c r="G1049" s="368">
        <v>1</v>
      </c>
      <c r="H1049" s="368">
        <v>3</v>
      </c>
      <c r="I1049" s="368">
        <v>0</v>
      </c>
      <c r="J1049" s="368">
        <v>0</v>
      </c>
    </row>
    <row r="1050" spans="1:10" ht="15.75" customHeight="1">
      <c r="A1050" s="368" t="s">
        <v>1823</v>
      </c>
      <c r="B1050" s="368">
        <v>4</v>
      </c>
      <c r="C1050" s="368" t="s">
        <v>169</v>
      </c>
      <c r="D1050" s="368" t="s">
        <v>193</v>
      </c>
      <c r="E1050" s="368" t="s">
        <v>249</v>
      </c>
      <c r="F1050" s="368">
        <v>4</v>
      </c>
      <c r="G1050" s="368">
        <v>0</v>
      </c>
      <c r="H1050" s="368">
        <v>3</v>
      </c>
      <c r="I1050" s="368">
        <v>1</v>
      </c>
      <c r="J1050" s="368">
        <v>0</v>
      </c>
    </row>
    <row r="1051" spans="1:10" ht="15.75" customHeight="1">
      <c r="A1051" s="368" t="s">
        <v>1824</v>
      </c>
      <c r="B1051" s="368">
        <v>4</v>
      </c>
      <c r="C1051" s="368" t="s">
        <v>169</v>
      </c>
      <c r="D1051" s="368" t="s">
        <v>222</v>
      </c>
      <c r="E1051" s="368" t="s">
        <v>249</v>
      </c>
      <c r="F1051" s="368">
        <v>5</v>
      </c>
      <c r="G1051" s="368">
        <v>0</v>
      </c>
      <c r="H1051" s="368">
        <v>4</v>
      </c>
      <c r="I1051" s="368">
        <v>0</v>
      </c>
      <c r="J1051" s="368">
        <v>1</v>
      </c>
    </row>
    <row r="1052" spans="1:10" ht="15.75" customHeight="1">
      <c r="A1052" s="368" t="s">
        <v>1825</v>
      </c>
      <c r="B1052" s="368">
        <v>4</v>
      </c>
      <c r="C1052" s="368" t="s">
        <v>169</v>
      </c>
      <c r="D1052" s="368" t="s">
        <v>223</v>
      </c>
      <c r="E1052" s="368" t="s">
        <v>249</v>
      </c>
      <c r="F1052" s="368">
        <v>11</v>
      </c>
      <c r="G1052" s="368">
        <v>0</v>
      </c>
      <c r="H1052" s="368">
        <v>9</v>
      </c>
      <c r="I1052" s="368">
        <v>0</v>
      </c>
      <c r="J1052" s="368">
        <v>2</v>
      </c>
    </row>
    <row r="1053" spans="1:10" ht="15.75" customHeight="1">
      <c r="A1053" s="368" t="s">
        <v>1826</v>
      </c>
      <c r="B1053" s="368">
        <v>4</v>
      </c>
      <c r="C1053" s="368" t="s">
        <v>169</v>
      </c>
      <c r="D1053" s="368" t="s">
        <v>62</v>
      </c>
      <c r="E1053" s="368" t="s">
        <v>249</v>
      </c>
      <c r="F1053" s="368">
        <v>2</v>
      </c>
      <c r="G1053" s="368">
        <v>0</v>
      </c>
      <c r="H1053" s="368">
        <v>2</v>
      </c>
      <c r="I1053" s="368">
        <v>0</v>
      </c>
      <c r="J1053" s="368">
        <v>0</v>
      </c>
    </row>
    <row r="1054" spans="1:10" ht="15.75" customHeight="1">
      <c r="A1054" s="368" t="s">
        <v>1827</v>
      </c>
      <c r="B1054" s="368">
        <v>4</v>
      </c>
      <c r="C1054" s="368" t="s">
        <v>169</v>
      </c>
      <c r="D1054" s="368" t="s">
        <v>63</v>
      </c>
      <c r="E1054" s="368" t="s">
        <v>248</v>
      </c>
      <c r="F1054" s="368">
        <v>1027</v>
      </c>
      <c r="G1054" s="368">
        <v>98</v>
      </c>
      <c r="H1054" s="368">
        <v>630</v>
      </c>
      <c r="I1054" s="368">
        <v>190</v>
      </c>
      <c r="J1054" s="368">
        <v>109</v>
      </c>
    </row>
    <row r="1055" spans="1:10" ht="15.75" customHeight="1">
      <c r="A1055" s="368" t="s">
        <v>1828</v>
      </c>
      <c r="B1055" s="368">
        <v>4</v>
      </c>
      <c r="C1055" s="368" t="s">
        <v>169</v>
      </c>
      <c r="D1055" s="368" t="s">
        <v>93</v>
      </c>
      <c r="E1055" s="368" t="s">
        <v>248</v>
      </c>
      <c r="F1055" s="368">
        <v>6</v>
      </c>
      <c r="G1055" s="368">
        <v>0</v>
      </c>
      <c r="H1055" s="368">
        <v>4</v>
      </c>
      <c r="I1055" s="368">
        <v>1</v>
      </c>
      <c r="J1055" s="368">
        <v>1</v>
      </c>
    </row>
    <row r="1056" spans="1:10" ht="15.75" customHeight="1">
      <c r="A1056" s="368" t="s">
        <v>1829</v>
      </c>
      <c r="B1056" s="368">
        <v>4</v>
      </c>
      <c r="C1056" s="368" t="s">
        <v>169</v>
      </c>
      <c r="D1056" s="368" t="s">
        <v>94</v>
      </c>
      <c r="E1056" s="368" t="s">
        <v>248</v>
      </c>
      <c r="F1056" s="368">
        <v>3</v>
      </c>
      <c r="G1056" s="368">
        <v>0</v>
      </c>
      <c r="H1056" s="368">
        <v>2</v>
      </c>
      <c r="I1056" s="368">
        <v>1</v>
      </c>
      <c r="J1056" s="368">
        <v>0</v>
      </c>
    </row>
    <row r="1057" spans="1:10" ht="15.75" customHeight="1">
      <c r="A1057" s="368" t="s">
        <v>1830</v>
      </c>
      <c r="B1057" s="368">
        <v>4</v>
      </c>
      <c r="C1057" s="368" t="s">
        <v>169</v>
      </c>
      <c r="D1057" s="368" t="s">
        <v>224</v>
      </c>
      <c r="E1057" s="368" t="s">
        <v>248</v>
      </c>
      <c r="F1057" s="368">
        <v>2</v>
      </c>
      <c r="G1057" s="368">
        <v>0</v>
      </c>
      <c r="H1057" s="368">
        <v>2</v>
      </c>
      <c r="I1057" s="368">
        <v>0</v>
      </c>
      <c r="J1057" s="368">
        <v>0</v>
      </c>
    </row>
    <row r="1058" spans="1:10" ht="15.75" customHeight="1">
      <c r="A1058" s="368" t="s">
        <v>1831</v>
      </c>
      <c r="B1058" s="368">
        <v>4</v>
      </c>
      <c r="C1058" s="368" t="s">
        <v>169</v>
      </c>
      <c r="D1058" s="368" t="s">
        <v>194</v>
      </c>
      <c r="E1058" s="368" t="s">
        <v>248</v>
      </c>
      <c r="F1058" s="368">
        <v>10</v>
      </c>
      <c r="G1058" s="368">
        <v>0</v>
      </c>
      <c r="H1058" s="368">
        <v>8</v>
      </c>
      <c r="I1058" s="368">
        <v>1</v>
      </c>
      <c r="J1058" s="368">
        <v>1</v>
      </c>
    </row>
    <row r="1059" spans="1:10" ht="15.75" customHeight="1">
      <c r="A1059" s="368" t="s">
        <v>1832</v>
      </c>
      <c r="B1059" s="368">
        <v>4</v>
      </c>
      <c r="C1059" s="368" t="s">
        <v>169</v>
      </c>
      <c r="D1059" s="368" t="s">
        <v>82</v>
      </c>
      <c r="E1059" s="368" t="s">
        <v>248</v>
      </c>
      <c r="F1059" s="368">
        <v>2</v>
      </c>
      <c r="G1059" s="368">
        <v>1</v>
      </c>
      <c r="H1059" s="368">
        <v>1</v>
      </c>
      <c r="I1059" s="368">
        <v>0</v>
      </c>
      <c r="J1059" s="368">
        <v>0</v>
      </c>
    </row>
    <row r="1060" spans="1:10" ht="15.75" customHeight="1">
      <c r="A1060" s="368" t="s">
        <v>1833</v>
      </c>
      <c r="B1060" s="368">
        <v>4</v>
      </c>
      <c r="C1060" s="368" t="s">
        <v>169</v>
      </c>
      <c r="D1060" s="368" t="s">
        <v>95</v>
      </c>
      <c r="E1060" s="368" t="s">
        <v>248</v>
      </c>
      <c r="F1060" s="368">
        <v>1</v>
      </c>
      <c r="G1060" s="368">
        <v>0</v>
      </c>
      <c r="H1060" s="368">
        <v>0</v>
      </c>
      <c r="I1060" s="368">
        <v>0</v>
      </c>
      <c r="J1060" s="368">
        <v>1</v>
      </c>
    </row>
    <row r="1061" spans="1:10" ht="15.75" customHeight="1">
      <c r="A1061" s="368" t="s">
        <v>1834</v>
      </c>
      <c r="B1061" s="368">
        <v>4</v>
      </c>
      <c r="C1061" s="368" t="s">
        <v>169</v>
      </c>
      <c r="D1061" s="368" t="s">
        <v>210</v>
      </c>
      <c r="E1061" s="368" t="s">
        <v>248</v>
      </c>
      <c r="F1061" s="368">
        <v>19</v>
      </c>
      <c r="G1061" s="368">
        <v>0</v>
      </c>
      <c r="H1061" s="368">
        <v>8</v>
      </c>
      <c r="I1061" s="368">
        <v>6</v>
      </c>
      <c r="J1061" s="368">
        <v>5</v>
      </c>
    </row>
    <row r="1062" spans="1:10" ht="15.75" customHeight="1">
      <c r="A1062" s="368" t="s">
        <v>1835</v>
      </c>
      <c r="B1062" s="368">
        <v>4</v>
      </c>
      <c r="C1062" s="368" t="s">
        <v>169</v>
      </c>
      <c r="D1062" s="368" t="s">
        <v>20</v>
      </c>
      <c r="E1062" s="368" t="s">
        <v>248</v>
      </c>
      <c r="F1062" s="368">
        <v>2</v>
      </c>
      <c r="G1062" s="368">
        <v>0</v>
      </c>
      <c r="H1062" s="368">
        <v>0</v>
      </c>
      <c r="I1062" s="368">
        <v>1</v>
      </c>
      <c r="J1062" s="368">
        <v>1</v>
      </c>
    </row>
    <row r="1063" spans="1:10" ht="15.75" customHeight="1">
      <c r="A1063" s="368" t="s">
        <v>1836</v>
      </c>
      <c r="B1063" s="368">
        <v>4</v>
      </c>
      <c r="C1063" s="368" t="s">
        <v>169</v>
      </c>
      <c r="D1063" s="368" t="s">
        <v>21</v>
      </c>
      <c r="E1063" s="368" t="s">
        <v>248</v>
      </c>
      <c r="F1063" s="368">
        <v>6</v>
      </c>
      <c r="G1063" s="368">
        <v>1</v>
      </c>
      <c r="H1063" s="368">
        <v>3</v>
      </c>
      <c r="I1063" s="368">
        <v>2</v>
      </c>
      <c r="J1063" s="368">
        <v>0</v>
      </c>
    </row>
    <row r="1064" spans="1:10" ht="15.75" customHeight="1">
      <c r="A1064" s="368" t="s">
        <v>1837</v>
      </c>
      <c r="B1064" s="368">
        <v>4</v>
      </c>
      <c r="C1064" s="368" t="s">
        <v>169</v>
      </c>
      <c r="D1064" s="368" t="s">
        <v>22</v>
      </c>
      <c r="E1064" s="368" t="s">
        <v>248</v>
      </c>
      <c r="F1064" s="368">
        <v>10</v>
      </c>
      <c r="G1064" s="368">
        <v>1</v>
      </c>
      <c r="H1064" s="368">
        <v>4</v>
      </c>
      <c r="I1064" s="368">
        <v>3</v>
      </c>
      <c r="J1064" s="368">
        <v>2</v>
      </c>
    </row>
    <row r="1065" spans="1:10" ht="15.75" customHeight="1">
      <c r="A1065" s="368" t="s">
        <v>1838</v>
      </c>
      <c r="B1065" s="368">
        <v>4</v>
      </c>
      <c r="C1065" s="368" t="s">
        <v>169</v>
      </c>
      <c r="D1065" s="368" t="s">
        <v>195</v>
      </c>
      <c r="E1065" s="368" t="s">
        <v>248</v>
      </c>
      <c r="F1065" s="368">
        <v>1</v>
      </c>
      <c r="G1065" s="368">
        <v>0</v>
      </c>
      <c r="H1065" s="368">
        <v>1</v>
      </c>
      <c r="I1065" s="368">
        <v>0</v>
      </c>
      <c r="J1065" s="368">
        <v>0</v>
      </c>
    </row>
    <row r="1066" spans="1:10" ht="15.75" customHeight="1">
      <c r="A1066" s="368" t="s">
        <v>1839</v>
      </c>
      <c r="B1066" s="368">
        <v>4</v>
      </c>
      <c r="C1066" s="368" t="s">
        <v>169</v>
      </c>
      <c r="D1066" s="368" t="s">
        <v>175</v>
      </c>
      <c r="E1066" s="368" t="s">
        <v>248</v>
      </c>
      <c r="F1066" s="368">
        <v>2</v>
      </c>
      <c r="G1066" s="368">
        <v>0</v>
      </c>
      <c r="H1066" s="368">
        <v>1</v>
      </c>
      <c r="I1066" s="368">
        <v>1</v>
      </c>
      <c r="J1066" s="368">
        <v>0</v>
      </c>
    </row>
    <row r="1067" spans="1:10" ht="15.75" customHeight="1">
      <c r="A1067" s="368" t="s">
        <v>1840</v>
      </c>
      <c r="B1067" s="368">
        <v>4</v>
      </c>
      <c r="C1067" s="368" t="s">
        <v>169</v>
      </c>
      <c r="D1067" s="368" t="s">
        <v>225</v>
      </c>
      <c r="E1067" s="368" t="s">
        <v>248</v>
      </c>
      <c r="F1067" s="368">
        <v>8</v>
      </c>
      <c r="G1067" s="368">
        <v>0</v>
      </c>
      <c r="H1067" s="368">
        <v>3</v>
      </c>
      <c r="I1067" s="368">
        <v>1</v>
      </c>
      <c r="J1067" s="368">
        <v>4</v>
      </c>
    </row>
    <row r="1068" spans="1:10" ht="15.75" customHeight="1">
      <c r="A1068" s="368" t="s">
        <v>1841</v>
      </c>
      <c r="B1068" s="368">
        <v>4</v>
      </c>
      <c r="C1068" s="368" t="s">
        <v>169</v>
      </c>
      <c r="D1068" s="368" t="s">
        <v>96</v>
      </c>
      <c r="E1068" s="368" t="s">
        <v>248</v>
      </c>
      <c r="F1068" s="368">
        <v>8</v>
      </c>
      <c r="G1068" s="368">
        <v>0</v>
      </c>
      <c r="H1068" s="368">
        <v>6</v>
      </c>
      <c r="I1068" s="368">
        <v>2</v>
      </c>
      <c r="J1068" s="368">
        <v>0</v>
      </c>
    </row>
    <row r="1069" spans="1:10" ht="15.75" customHeight="1">
      <c r="A1069" s="368" t="s">
        <v>1842</v>
      </c>
      <c r="B1069" s="368">
        <v>4</v>
      </c>
      <c r="C1069" s="368" t="s">
        <v>169</v>
      </c>
      <c r="D1069" s="368" t="s">
        <v>176</v>
      </c>
      <c r="E1069" s="368" t="s">
        <v>248</v>
      </c>
      <c r="F1069" s="368">
        <v>3</v>
      </c>
      <c r="G1069" s="368">
        <v>1</v>
      </c>
      <c r="H1069" s="368">
        <v>1</v>
      </c>
      <c r="I1069" s="368">
        <v>1</v>
      </c>
      <c r="J1069" s="368">
        <v>0</v>
      </c>
    </row>
    <row r="1070" spans="1:10" ht="15.75" customHeight="1">
      <c r="A1070" s="368" t="s">
        <v>1843</v>
      </c>
      <c r="B1070" s="368">
        <v>4</v>
      </c>
      <c r="C1070" s="368" t="s">
        <v>169</v>
      </c>
      <c r="D1070" s="368" t="s">
        <v>196</v>
      </c>
      <c r="E1070" s="368" t="s">
        <v>248</v>
      </c>
      <c r="F1070" s="368">
        <v>7</v>
      </c>
      <c r="G1070" s="368">
        <v>0</v>
      </c>
      <c r="H1070" s="368">
        <v>6</v>
      </c>
      <c r="I1070" s="368">
        <v>1</v>
      </c>
      <c r="J1070" s="368">
        <v>0</v>
      </c>
    </row>
    <row r="1071" spans="1:10" ht="15.75" customHeight="1">
      <c r="A1071" s="368" t="s">
        <v>1844</v>
      </c>
      <c r="B1071" s="368">
        <v>4</v>
      </c>
      <c r="C1071" s="368" t="s">
        <v>169</v>
      </c>
      <c r="D1071" s="368" t="s">
        <v>97</v>
      </c>
      <c r="E1071" s="368" t="s">
        <v>248</v>
      </c>
      <c r="F1071" s="368">
        <v>7</v>
      </c>
      <c r="G1071" s="368">
        <v>0</v>
      </c>
      <c r="H1071" s="368">
        <v>4</v>
      </c>
      <c r="I1071" s="368">
        <v>2</v>
      </c>
      <c r="J1071" s="368">
        <v>1</v>
      </c>
    </row>
    <row r="1072" spans="1:10" ht="15.75" customHeight="1">
      <c r="A1072" s="368" t="s">
        <v>1845</v>
      </c>
      <c r="B1072" s="368">
        <v>4</v>
      </c>
      <c r="C1072" s="368" t="s">
        <v>169</v>
      </c>
      <c r="D1072" s="368" t="s">
        <v>177</v>
      </c>
      <c r="E1072" s="368" t="s">
        <v>248</v>
      </c>
      <c r="F1072" s="368">
        <v>14</v>
      </c>
      <c r="G1072" s="368">
        <v>0</v>
      </c>
      <c r="H1072" s="368">
        <v>12</v>
      </c>
      <c r="I1072" s="368">
        <v>2</v>
      </c>
      <c r="J1072" s="368">
        <v>0</v>
      </c>
    </row>
    <row r="1073" spans="1:10" ht="15.75" customHeight="1">
      <c r="A1073" s="368" t="s">
        <v>1846</v>
      </c>
      <c r="B1073" s="368">
        <v>4</v>
      </c>
      <c r="C1073" s="368" t="s">
        <v>169</v>
      </c>
      <c r="D1073" s="368" t="s">
        <v>23</v>
      </c>
      <c r="E1073" s="368" t="s">
        <v>248</v>
      </c>
      <c r="F1073" s="368">
        <v>4</v>
      </c>
      <c r="G1073" s="368">
        <v>1</v>
      </c>
      <c r="H1073" s="368">
        <v>1</v>
      </c>
      <c r="I1073" s="368">
        <v>0</v>
      </c>
      <c r="J1073" s="368">
        <v>2</v>
      </c>
    </row>
    <row r="1074" spans="1:10" ht="15.75" customHeight="1">
      <c r="A1074" s="368" t="s">
        <v>1847</v>
      </c>
      <c r="B1074" s="368">
        <v>4</v>
      </c>
      <c r="C1074" s="368" t="s">
        <v>169</v>
      </c>
      <c r="D1074" s="368" t="s">
        <v>226</v>
      </c>
      <c r="E1074" s="368" t="s">
        <v>248</v>
      </c>
      <c r="F1074" s="368">
        <v>7</v>
      </c>
      <c r="G1074" s="368">
        <v>0</v>
      </c>
      <c r="H1074" s="368">
        <v>3</v>
      </c>
      <c r="I1074" s="368">
        <v>2</v>
      </c>
      <c r="J1074" s="368">
        <v>2</v>
      </c>
    </row>
    <row r="1075" spans="1:10" ht="15.75" customHeight="1">
      <c r="A1075" s="368" t="s">
        <v>1848</v>
      </c>
      <c r="B1075" s="368">
        <v>4</v>
      </c>
      <c r="C1075" s="368" t="s">
        <v>169</v>
      </c>
      <c r="D1075" s="368" t="s">
        <v>83</v>
      </c>
      <c r="E1075" s="368" t="s">
        <v>248</v>
      </c>
      <c r="F1075" s="368">
        <v>17</v>
      </c>
      <c r="G1075" s="368">
        <v>1</v>
      </c>
      <c r="H1075" s="368">
        <v>10</v>
      </c>
      <c r="I1075" s="368">
        <v>4</v>
      </c>
      <c r="J1075" s="368">
        <v>2</v>
      </c>
    </row>
    <row r="1076" spans="1:10" ht="15.75" customHeight="1">
      <c r="A1076" s="368" t="s">
        <v>1849</v>
      </c>
      <c r="B1076" s="368">
        <v>4</v>
      </c>
      <c r="C1076" s="368" t="s">
        <v>169</v>
      </c>
      <c r="D1076" s="368" t="s">
        <v>98</v>
      </c>
      <c r="E1076" s="368" t="s">
        <v>248</v>
      </c>
      <c r="F1076" s="368">
        <v>4</v>
      </c>
      <c r="G1076" s="368">
        <v>0</v>
      </c>
      <c r="H1076" s="368">
        <v>3</v>
      </c>
      <c r="I1076" s="368">
        <v>1</v>
      </c>
      <c r="J1076" s="368">
        <v>0</v>
      </c>
    </row>
    <row r="1077" spans="1:10" ht="15.75" customHeight="1">
      <c r="A1077" s="368" t="s">
        <v>1850</v>
      </c>
      <c r="B1077" s="368">
        <v>4</v>
      </c>
      <c r="C1077" s="368" t="s">
        <v>169</v>
      </c>
      <c r="D1077" s="368" t="s">
        <v>84</v>
      </c>
      <c r="E1077" s="368" t="s">
        <v>248</v>
      </c>
      <c r="F1077" s="368">
        <v>7</v>
      </c>
      <c r="G1077" s="368">
        <v>2</v>
      </c>
      <c r="H1077" s="368">
        <v>5</v>
      </c>
      <c r="I1077" s="368">
        <v>0</v>
      </c>
      <c r="J1077" s="368">
        <v>0</v>
      </c>
    </row>
    <row r="1078" spans="1:10" ht="15.75" customHeight="1">
      <c r="A1078" s="368" t="s">
        <v>1851</v>
      </c>
      <c r="B1078" s="368">
        <v>4</v>
      </c>
      <c r="C1078" s="368" t="s">
        <v>169</v>
      </c>
      <c r="D1078" s="368" t="s">
        <v>24</v>
      </c>
      <c r="E1078" s="368" t="s">
        <v>248</v>
      </c>
      <c r="F1078" s="368">
        <v>14</v>
      </c>
      <c r="G1078" s="368">
        <v>3</v>
      </c>
      <c r="H1078" s="368">
        <v>10</v>
      </c>
      <c r="I1078" s="368">
        <v>1</v>
      </c>
      <c r="J1078" s="368">
        <v>0</v>
      </c>
    </row>
    <row r="1079" spans="1:10" ht="15.75" customHeight="1">
      <c r="A1079" s="368" t="s">
        <v>1852</v>
      </c>
      <c r="B1079" s="368">
        <v>4</v>
      </c>
      <c r="C1079" s="368" t="s">
        <v>169</v>
      </c>
      <c r="D1079" s="368" t="s">
        <v>25</v>
      </c>
      <c r="E1079" s="368" t="s">
        <v>248</v>
      </c>
      <c r="F1079" s="368">
        <v>12</v>
      </c>
      <c r="G1079" s="368">
        <v>1</v>
      </c>
      <c r="H1079" s="368">
        <v>6</v>
      </c>
      <c r="I1079" s="368">
        <v>3</v>
      </c>
      <c r="J1079" s="368">
        <v>2</v>
      </c>
    </row>
    <row r="1080" spans="1:10" ht="15.75" customHeight="1">
      <c r="A1080" s="368" t="s">
        <v>1853</v>
      </c>
      <c r="B1080" s="368">
        <v>4</v>
      </c>
      <c r="C1080" s="368" t="s">
        <v>169</v>
      </c>
      <c r="D1080" s="368" t="s">
        <v>197</v>
      </c>
      <c r="E1080" s="368" t="s">
        <v>248</v>
      </c>
      <c r="F1080" s="368">
        <v>6</v>
      </c>
      <c r="G1080" s="368">
        <v>0</v>
      </c>
      <c r="H1080" s="368">
        <v>2</v>
      </c>
      <c r="I1080" s="368">
        <v>3</v>
      </c>
      <c r="J1080" s="368">
        <v>1</v>
      </c>
    </row>
    <row r="1081" spans="1:10" ht="15.75" customHeight="1">
      <c r="A1081" s="368" t="s">
        <v>1854</v>
      </c>
      <c r="B1081" s="368">
        <v>4</v>
      </c>
      <c r="C1081" s="368" t="s">
        <v>169</v>
      </c>
      <c r="D1081" s="368" t="s">
        <v>211</v>
      </c>
      <c r="E1081" s="368" t="s">
        <v>248</v>
      </c>
      <c r="F1081" s="368">
        <v>7</v>
      </c>
      <c r="G1081" s="368">
        <v>0</v>
      </c>
      <c r="H1081" s="368">
        <v>7</v>
      </c>
      <c r="I1081" s="368">
        <v>0</v>
      </c>
      <c r="J1081" s="368">
        <v>0</v>
      </c>
    </row>
    <row r="1082" spans="1:10" ht="15.75" customHeight="1">
      <c r="A1082" s="368" t="s">
        <v>1855</v>
      </c>
      <c r="B1082" s="368">
        <v>4</v>
      </c>
      <c r="C1082" s="368" t="s">
        <v>169</v>
      </c>
      <c r="D1082" s="368" t="s">
        <v>100</v>
      </c>
      <c r="E1082" s="368" t="s">
        <v>248</v>
      </c>
      <c r="F1082" s="368">
        <v>9</v>
      </c>
      <c r="G1082" s="368">
        <v>0</v>
      </c>
      <c r="H1082" s="368">
        <v>5</v>
      </c>
      <c r="I1082" s="368">
        <v>3</v>
      </c>
      <c r="J1082" s="368">
        <v>1</v>
      </c>
    </row>
    <row r="1083" spans="1:10" ht="15.75" customHeight="1">
      <c r="A1083" s="368" t="s">
        <v>1856</v>
      </c>
      <c r="B1083" s="368">
        <v>4</v>
      </c>
      <c r="C1083" s="368" t="s">
        <v>169</v>
      </c>
      <c r="D1083" s="368" t="s">
        <v>26</v>
      </c>
      <c r="E1083" s="368" t="s">
        <v>248</v>
      </c>
      <c r="F1083" s="368">
        <v>6</v>
      </c>
      <c r="G1083" s="368">
        <v>0</v>
      </c>
      <c r="H1083" s="368">
        <v>3</v>
      </c>
      <c r="I1083" s="368">
        <v>2</v>
      </c>
      <c r="J1083" s="368">
        <v>1</v>
      </c>
    </row>
    <row r="1084" spans="1:10" ht="15.75" customHeight="1">
      <c r="A1084" s="368" t="s">
        <v>1857</v>
      </c>
      <c r="B1084" s="368">
        <v>4</v>
      </c>
      <c r="C1084" s="368" t="s">
        <v>169</v>
      </c>
      <c r="D1084" s="368" t="s">
        <v>154</v>
      </c>
      <c r="E1084" s="368" t="s">
        <v>248</v>
      </c>
      <c r="F1084" s="368">
        <v>1</v>
      </c>
      <c r="G1084" s="368">
        <v>0</v>
      </c>
      <c r="H1084" s="368">
        <v>1</v>
      </c>
      <c r="I1084" s="368">
        <v>0</v>
      </c>
      <c r="J1084" s="368">
        <v>0</v>
      </c>
    </row>
    <row r="1085" spans="1:10" ht="15.75" customHeight="1">
      <c r="A1085" s="368" t="s">
        <v>1858</v>
      </c>
      <c r="B1085" s="368">
        <v>4</v>
      </c>
      <c r="C1085" s="368" t="s">
        <v>169</v>
      </c>
      <c r="D1085" s="368" t="s">
        <v>73</v>
      </c>
      <c r="E1085" s="368" t="s">
        <v>248</v>
      </c>
      <c r="F1085" s="368">
        <v>12</v>
      </c>
      <c r="G1085" s="368">
        <v>0</v>
      </c>
      <c r="H1085" s="368">
        <v>5</v>
      </c>
      <c r="I1085" s="368">
        <v>6</v>
      </c>
      <c r="J1085" s="368">
        <v>1</v>
      </c>
    </row>
    <row r="1086" spans="1:10" ht="15.75" customHeight="1">
      <c r="A1086" s="368" t="s">
        <v>1859</v>
      </c>
      <c r="B1086" s="368">
        <v>4</v>
      </c>
      <c r="C1086" s="368" t="s">
        <v>169</v>
      </c>
      <c r="D1086" s="368" t="s">
        <v>74</v>
      </c>
      <c r="E1086" s="368" t="s">
        <v>248</v>
      </c>
      <c r="F1086" s="368">
        <v>18</v>
      </c>
      <c r="G1086" s="368">
        <v>2</v>
      </c>
      <c r="H1086" s="368">
        <v>12</v>
      </c>
      <c r="I1086" s="368">
        <v>2</v>
      </c>
      <c r="J1086" s="368">
        <v>2</v>
      </c>
    </row>
    <row r="1087" spans="1:10" ht="15.75" customHeight="1">
      <c r="A1087" s="368" t="s">
        <v>1860</v>
      </c>
      <c r="B1087" s="368">
        <v>4</v>
      </c>
      <c r="C1087" s="368" t="s">
        <v>169</v>
      </c>
      <c r="D1087" s="368" t="s">
        <v>198</v>
      </c>
      <c r="E1087" s="368" t="s">
        <v>248</v>
      </c>
      <c r="F1087" s="368">
        <v>14</v>
      </c>
      <c r="G1087" s="368">
        <v>1</v>
      </c>
      <c r="H1087" s="368">
        <v>9</v>
      </c>
      <c r="I1087" s="368">
        <v>3</v>
      </c>
      <c r="J1087" s="368">
        <v>1</v>
      </c>
    </row>
    <row r="1088" spans="1:10" ht="15.75" customHeight="1">
      <c r="A1088" s="368" t="s">
        <v>1861</v>
      </c>
      <c r="B1088" s="368">
        <v>4</v>
      </c>
      <c r="C1088" s="368" t="s">
        <v>169</v>
      </c>
      <c r="D1088" s="368" t="s">
        <v>227</v>
      </c>
      <c r="E1088" s="368" t="s">
        <v>248</v>
      </c>
      <c r="F1088" s="368">
        <v>3</v>
      </c>
      <c r="G1088" s="368">
        <v>2</v>
      </c>
      <c r="H1088" s="368">
        <v>1</v>
      </c>
      <c r="I1088" s="368">
        <v>0</v>
      </c>
      <c r="J1088" s="368">
        <v>0</v>
      </c>
    </row>
    <row r="1089" spans="1:10" ht="15.75" customHeight="1">
      <c r="A1089" s="368" t="s">
        <v>1862</v>
      </c>
      <c r="B1089" s="368">
        <v>4</v>
      </c>
      <c r="C1089" s="368" t="s">
        <v>169</v>
      </c>
      <c r="D1089" s="368" t="s">
        <v>199</v>
      </c>
      <c r="E1089" s="368" t="s">
        <v>248</v>
      </c>
      <c r="F1089" s="368">
        <v>5</v>
      </c>
      <c r="G1089" s="368">
        <v>0</v>
      </c>
      <c r="H1089" s="368">
        <v>2</v>
      </c>
      <c r="I1089" s="368">
        <v>3</v>
      </c>
      <c r="J1089" s="368">
        <v>0</v>
      </c>
    </row>
    <row r="1090" spans="1:10" ht="15.75" customHeight="1">
      <c r="A1090" s="368" t="s">
        <v>1863</v>
      </c>
      <c r="B1090" s="368">
        <v>4</v>
      </c>
      <c r="C1090" s="368" t="s">
        <v>169</v>
      </c>
      <c r="D1090" s="368" t="s">
        <v>212</v>
      </c>
      <c r="E1090" s="368" t="s">
        <v>248</v>
      </c>
      <c r="F1090" s="368">
        <v>6</v>
      </c>
      <c r="G1090" s="368">
        <v>1</v>
      </c>
      <c r="H1090" s="368">
        <v>2</v>
      </c>
      <c r="I1090" s="368">
        <v>3</v>
      </c>
      <c r="J1090" s="368">
        <v>0</v>
      </c>
    </row>
    <row r="1091" spans="1:10" ht="15.75" customHeight="1">
      <c r="A1091" s="368" t="s">
        <v>1864</v>
      </c>
      <c r="B1091" s="368">
        <v>4</v>
      </c>
      <c r="C1091" s="368" t="s">
        <v>169</v>
      </c>
      <c r="D1091" s="368" t="s">
        <v>155</v>
      </c>
      <c r="E1091" s="368" t="s">
        <v>248</v>
      </c>
      <c r="F1091" s="368">
        <v>7</v>
      </c>
      <c r="G1091" s="368">
        <v>2</v>
      </c>
      <c r="H1091" s="368">
        <v>2</v>
      </c>
      <c r="I1091" s="368">
        <v>3</v>
      </c>
      <c r="J1091" s="368">
        <v>0</v>
      </c>
    </row>
    <row r="1092" spans="1:10" ht="15.75" customHeight="1">
      <c r="A1092" s="368" t="s">
        <v>1865</v>
      </c>
      <c r="B1092" s="368">
        <v>4</v>
      </c>
      <c r="C1092" s="368" t="s">
        <v>169</v>
      </c>
      <c r="D1092" s="368" t="s">
        <v>101</v>
      </c>
      <c r="E1092" s="368" t="s">
        <v>248</v>
      </c>
      <c r="F1092" s="368">
        <v>5</v>
      </c>
      <c r="G1092" s="368">
        <v>1</v>
      </c>
      <c r="H1092" s="368">
        <v>4</v>
      </c>
      <c r="I1092" s="368">
        <v>0</v>
      </c>
      <c r="J1092" s="368">
        <v>0</v>
      </c>
    </row>
    <row r="1093" spans="1:10" ht="15.75" customHeight="1">
      <c r="A1093" s="368" t="s">
        <v>1866</v>
      </c>
      <c r="B1093" s="368">
        <v>4</v>
      </c>
      <c r="C1093" s="368" t="s">
        <v>169</v>
      </c>
      <c r="D1093" s="368" t="s">
        <v>228</v>
      </c>
      <c r="E1093" s="368" t="s">
        <v>248</v>
      </c>
      <c r="F1093" s="368">
        <v>5</v>
      </c>
      <c r="G1093" s="368">
        <v>1</v>
      </c>
      <c r="H1093" s="368">
        <v>4</v>
      </c>
      <c r="I1093" s="368">
        <v>0</v>
      </c>
      <c r="J1093" s="368">
        <v>0</v>
      </c>
    </row>
    <row r="1094" spans="1:10" ht="15.75" customHeight="1">
      <c r="A1094" s="368" t="s">
        <v>1867</v>
      </c>
      <c r="B1094" s="368">
        <v>4</v>
      </c>
      <c r="C1094" s="368" t="s">
        <v>169</v>
      </c>
      <c r="D1094" s="368" t="s">
        <v>178</v>
      </c>
      <c r="E1094" s="368" t="s">
        <v>248</v>
      </c>
      <c r="F1094" s="368">
        <v>7</v>
      </c>
      <c r="G1094" s="368">
        <v>0</v>
      </c>
      <c r="H1094" s="368">
        <v>5</v>
      </c>
      <c r="I1094" s="368">
        <v>2</v>
      </c>
      <c r="J1094" s="368">
        <v>0</v>
      </c>
    </row>
    <row r="1095" spans="1:10" ht="15.75" customHeight="1">
      <c r="A1095" s="368" t="s">
        <v>1868</v>
      </c>
      <c r="B1095" s="368">
        <v>4</v>
      </c>
      <c r="C1095" s="368" t="s">
        <v>169</v>
      </c>
      <c r="D1095" s="368" t="s">
        <v>102</v>
      </c>
      <c r="E1095" s="368" t="s">
        <v>248</v>
      </c>
      <c r="F1095" s="368">
        <v>6</v>
      </c>
      <c r="G1095" s="368">
        <v>0</v>
      </c>
      <c r="H1095" s="368">
        <v>5</v>
      </c>
      <c r="I1095" s="368">
        <v>1</v>
      </c>
      <c r="J1095" s="368">
        <v>0</v>
      </c>
    </row>
    <row r="1096" spans="1:10" ht="15.75" customHeight="1">
      <c r="A1096" s="368" t="s">
        <v>1869</v>
      </c>
      <c r="B1096" s="368">
        <v>4</v>
      </c>
      <c r="C1096" s="368" t="s">
        <v>169</v>
      </c>
      <c r="D1096" s="368" t="s">
        <v>85</v>
      </c>
      <c r="E1096" s="368" t="s">
        <v>248</v>
      </c>
      <c r="F1096" s="368">
        <v>34</v>
      </c>
      <c r="G1096" s="368">
        <v>10</v>
      </c>
      <c r="H1096" s="368">
        <v>14</v>
      </c>
      <c r="I1096" s="368">
        <v>6</v>
      </c>
      <c r="J1096" s="368">
        <v>4</v>
      </c>
    </row>
    <row r="1097" spans="1:10" ht="15.75" customHeight="1">
      <c r="A1097" s="368" t="s">
        <v>1870</v>
      </c>
      <c r="B1097" s="368">
        <v>4</v>
      </c>
      <c r="C1097" s="368" t="s">
        <v>169</v>
      </c>
      <c r="D1097" s="368" t="s">
        <v>156</v>
      </c>
      <c r="E1097" s="368" t="s">
        <v>248</v>
      </c>
      <c r="F1097" s="368">
        <v>2</v>
      </c>
      <c r="G1097" s="368">
        <v>0</v>
      </c>
      <c r="H1097" s="368">
        <v>2</v>
      </c>
      <c r="I1097" s="368">
        <v>0</v>
      </c>
      <c r="J1097" s="368">
        <v>0</v>
      </c>
    </row>
    <row r="1098" spans="1:10" ht="15.75" customHeight="1">
      <c r="A1098" s="368" t="s">
        <v>1871</v>
      </c>
      <c r="B1098" s="368">
        <v>4</v>
      </c>
      <c r="C1098" s="368" t="s">
        <v>169</v>
      </c>
      <c r="D1098" s="368" t="s">
        <v>200</v>
      </c>
      <c r="E1098" s="368" t="s">
        <v>248</v>
      </c>
      <c r="F1098" s="368">
        <v>15</v>
      </c>
      <c r="G1098" s="368">
        <v>1</v>
      </c>
      <c r="H1098" s="368">
        <v>8</v>
      </c>
      <c r="I1098" s="368">
        <v>4</v>
      </c>
      <c r="J1098" s="368">
        <v>2</v>
      </c>
    </row>
    <row r="1099" spans="1:10" ht="15.75" customHeight="1">
      <c r="A1099" s="368" t="s">
        <v>1872</v>
      </c>
      <c r="B1099" s="368">
        <v>4</v>
      </c>
      <c r="C1099" s="368" t="s">
        <v>169</v>
      </c>
      <c r="D1099" s="368" t="s">
        <v>103</v>
      </c>
      <c r="E1099" s="368" t="s">
        <v>248</v>
      </c>
      <c r="F1099" s="368">
        <v>3</v>
      </c>
      <c r="G1099" s="368">
        <v>0</v>
      </c>
      <c r="H1099" s="368">
        <v>1</v>
      </c>
      <c r="I1099" s="368">
        <v>2</v>
      </c>
      <c r="J1099" s="368">
        <v>0</v>
      </c>
    </row>
    <row r="1100" spans="1:10" ht="15.75" customHeight="1">
      <c r="A1100" s="368" t="s">
        <v>1873</v>
      </c>
      <c r="B1100" s="368">
        <v>4</v>
      </c>
      <c r="C1100" s="368" t="s">
        <v>169</v>
      </c>
      <c r="D1100" s="368" t="s">
        <v>104</v>
      </c>
      <c r="E1100" s="368" t="s">
        <v>248</v>
      </c>
      <c r="F1100" s="368">
        <v>7</v>
      </c>
      <c r="G1100" s="368">
        <v>0</v>
      </c>
      <c r="H1100" s="368">
        <v>4</v>
      </c>
      <c r="I1100" s="368">
        <v>2</v>
      </c>
      <c r="J1100" s="368">
        <v>1</v>
      </c>
    </row>
    <row r="1101" spans="1:10" ht="15.75" customHeight="1">
      <c r="A1101" s="368" t="s">
        <v>1874</v>
      </c>
      <c r="B1101" s="368">
        <v>4</v>
      </c>
      <c r="C1101" s="368" t="s">
        <v>169</v>
      </c>
      <c r="D1101" s="368" t="s">
        <v>27</v>
      </c>
      <c r="E1101" s="368" t="s">
        <v>248</v>
      </c>
      <c r="F1101" s="368">
        <v>3</v>
      </c>
      <c r="G1101" s="368">
        <v>0</v>
      </c>
      <c r="H1101" s="368">
        <v>3</v>
      </c>
      <c r="I1101" s="368">
        <v>0</v>
      </c>
      <c r="J1101" s="368">
        <v>0</v>
      </c>
    </row>
    <row r="1102" spans="1:10" ht="15.75" customHeight="1">
      <c r="A1102" s="368" t="s">
        <v>1875</v>
      </c>
      <c r="B1102" s="368">
        <v>4</v>
      </c>
      <c r="C1102" s="368" t="s">
        <v>169</v>
      </c>
      <c r="D1102" s="368" t="s">
        <v>105</v>
      </c>
      <c r="E1102" s="368" t="s">
        <v>248</v>
      </c>
      <c r="F1102" s="368">
        <v>1</v>
      </c>
      <c r="G1102" s="368">
        <v>0</v>
      </c>
      <c r="H1102" s="368">
        <v>1</v>
      </c>
      <c r="I1102" s="368">
        <v>0</v>
      </c>
      <c r="J1102" s="368">
        <v>0</v>
      </c>
    </row>
    <row r="1103" spans="1:10" ht="15.75" customHeight="1">
      <c r="A1103" s="368" t="s">
        <v>1876</v>
      </c>
      <c r="B1103" s="368">
        <v>4</v>
      </c>
      <c r="C1103" s="368" t="s">
        <v>169</v>
      </c>
      <c r="D1103" s="368" t="s">
        <v>179</v>
      </c>
      <c r="E1103" s="368" t="s">
        <v>248</v>
      </c>
      <c r="F1103" s="368">
        <v>23</v>
      </c>
      <c r="G1103" s="368">
        <v>4</v>
      </c>
      <c r="H1103" s="368">
        <v>11</v>
      </c>
      <c r="I1103" s="368">
        <v>7</v>
      </c>
      <c r="J1103" s="368">
        <v>1</v>
      </c>
    </row>
    <row r="1104" spans="1:10" ht="15.75" customHeight="1">
      <c r="A1104" s="368" t="s">
        <v>1877</v>
      </c>
      <c r="B1104" s="368">
        <v>4</v>
      </c>
      <c r="C1104" s="368" t="s">
        <v>169</v>
      </c>
      <c r="D1104" s="368" t="s">
        <v>106</v>
      </c>
      <c r="E1104" s="368" t="s">
        <v>248</v>
      </c>
      <c r="F1104" s="368">
        <v>4</v>
      </c>
      <c r="G1104" s="368">
        <v>0</v>
      </c>
      <c r="H1104" s="368">
        <v>2</v>
      </c>
      <c r="I1104" s="368">
        <v>1</v>
      </c>
      <c r="J1104" s="368">
        <v>1</v>
      </c>
    </row>
    <row r="1105" spans="1:10" ht="15.75" customHeight="1">
      <c r="A1105" s="368" t="s">
        <v>1878</v>
      </c>
      <c r="B1105" s="368">
        <v>4</v>
      </c>
      <c r="C1105" s="368" t="s">
        <v>169</v>
      </c>
      <c r="D1105" s="368" t="s">
        <v>107</v>
      </c>
      <c r="E1105" s="368" t="s">
        <v>248</v>
      </c>
      <c r="F1105" s="368">
        <v>7</v>
      </c>
      <c r="G1105" s="368">
        <v>0</v>
      </c>
      <c r="H1105" s="368">
        <v>6</v>
      </c>
      <c r="I1105" s="368">
        <v>1</v>
      </c>
      <c r="J1105" s="368">
        <v>0</v>
      </c>
    </row>
    <row r="1106" spans="1:10" ht="15.75" customHeight="1">
      <c r="A1106" s="368" t="s">
        <v>1879</v>
      </c>
      <c r="B1106" s="368">
        <v>4</v>
      </c>
      <c r="C1106" s="368" t="s">
        <v>169</v>
      </c>
      <c r="D1106" s="368" t="s">
        <v>157</v>
      </c>
      <c r="E1106" s="368" t="s">
        <v>248</v>
      </c>
      <c r="F1106" s="368">
        <v>2</v>
      </c>
      <c r="G1106" s="368">
        <v>1</v>
      </c>
      <c r="H1106" s="368">
        <v>0</v>
      </c>
      <c r="I1106" s="368">
        <v>1</v>
      </c>
      <c r="J1106" s="368">
        <v>0</v>
      </c>
    </row>
    <row r="1107" spans="1:10" ht="15.75" customHeight="1">
      <c r="A1107" s="368" t="s">
        <v>1880</v>
      </c>
      <c r="B1107" s="368">
        <v>4</v>
      </c>
      <c r="C1107" s="368" t="s">
        <v>169</v>
      </c>
      <c r="D1107" s="368" t="s">
        <v>108</v>
      </c>
      <c r="E1107" s="368" t="s">
        <v>248</v>
      </c>
      <c r="F1107" s="368">
        <v>2</v>
      </c>
      <c r="G1107" s="368">
        <v>0</v>
      </c>
      <c r="H1107" s="368">
        <v>2</v>
      </c>
      <c r="I1107" s="368">
        <v>0</v>
      </c>
      <c r="J1107" s="368">
        <v>0</v>
      </c>
    </row>
    <row r="1108" spans="1:10" ht="15.75" customHeight="1">
      <c r="A1108" s="368" t="s">
        <v>1881</v>
      </c>
      <c r="B1108" s="368">
        <v>4</v>
      </c>
      <c r="C1108" s="368" t="s">
        <v>169</v>
      </c>
      <c r="D1108" s="368" t="s">
        <v>213</v>
      </c>
      <c r="E1108" s="368" t="s">
        <v>248</v>
      </c>
      <c r="F1108" s="368">
        <v>5</v>
      </c>
      <c r="G1108" s="368">
        <v>1</v>
      </c>
      <c r="H1108" s="368">
        <v>3</v>
      </c>
      <c r="I1108" s="368">
        <v>0</v>
      </c>
      <c r="J1108" s="368">
        <v>1</v>
      </c>
    </row>
    <row r="1109" spans="1:10" ht="15.75" customHeight="1">
      <c r="A1109" s="368" t="s">
        <v>1882</v>
      </c>
      <c r="B1109" s="368">
        <v>4</v>
      </c>
      <c r="C1109" s="368" t="s">
        <v>169</v>
      </c>
      <c r="D1109" s="368" t="s">
        <v>86</v>
      </c>
      <c r="E1109" s="368" t="s">
        <v>248</v>
      </c>
      <c r="F1109" s="368">
        <v>25</v>
      </c>
      <c r="G1109" s="368">
        <v>4</v>
      </c>
      <c r="H1109" s="368">
        <v>18</v>
      </c>
      <c r="I1109" s="368">
        <v>1</v>
      </c>
      <c r="J1109" s="368">
        <v>2</v>
      </c>
    </row>
    <row r="1110" spans="1:10" ht="15.75" customHeight="1">
      <c r="A1110" s="368" t="s">
        <v>1883</v>
      </c>
      <c r="B1110" s="368">
        <v>4</v>
      </c>
      <c r="C1110" s="368" t="s">
        <v>169</v>
      </c>
      <c r="D1110" s="368" t="s">
        <v>109</v>
      </c>
      <c r="E1110" s="368" t="s">
        <v>248</v>
      </c>
      <c r="F1110" s="368">
        <v>2</v>
      </c>
      <c r="G1110" s="368">
        <v>0</v>
      </c>
      <c r="H1110" s="368">
        <v>1</v>
      </c>
      <c r="I1110" s="368">
        <v>1</v>
      </c>
      <c r="J1110" s="368">
        <v>0</v>
      </c>
    </row>
    <row r="1111" spans="1:10" ht="15.75" customHeight="1">
      <c r="A1111" s="368" t="s">
        <v>1884</v>
      </c>
      <c r="B1111" s="368">
        <v>4</v>
      </c>
      <c r="C1111" s="368" t="s">
        <v>169</v>
      </c>
      <c r="D1111" s="368" t="s">
        <v>110</v>
      </c>
      <c r="E1111" s="368" t="s">
        <v>248</v>
      </c>
      <c r="F1111" s="368">
        <v>4</v>
      </c>
      <c r="G1111" s="368">
        <v>1</v>
      </c>
      <c r="H1111" s="368">
        <v>2</v>
      </c>
      <c r="I1111" s="368">
        <v>1</v>
      </c>
      <c r="J1111" s="368">
        <v>0</v>
      </c>
    </row>
    <row r="1112" spans="1:10" ht="15.75" customHeight="1">
      <c r="A1112" s="368" t="s">
        <v>1885</v>
      </c>
      <c r="B1112" s="368">
        <v>4</v>
      </c>
      <c r="C1112" s="368" t="s">
        <v>169</v>
      </c>
      <c r="D1112" s="368" t="s">
        <v>111</v>
      </c>
      <c r="E1112" s="368" t="s">
        <v>248</v>
      </c>
      <c r="F1112" s="368">
        <v>2</v>
      </c>
      <c r="G1112" s="368">
        <v>0</v>
      </c>
      <c r="H1112" s="368">
        <v>0</v>
      </c>
      <c r="I1112" s="368">
        <v>2</v>
      </c>
      <c r="J1112" s="368">
        <v>0</v>
      </c>
    </row>
    <row r="1113" spans="1:10" ht="15.75" customHeight="1">
      <c r="A1113" s="368" t="s">
        <v>1886</v>
      </c>
      <c r="B1113" s="368">
        <v>4</v>
      </c>
      <c r="C1113" s="368" t="s">
        <v>169</v>
      </c>
      <c r="D1113" s="368" t="s">
        <v>181</v>
      </c>
      <c r="E1113" s="368" t="s">
        <v>248</v>
      </c>
      <c r="F1113" s="368">
        <v>12</v>
      </c>
      <c r="G1113" s="368">
        <v>1</v>
      </c>
      <c r="H1113" s="368">
        <v>5</v>
      </c>
      <c r="I1113" s="368">
        <v>4</v>
      </c>
      <c r="J1113" s="368">
        <v>2</v>
      </c>
    </row>
    <row r="1114" spans="1:10" ht="15.75" customHeight="1">
      <c r="A1114" s="368" t="s">
        <v>1887</v>
      </c>
      <c r="B1114" s="368">
        <v>4</v>
      </c>
      <c r="C1114" s="368" t="s">
        <v>169</v>
      </c>
      <c r="D1114" s="368" t="s">
        <v>229</v>
      </c>
      <c r="E1114" s="368" t="s">
        <v>248</v>
      </c>
      <c r="F1114" s="368">
        <v>8</v>
      </c>
      <c r="G1114" s="368">
        <v>0</v>
      </c>
      <c r="H1114" s="368">
        <v>6</v>
      </c>
      <c r="I1114" s="368">
        <v>1</v>
      </c>
      <c r="J1114" s="368">
        <v>1</v>
      </c>
    </row>
    <row r="1115" spans="1:10" ht="15.75" customHeight="1">
      <c r="A1115" s="368" t="s">
        <v>1888</v>
      </c>
      <c r="B1115" s="368">
        <v>4</v>
      </c>
      <c r="C1115" s="368" t="s">
        <v>169</v>
      </c>
      <c r="D1115" s="368" t="s">
        <v>114</v>
      </c>
      <c r="E1115" s="368" t="s">
        <v>248</v>
      </c>
      <c r="F1115" s="368">
        <v>13</v>
      </c>
      <c r="G1115" s="368">
        <v>2</v>
      </c>
      <c r="H1115" s="368">
        <v>7</v>
      </c>
      <c r="I1115" s="368">
        <v>2</v>
      </c>
      <c r="J1115" s="368">
        <v>2</v>
      </c>
    </row>
    <row r="1116" spans="1:10" ht="15.75" customHeight="1">
      <c r="A1116" s="368" t="s">
        <v>1889</v>
      </c>
      <c r="B1116" s="368">
        <v>4</v>
      </c>
      <c r="C1116" s="368" t="s">
        <v>169</v>
      </c>
      <c r="D1116" s="368" t="s">
        <v>28</v>
      </c>
      <c r="E1116" s="368" t="s">
        <v>248</v>
      </c>
      <c r="F1116" s="368">
        <v>1</v>
      </c>
      <c r="G1116" s="368">
        <v>0</v>
      </c>
      <c r="H1116" s="368">
        <v>1</v>
      </c>
      <c r="I1116" s="368">
        <v>0</v>
      </c>
      <c r="J1116" s="368">
        <v>0</v>
      </c>
    </row>
    <row r="1117" spans="1:10" ht="15.75" customHeight="1">
      <c r="A1117" s="368" t="s">
        <v>1890</v>
      </c>
      <c r="B1117" s="368">
        <v>4</v>
      </c>
      <c r="C1117" s="368" t="s">
        <v>169</v>
      </c>
      <c r="D1117" s="368" t="s">
        <v>142</v>
      </c>
      <c r="E1117" s="368" t="s">
        <v>248</v>
      </c>
      <c r="F1117" s="368">
        <v>5</v>
      </c>
      <c r="G1117" s="368">
        <v>0</v>
      </c>
      <c r="H1117" s="368">
        <v>4</v>
      </c>
      <c r="I1117" s="368">
        <v>0</v>
      </c>
      <c r="J1117" s="368">
        <v>1</v>
      </c>
    </row>
    <row r="1118" spans="1:10" ht="15.75" customHeight="1">
      <c r="A1118" s="368" t="s">
        <v>1891</v>
      </c>
      <c r="B1118" s="368">
        <v>4</v>
      </c>
      <c r="C1118" s="368" t="s">
        <v>169</v>
      </c>
      <c r="D1118" s="368" t="s">
        <v>29</v>
      </c>
      <c r="E1118" s="368" t="s">
        <v>248</v>
      </c>
      <c r="F1118" s="368">
        <v>32</v>
      </c>
      <c r="G1118" s="368">
        <v>1</v>
      </c>
      <c r="H1118" s="368">
        <v>26</v>
      </c>
      <c r="I1118" s="368">
        <v>3</v>
      </c>
      <c r="J1118" s="368">
        <v>2</v>
      </c>
    </row>
    <row r="1119" spans="1:10" ht="15.75" customHeight="1">
      <c r="A1119" s="368" t="s">
        <v>1892</v>
      </c>
      <c r="B1119" s="368">
        <v>4</v>
      </c>
      <c r="C1119" s="368" t="s">
        <v>169</v>
      </c>
      <c r="D1119" s="368" t="s">
        <v>115</v>
      </c>
      <c r="E1119" s="368" t="s">
        <v>248</v>
      </c>
      <c r="F1119" s="368">
        <v>20</v>
      </c>
      <c r="G1119" s="368">
        <v>2</v>
      </c>
      <c r="H1119" s="368">
        <v>15</v>
      </c>
      <c r="I1119" s="368">
        <v>0</v>
      </c>
      <c r="J1119" s="368">
        <v>3</v>
      </c>
    </row>
    <row r="1120" spans="1:10" ht="15.75" customHeight="1">
      <c r="A1120" s="368" t="s">
        <v>1893</v>
      </c>
      <c r="B1120" s="368">
        <v>4</v>
      </c>
      <c r="C1120" s="368" t="s">
        <v>169</v>
      </c>
      <c r="D1120" s="368" t="s">
        <v>75</v>
      </c>
      <c r="E1120" s="368" t="s">
        <v>248</v>
      </c>
      <c r="F1120" s="368">
        <v>3</v>
      </c>
      <c r="G1120" s="368">
        <v>0</v>
      </c>
      <c r="H1120" s="368">
        <v>0</v>
      </c>
      <c r="I1120" s="368">
        <v>2</v>
      </c>
      <c r="J1120" s="368">
        <v>1</v>
      </c>
    </row>
    <row r="1121" spans="1:10" ht="15.75" customHeight="1">
      <c r="A1121" s="368" t="s">
        <v>1894</v>
      </c>
      <c r="B1121" s="368">
        <v>4</v>
      </c>
      <c r="C1121" s="368" t="s">
        <v>169</v>
      </c>
      <c r="D1121" s="368" t="s">
        <v>76</v>
      </c>
      <c r="E1121" s="368" t="s">
        <v>248</v>
      </c>
      <c r="F1121" s="368">
        <v>15</v>
      </c>
      <c r="G1121" s="368">
        <v>0</v>
      </c>
      <c r="H1121" s="368">
        <v>9</v>
      </c>
      <c r="I1121" s="368">
        <v>4</v>
      </c>
      <c r="J1121" s="368">
        <v>2</v>
      </c>
    </row>
    <row r="1122" spans="1:10" ht="15.75" customHeight="1">
      <c r="A1122" s="368" t="s">
        <v>1895</v>
      </c>
      <c r="B1122" s="368">
        <v>4</v>
      </c>
      <c r="C1122" s="368" t="s">
        <v>169</v>
      </c>
      <c r="D1122" s="368" t="s">
        <v>143</v>
      </c>
      <c r="E1122" s="368" t="s">
        <v>248</v>
      </c>
      <c r="F1122" s="368">
        <v>7</v>
      </c>
      <c r="G1122" s="368">
        <v>0</v>
      </c>
      <c r="H1122" s="368">
        <v>5</v>
      </c>
      <c r="I1122" s="368">
        <v>0</v>
      </c>
      <c r="J1122" s="368">
        <v>2</v>
      </c>
    </row>
    <row r="1123" spans="1:10" ht="15.75" customHeight="1">
      <c r="A1123" s="368" t="s">
        <v>1896</v>
      </c>
      <c r="B1123" s="368">
        <v>4</v>
      </c>
      <c r="C1123" s="368" t="s">
        <v>169</v>
      </c>
      <c r="D1123" s="368" t="s">
        <v>77</v>
      </c>
      <c r="E1123" s="368" t="s">
        <v>248</v>
      </c>
      <c r="F1123" s="368">
        <v>16</v>
      </c>
      <c r="G1123" s="368">
        <v>3</v>
      </c>
      <c r="H1123" s="368">
        <v>11</v>
      </c>
      <c r="I1123" s="368">
        <v>2</v>
      </c>
      <c r="J1123" s="368">
        <v>0</v>
      </c>
    </row>
    <row r="1124" spans="1:10" ht="15.75" customHeight="1">
      <c r="A1124" s="368" t="s">
        <v>1897</v>
      </c>
      <c r="B1124" s="368">
        <v>4</v>
      </c>
      <c r="C1124" s="368" t="s">
        <v>169</v>
      </c>
      <c r="D1124" s="368" t="s">
        <v>30</v>
      </c>
      <c r="E1124" s="368" t="s">
        <v>248</v>
      </c>
      <c r="F1124" s="368">
        <v>17</v>
      </c>
      <c r="G1124" s="368">
        <v>3</v>
      </c>
      <c r="H1124" s="368">
        <v>10</v>
      </c>
      <c r="I1124" s="368">
        <v>3</v>
      </c>
      <c r="J1124" s="368">
        <v>1</v>
      </c>
    </row>
    <row r="1125" spans="1:10" ht="15.75" customHeight="1">
      <c r="A1125" s="368" t="s">
        <v>1898</v>
      </c>
      <c r="B1125" s="368">
        <v>4</v>
      </c>
      <c r="C1125" s="368" t="s">
        <v>169</v>
      </c>
      <c r="D1125" s="368" t="s">
        <v>173</v>
      </c>
      <c r="E1125" s="368" t="s">
        <v>248</v>
      </c>
      <c r="F1125" s="368">
        <v>1</v>
      </c>
      <c r="G1125" s="368">
        <v>0</v>
      </c>
      <c r="H1125" s="368">
        <v>1</v>
      </c>
      <c r="I1125" s="368">
        <v>0</v>
      </c>
      <c r="J1125" s="368">
        <v>0</v>
      </c>
    </row>
    <row r="1126" spans="1:10" ht="15.75" customHeight="1">
      <c r="A1126" s="368" t="s">
        <v>1899</v>
      </c>
      <c r="B1126" s="368">
        <v>4</v>
      </c>
      <c r="C1126" s="368" t="s">
        <v>169</v>
      </c>
      <c r="D1126" s="368" t="s">
        <v>87</v>
      </c>
      <c r="E1126" s="368" t="s">
        <v>248</v>
      </c>
      <c r="F1126" s="368">
        <v>2</v>
      </c>
      <c r="G1126" s="368">
        <v>0</v>
      </c>
      <c r="H1126" s="368">
        <v>2</v>
      </c>
      <c r="I1126" s="368">
        <v>0</v>
      </c>
      <c r="J1126" s="368">
        <v>0</v>
      </c>
    </row>
    <row r="1127" spans="1:10" ht="15.75" customHeight="1">
      <c r="A1127" s="368" t="s">
        <v>1900</v>
      </c>
      <c r="B1127" s="368">
        <v>4</v>
      </c>
      <c r="C1127" s="368" t="s">
        <v>169</v>
      </c>
      <c r="D1127" s="368" t="s">
        <v>31</v>
      </c>
      <c r="E1127" s="368" t="s">
        <v>248</v>
      </c>
      <c r="F1127" s="368">
        <v>23</v>
      </c>
      <c r="G1127" s="368">
        <v>6</v>
      </c>
      <c r="H1127" s="368">
        <v>8</v>
      </c>
      <c r="I1127" s="368">
        <v>5</v>
      </c>
      <c r="J1127" s="368">
        <v>4</v>
      </c>
    </row>
    <row r="1128" spans="1:10" ht="15.75" customHeight="1">
      <c r="A1128" s="368" t="s">
        <v>1901</v>
      </c>
      <c r="B1128" s="368">
        <v>4</v>
      </c>
      <c r="C1128" s="368" t="s">
        <v>169</v>
      </c>
      <c r="D1128" s="368" t="s">
        <v>182</v>
      </c>
      <c r="E1128" s="368" t="s">
        <v>248</v>
      </c>
      <c r="F1128" s="368">
        <v>2</v>
      </c>
      <c r="G1128" s="368">
        <v>0</v>
      </c>
      <c r="H1128" s="368">
        <v>1</v>
      </c>
      <c r="I1128" s="368">
        <v>1</v>
      </c>
      <c r="J1128" s="368">
        <v>0</v>
      </c>
    </row>
    <row r="1129" spans="1:10" ht="15.75" customHeight="1">
      <c r="A1129" s="368" t="s">
        <v>1902</v>
      </c>
      <c r="B1129" s="368">
        <v>4</v>
      </c>
      <c r="C1129" s="368" t="s">
        <v>169</v>
      </c>
      <c r="D1129" s="368" t="s">
        <v>144</v>
      </c>
      <c r="E1129" s="368" t="s">
        <v>248</v>
      </c>
      <c r="F1129" s="368">
        <v>4</v>
      </c>
      <c r="G1129" s="368">
        <v>0</v>
      </c>
      <c r="H1129" s="368">
        <v>3</v>
      </c>
      <c r="I1129" s="368">
        <v>1</v>
      </c>
      <c r="J1129" s="368">
        <v>0</v>
      </c>
    </row>
    <row r="1130" spans="1:10" ht="15.75" customHeight="1">
      <c r="A1130" s="368" t="s">
        <v>1903</v>
      </c>
      <c r="B1130" s="368">
        <v>4</v>
      </c>
      <c r="C1130" s="368" t="s">
        <v>169</v>
      </c>
      <c r="D1130" s="368" t="s">
        <v>158</v>
      </c>
      <c r="E1130" s="368" t="s">
        <v>248</v>
      </c>
      <c r="F1130" s="368">
        <v>1</v>
      </c>
      <c r="G1130" s="368">
        <v>0</v>
      </c>
      <c r="H1130" s="368">
        <v>1</v>
      </c>
      <c r="I1130" s="368">
        <v>0</v>
      </c>
      <c r="J1130" s="368">
        <v>0</v>
      </c>
    </row>
    <row r="1131" spans="1:10" ht="15.75" customHeight="1">
      <c r="A1131" s="368" t="s">
        <v>1904</v>
      </c>
      <c r="B1131" s="368">
        <v>4</v>
      </c>
      <c r="C1131" s="368" t="s">
        <v>169</v>
      </c>
      <c r="D1131" s="368" t="s">
        <v>183</v>
      </c>
      <c r="E1131" s="368" t="s">
        <v>248</v>
      </c>
      <c r="F1131" s="368">
        <v>3</v>
      </c>
      <c r="G1131" s="368">
        <v>0</v>
      </c>
      <c r="H1131" s="368">
        <v>3</v>
      </c>
      <c r="I1131" s="368">
        <v>0</v>
      </c>
      <c r="J1131" s="368">
        <v>0</v>
      </c>
    </row>
    <row r="1132" spans="1:10" ht="15.75" customHeight="1">
      <c r="A1132" s="368" t="s">
        <v>1905</v>
      </c>
      <c r="B1132" s="368">
        <v>4</v>
      </c>
      <c r="C1132" s="368" t="s">
        <v>169</v>
      </c>
      <c r="D1132" s="368" t="s">
        <v>159</v>
      </c>
      <c r="E1132" s="368" t="s">
        <v>248</v>
      </c>
      <c r="F1132" s="368">
        <v>3</v>
      </c>
      <c r="G1132" s="368">
        <v>0</v>
      </c>
      <c r="H1132" s="368">
        <v>3</v>
      </c>
      <c r="I1132" s="368">
        <v>0</v>
      </c>
      <c r="J1132" s="368">
        <v>0</v>
      </c>
    </row>
    <row r="1133" spans="1:10" ht="15.75" customHeight="1">
      <c r="A1133" s="368" t="s">
        <v>1906</v>
      </c>
      <c r="B1133" s="368">
        <v>4</v>
      </c>
      <c r="C1133" s="368" t="s">
        <v>169</v>
      </c>
      <c r="D1133" s="368" t="s">
        <v>145</v>
      </c>
      <c r="E1133" s="368" t="s">
        <v>248</v>
      </c>
      <c r="F1133" s="368">
        <v>4</v>
      </c>
      <c r="G1133" s="368">
        <v>0</v>
      </c>
      <c r="H1133" s="368">
        <v>4</v>
      </c>
      <c r="I1133" s="368">
        <v>0</v>
      </c>
      <c r="J1133" s="368">
        <v>0</v>
      </c>
    </row>
    <row r="1134" spans="1:10" ht="15.75" customHeight="1">
      <c r="A1134" s="368" t="s">
        <v>1907</v>
      </c>
      <c r="B1134" s="368">
        <v>4</v>
      </c>
      <c r="C1134" s="368" t="s">
        <v>169</v>
      </c>
      <c r="D1134" s="368" t="s">
        <v>88</v>
      </c>
      <c r="E1134" s="368" t="s">
        <v>248</v>
      </c>
      <c r="F1134" s="368">
        <v>7</v>
      </c>
      <c r="G1134" s="368">
        <v>0</v>
      </c>
      <c r="H1134" s="368">
        <v>5</v>
      </c>
      <c r="I1134" s="368">
        <v>2</v>
      </c>
      <c r="J1134" s="368">
        <v>0</v>
      </c>
    </row>
    <row r="1135" spans="1:10" ht="15.75" customHeight="1">
      <c r="A1135" s="368" t="s">
        <v>1908</v>
      </c>
      <c r="B1135" s="368">
        <v>4</v>
      </c>
      <c r="C1135" s="368" t="s">
        <v>169</v>
      </c>
      <c r="D1135" s="368" t="s">
        <v>57</v>
      </c>
      <c r="E1135" s="368" t="s">
        <v>248</v>
      </c>
      <c r="F1135" s="368">
        <v>4</v>
      </c>
      <c r="G1135" s="368">
        <v>0</v>
      </c>
      <c r="H1135" s="368">
        <v>4</v>
      </c>
      <c r="I1135" s="368">
        <v>0</v>
      </c>
      <c r="J1135" s="368">
        <v>0</v>
      </c>
    </row>
    <row r="1136" spans="1:10" ht="15.75" customHeight="1">
      <c r="A1136" s="368" t="s">
        <v>1909</v>
      </c>
      <c r="B1136" s="368">
        <v>4</v>
      </c>
      <c r="C1136" s="368" t="s">
        <v>169</v>
      </c>
      <c r="D1136" s="368" t="s">
        <v>202</v>
      </c>
      <c r="E1136" s="368" t="s">
        <v>248</v>
      </c>
      <c r="F1136" s="368">
        <v>4</v>
      </c>
      <c r="G1136" s="368">
        <v>1</v>
      </c>
      <c r="H1136" s="368">
        <v>2</v>
      </c>
      <c r="I1136" s="368">
        <v>0</v>
      </c>
      <c r="J1136" s="368">
        <v>1</v>
      </c>
    </row>
    <row r="1137" spans="1:10" ht="15.75" customHeight="1">
      <c r="A1137" s="368" t="s">
        <v>1910</v>
      </c>
      <c r="B1137" s="368">
        <v>4</v>
      </c>
      <c r="C1137" s="368" t="s">
        <v>169</v>
      </c>
      <c r="D1137" s="368" t="s">
        <v>160</v>
      </c>
      <c r="E1137" s="368" t="s">
        <v>248</v>
      </c>
      <c r="F1137" s="368">
        <v>6</v>
      </c>
      <c r="G1137" s="368">
        <v>0</v>
      </c>
      <c r="H1137" s="368">
        <v>6</v>
      </c>
      <c r="I1137" s="368">
        <v>0</v>
      </c>
      <c r="J1137" s="368">
        <v>0</v>
      </c>
    </row>
    <row r="1138" spans="1:10" ht="15.75" customHeight="1">
      <c r="A1138" s="368" t="s">
        <v>1911</v>
      </c>
      <c r="B1138" s="368">
        <v>4</v>
      </c>
      <c r="C1138" s="368" t="s">
        <v>169</v>
      </c>
      <c r="D1138" s="368" t="s">
        <v>58</v>
      </c>
      <c r="E1138" s="368" t="s">
        <v>248</v>
      </c>
      <c r="F1138" s="368">
        <v>12</v>
      </c>
      <c r="G1138" s="368">
        <v>1</v>
      </c>
      <c r="H1138" s="368">
        <v>8</v>
      </c>
      <c r="I1138" s="368">
        <v>2</v>
      </c>
      <c r="J1138" s="368">
        <v>1</v>
      </c>
    </row>
    <row r="1139" spans="1:10" ht="15.75" customHeight="1">
      <c r="A1139" s="368" t="s">
        <v>1912</v>
      </c>
      <c r="B1139" s="368">
        <v>4</v>
      </c>
      <c r="C1139" s="368" t="s">
        <v>169</v>
      </c>
      <c r="D1139" s="368" t="s">
        <v>78</v>
      </c>
      <c r="E1139" s="368" t="s">
        <v>248</v>
      </c>
      <c r="F1139" s="368">
        <v>13</v>
      </c>
      <c r="G1139" s="368">
        <v>1</v>
      </c>
      <c r="H1139" s="368">
        <v>6</v>
      </c>
      <c r="I1139" s="368">
        <v>4</v>
      </c>
      <c r="J1139" s="368">
        <v>2</v>
      </c>
    </row>
    <row r="1140" spans="1:10" ht="15.75" customHeight="1">
      <c r="A1140" s="368" t="s">
        <v>1913</v>
      </c>
      <c r="B1140" s="368">
        <v>4</v>
      </c>
      <c r="C1140" s="368" t="s">
        <v>169</v>
      </c>
      <c r="D1140" s="368" t="s">
        <v>161</v>
      </c>
      <c r="E1140" s="368" t="s">
        <v>248</v>
      </c>
      <c r="F1140" s="368">
        <v>1</v>
      </c>
      <c r="G1140" s="368">
        <v>1</v>
      </c>
      <c r="H1140" s="368">
        <v>0</v>
      </c>
      <c r="I1140" s="368">
        <v>0</v>
      </c>
      <c r="J1140" s="368">
        <v>0</v>
      </c>
    </row>
    <row r="1141" spans="1:10" ht="15.75" customHeight="1">
      <c r="A1141" s="368" t="s">
        <v>1914</v>
      </c>
      <c r="B1141" s="368">
        <v>4</v>
      </c>
      <c r="C1141" s="368" t="s">
        <v>169</v>
      </c>
      <c r="D1141" s="368" t="s">
        <v>79</v>
      </c>
      <c r="E1141" s="368" t="s">
        <v>248</v>
      </c>
      <c r="F1141" s="368">
        <v>2</v>
      </c>
      <c r="G1141" s="368">
        <v>0</v>
      </c>
      <c r="H1141" s="368">
        <v>0</v>
      </c>
      <c r="I1141" s="368">
        <v>1</v>
      </c>
      <c r="J1141" s="368">
        <v>1</v>
      </c>
    </row>
    <row r="1142" spans="1:10" ht="15.75" customHeight="1">
      <c r="A1142" s="368" t="s">
        <v>1915</v>
      </c>
      <c r="B1142" s="368">
        <v>4</v>
      </c>
      <c r="C1142" s="368" t="s">
        <v>169</v>
      </c>
      <c r="D1142" s="368" t="s">
        <v>80</v>
      </c>
      <c r="E1142" s="368" t="s">
        <v>248</v>
      </c>
      <c r="F1142" s="368">
        <v>12</v>
      </c>
      <c r="G1142" s="368">
        <v>0</v>
      </c>
      <c r="H1142" s="368">
        <v>8</v>
      </c>
      <c r="I1142" s="368">
        <v>4</v>
      </c>
      <c r="J1142" s="368">
        <v>0</v>
      </c>
    </row>
    <row r="1143" spans="1:10" ht="15.75" customHeight="1">
      <c r="A1143" s="368" t="s">
        <v>1916</v>
      </c>
      <c r="B1143" s="368">
        <v>4</v>
      </c>
      <c r="C1143" s="368" t="s">
        <v>169</v>
      </c>
      <c r="D1143" s="368" t="s">
        <v>32</v>
      </c>
      <c r="E1143" s="368" t="s">
        <v>248</v>
      </c>
      <c r="F1143" s="368">
        <v>5</v>
      </c>
      <c r="G1143" s="368">
        <v>0</v>
      </c>
      <c r="H1143" s="368">
        <v>2</v>
      </c>
      <c r="I1143" s="368">
        <v>1</v>
      </c>
      <c r="J1143" s="368">
        <v>2</v>
      </c>
    </row>
    <row r="1144" spans="1:10" ht="15.75" customHeight="1">
      <c r="A1144" s="368" t="s">
        <v>1917</v>
      </c>
      <c r="B1144" s="368">
        <v>4</v>
      </c>
      <c r="C1144" s="368" t="s">
        <v>169</v>
      </c>
      <c r="D1144" s="368" t="s">
        <v>184</v>
      </c>
      <c r="E1144" s="368" t="s">
        <v>248</v>
      </c>
      <c r="F1144" s="368">
        <v>18</v>
      </c>
      <c r="G1144" s="368">
        <v>2</v>
      </c>
      <c r="H1144" s="368">
        <v>12</v>
      </c>
      <c r="I1144" s="368">
        <v>2</v>
      </c>
      <c r="J1144" s="368">
        <v>2</v>
      </c>
    </row>
    <row r="1145" spans="1:10" ht="15.75" customHeight="1">
      <c r="A1145" s="368" t="s">
        <v>1918</v>
      </c>
      <c r="B1145" s="368">
        <v>4</v>
      </c>
      <c r="C1145" s="368" t="s">
        <v>169</v>
      </c>
      <c r="D1145" s="368" t="s">
        <v>89</v>
      </c>
      <c r="E1145" s="368" t="s">
        <v>248</v>
      </c>
      <c r="F1145" s="368">
        <v>7</v>
      </c>
      <c r="G1145" s="368">
        <v>0</v>
      </c>
      <c r="H1145" s="368">
        <v>4</v>
      </c>
      <c r="I1145" s="368">
        <v>3</v>
      </c>
      <c r="J1145" s="368">
        <v>0</v>
      </c>
    </row>
    <row r="1146" spans="1:10" ht="15.75" customHeight="1">
      <c r="A1146" s="368" t="s">
        <v>1919</v>
      </c>
      <c r="B1146" s="368">
        <v>4</v>
      </c>
      <c r="C1146" s="368" t="s">
        <v>169</v>
      </c>
      <c r="D1146" s="368" t="s">
        <v>203</v>
      </c>
      <c r="E1146" s="368" t="s">
        <v>248</v>
      </c>
      <c r="F1146" s="368">
        <v>4</v>
      </c>
      <c r="G1146" s="368">
        <v>0</v>
      </c>
      <c r="H1146" s="368">
        <v>3</v>
      </c>
      <c r="I1146" s="368">
        <v>1</v>
      </c>
      <c r="J1146" s="368">
        <v>0</v>
      </c>
    </row>
    <row r="1147" spans="1:10" ht="15.75" customHeight="1">
      <c r="A1147" s="368" t="s">
        <v>1920</v>
      </c>
      <c r="B1147" s="368">
        <v>4</v>
      </c>
      <c r="C1147" s="368" t="s">
        <v>169</v>
      </c>
      <c r="D1147" s="368" t="s">
        <v>186</v>
      </c>
      <c r="E1147" s="368" t="s">
        <v>248</v>
      </c>
      <c r="F1147" s="368">
        <v>3</v>
      </c>
      <c r="G1147" s="368">
        <v>0</v>
      </c>
      <c r="H1147" s="368">
        <v>2</v>
      </c>
      <c r="I1147" s="368">
        <v>1</v>
      </c>
      <c r="J1147" s="368">
        <v>0</v>
      </c>
    </row>
    <row r="1148" spans="1:10" ht="15.75" customHeight="1">
      <c r="A1148" s="368" t="s">
        <v>1921</v>
      </c>
      <c r="B1148" s="368">
        <v>4</v>
      </c>
      <c r="C1148" s="368" t="s">
        <v>169</v>
      </c>
      <c r="D1148" s="368" t="s">
        <v>146</v>
      </c>
      <c r="E1148" s="368" t="s">
        <v>248</v>
      </c>
      <c r="F1148" s="368">
        <v>3</v>
      </c>
      <c r="G1148" s="368">
        <v>0</v>
      </c>
      <c r="H1148" s="368">
        <v>2</v>
      </c>
      <c r="I1148" s="368">
        <v>1</v>
      </c>
      <c r="J1148" s="368">
        <v>0</v>
      </c>
    </row>
    <row r="1149" spans="1:10" ht="15.75" customHeight="1">
      <c r="A1149" s="368" t="s">
        <v>1922</v>
      </c>
      <c r="B1149" s="368">
        <v>4</v>
      </c>
      <c r="C1149" s="368" t="s">
        <v>169</v>
      </c>
      <c r="D1149" s="368" t="s">
        <v>147</v>
      </c>
      <c r="E1149" s="368" t="s">
        <v>248</v>
      </c>
      <c r="F1149" s="368">
        <v>2</v>
      </c>
      <c r="G1149" s="368">
        <v>0</v>
      </c>
      <c r="H1149" s="368">
        <v>1</v>
      </c>
      <c r="I1149" s="368">
        <v>1</v>
      </c>
      <c r="J1149" s="368">
        <v>0</v>
      </c>
    </row>
    <row r="1150" spans="1:10" ht="15.75" customHeight="1">
      <c r="A1150" s="368" t="s">
        <v>1923</v>
      </c>
      <c r="B1150" s="368">
        <v>4</v>
      </c>
      <c r="C1150" s="368" t="s">
        <v>169</v>
      </c>
      <c r="D1150" s="368" t="s">
        <v>33</v>
      </c>
      <c r="E1150" s="368" t="s">
        <v>248</v>
      </c>
      <c r="F1150" s="368">
        <v>8</v>
      </c>
      <c r="G1150" s="368">
        <v>2</v>
      </c>
      <c r="H1150" s="368">
        <v>5</v>
      </c>
      <c r="I1150" s="368">
        <v>1</v>
      </c>
      <c r="J1150" s="368">
        <v>0</v>
      </c>
    </row>
    <row r="1151" spans="1:10" ht="15.75" customHeight="1">
      <c r="A1151" s="368" t="s">
        <v>1924</v>
      </c>
      <c r="B1151" s="368">
        <v>4</v>
      </c>
      <c r="C1151" s="368" t="s">
        <v>169</v>
      </c>
      <c r="D1151" s="368" t="s">
        <v>59</v>
      </c>
      <c r="E1151" s="368" t="s">
        <v>248</v>
      </c>
      <c r="F1151" s="368">
        <v>2</v>
      </c>
      <c r="G1151" s="368">
        <v>0</v>
      </c>
      <c r="H1151" s="368">
        <v>2</v>
      </c>
      <c r="I1151" s="368">
        <v>0</v>
      </c>
      <c r="J1151" s="368">
        <v>0</v>
      </c>
    </row>
    <row r="1152" spans="1:10" ht="15.75" customHeight="1">
      <c r="A1152" s="368" t="s">
        <v>1925</v>
      </c>
      <c r="B1152" s="368">
        <v>4</v>
      </c>
      <c r="C1152" s="368" t="s">
        <v>169</v>
      </c>
      <c r="D1152" s="368" t="s">
        <v>34</v>
      </c>
      <c r="E1152" s="368" t="s">
        <v>248</v>
      </c>
      <c r="F1152" s="368">
        <v>7</v>
      </c>
      <c r="G1152" s="368">
        <v>1</v>
      </c>
      <c r="H1152" s="368">
        <v>3</v>
      </c>
      <c r="I1152" s="368">
        <v>1</v>
      </c>
      <c r="J1152" s="368">
        <v>2</v>
      </c>
    </row>
    <row r="1153" spans="1:10" ht="15.75" customHeight="1">
      <c r="A1153" s="368" t="s">
        <v>1926</v>
      </c>
      <c r="B1153" s="368">
        <v>4</v>
      </c>
      <c r="C1153" s="368" t="s">
        <v>169</v>
      </c>
      <c r="D1153" s="368" t="s">
        <v>214</v>
      </c>
      <c r="E1153" s="368" t="s">
        <v>248</v>
      </c>
      <c r="F1153" s="368">
        <v>12</v>
      </c>
      <c r="G1153" s="368">
        <v>1</v>
      </c>
      <c r="H1153" s="368">
        <v>4</v>
      </c>
      <c r="I1153" s="368">
        <v>3</v>
      </c>
      <c r="J1153" s="368">
        <v>4</v>
      </c>
    </row>
    <row r="1154" spans="1:10" ht="15.75" customHeight="1">
      <c r="A1154" s="368" t="s">
        <v>1927</v>
      </c>
      <c r="B1154" s="368">
        <v>4</v>
      </c>
      <c r="C1154" s="368" t="s">
        <v>169</v>
      </c>
      <c r="D1154" s="368" t="s">
        <v>35</v>
      </c>
      <c r="E1154" s="368" t="s">
        <v>248</v>
      </c>
      <c r="F1154" s="368">
        <v>4</v>
      </c>
      <c r="G1154" s="368">
        <v>0</v>
      </c>
      <c r="H1154" s="368">
        <v>3</v>
      </c>
      <c r="I1154" s="368">
        <v>0</v>
      </c>
      <c r="J1154" s="368">
        <v>1</v>
      </c>
    </row>
    <row r="1155" spans="1:10" ht="15.75" customHeight="1">
      <c r="A1155" s="368" t="s">
        <v>1928</v>
      </c>
      <c r="B1155" s="368">
        <v>4</v>
      </c>
      <c r="C1155" s="368" t="s">
        <v>169</v>
      </c>
      <c r="D1155" s="368" t="s">
        <v>60</v>
      </c>
      <c r="E1155" s="368" t="s">
        <v>248</v>
      </c>
      <c r="F1155" s="368">
        <v>7</v>
      </c>
      <c r="G1155" s="368">
        <v>1</v>
      </c>
      <c r="H1155" s="368">
        <v>3</v>
      </c>
      <c r="I1155" s="368">
        <v>1</v>
      </c>
      <c r="J1155" s="368">
        <v>2</v>
      </c>
    </row>
    <row r="1156" spans="1:10" ht="15.75" customHeight="1">
      <c r="A1156" s="368" t="s">
        <v>1929</v>
      </c>
      <c r="B1156" s="368">
        <v>4</v>
      </c>
      <c r="C1156" s="368" t="s">
        <v>169</v>
      </c>
      <c r="D1156" s="368" t="s">
        <v>215</v>
      </c>
      <c r="E1156" s="368" t="s">
        <v>248</v>
      </c>
      <c r="F1156" s="368">
        <v>6</v>
      </c>
      <c r="G1156" s="368">
        <v>0</v>
      </c>
      <c r="H1156" s="368">
        <v>5</v>
      </c>
      <c r="I1156" s="368">
        <v>0</v>
      </c>
      <c r="J1156" s="368">
        <v>1</v>
      </c>
    </row>
    <row r="1157" spans="1:10" ht="15.75" customHeight="1">
      <c r="A1157" s="368" t="s">
        <v>1930</v>
      </c>
      <c r="B1157" s="368">
        <v>4</v>
      </c>
      <c r="C1157" s="368" t="s">
        <v>169</v>
      </c>
      <c r="D1157" s="368" t="s">
        <v>187</v>
      </c>
      <c r="E1157" s="368" t="s">
        <v>248</v>
      </c>
      <c r="F1157" s="368">
        <v>1</v>
      </c>
      <c r="G1157" s="368">
        <v>0</v>
      </c>
      <c r="H1157" s="368">
        <v>0</v>
      </c>
      <c r="I1157" s="368">
        <v>0</v>
      </c>
      <c r="J1157" s="368">
        <v>1</v>
      </c>
    </row>
    <row r="1158" spans="1:10" ht="15.75" customHeight="1">
      <c r="A1158" s="368" t="s">
        <v>1931</v>
      </c>
      <c r="B1158" s="368">
        <v>4</v>
      </c>
      <c r="C1158" s="368" t="s">
        <v>169</v>
      </c>
      <c r="D1158" s="368" t="s">
        <v>216</v>
      </c>
      <c r="E1158" s="368" t="s">
        <v>248</v>
      </c>
      <c r="F1158" s="368">
        <v>8</v>
      </c>
      <c r="G1158" s="368">
        <v>0</v>
      </c>
      <c r="H1158" s="368">
        <v>6</v>
      </c>
      <c r="I1158" s="368">
        <v>1</v>
      </c>
      <c r="J1158" s="368">
        <v>1</v>
      </c>
    </row>
    <row r="1159" spans="1:10" ht="15.75" customHeight="1">
      <c r="A1159" s="368" t="s">
        <v>1932</v>
      </c>
      <c r="B1159" s="368">
        <v>4</v>
      </c>
      <c r="C1159" s="368" t="s">
        <v>169</v>
      </c>
      <c r="D1159" s="368" t="s">
        <v>205</v>
      </c>
      <c r="E1159" s="368" t="s">
        <v>248</v>
      </c>
      <c r="F1159" s="368">
        <v>9</v>
      </c>
      <c r="G1159" s="368">
        <v>0</v>
      </c>
      <c r="H1159" s="368">
        <v>6</v>
      </c>
      <c r="I1159" s="368">
        <v>2</v>
      </c>
      <c r="J1159" s="368">
        <v>1</v>
      </c>
    </row>
    <row r="1160" spans="1:10" ht="15.75" customHeight="1">
      <c r="A1160" s="368" t="s">
        <v>1933</v>
      </c>
      <c r="B1160" s="368">
        <v>4</v>
      </c>
      <c r="C1160" s="368" t="s">
        <v>169</v>
      </c>
      <c r="D1160" s="368" t="s">
        <v>206</v>
      </c>
      <c r="E1160" s="368" t="s">
        <v>248</v>
      </c>
      <c r="F1160" s="368">
        <v>5</v>
      </c>
      <c r="G1160" s="368">
        <v>0</v>
      </c>
      <c r="H1160" s="368">
        <v>5</v>
      </c>
      <c r="I1160" s="368">
        <v>0</v>
      </c>
      <c r="J1160" s="368">
        <v>0</v>
      </c>
    </row>
    <row r="1161" spans="1:10" ht="15.75" customHeight="1">
      <c r="A1161" s="368" t="s">
        <v>1934</v>
      </c>
      <c r="B1161" s="368">
        <v>4</v>
      </c>
      <c r="C1161" s="368" t="s">
        <v>169</v>
      </c>
      <c r="D1161" s="368" t="s">
        <v>188</v>
      </c>
      <c r="E1161" s="368" t="s">
        <v>248</v>
      </c>
      <c r="F1161" s="368">
        <v>3</v>
      </c>
      <c r="G1161" s="368">
        <v>0</v>
      </c>
      <c r="H1161" s="368">
        <v>3</v>
      </c>
      <c r="I1161" s="368">
        <v>0</v>
      </c>
      <c r="J1161" s="368">
        <v>0</v>
      </c>
    </row>
    <row r="1162" spans="1:10" ht="15.75" customHeight="1">
      <c r="A1162" s="368" t="s">
        <v>1935</v>
      </c>
      <c r="B1162" s="368">
        <v>4</v>
      </c>
      <c r="C1162" s="368" t="s">
        <v>169</v>
      </c>
      <c r="D1162" s="368" t="s">
        <v>90</v>
      </c>
      <c r="E1162" s="368" t="s">
        <v>248</v>
      </c>
      <c r="F1162" s="368">
        <v>4</v>
      </c>
      <c r="G1162" s="368">
        <v>1</v>
      </c>
      <c r="H1162" s="368">
        <v>2</v>
      </c>
      <c r="I1162" s="368">
        <v>1</v>
      </c>
      <c r="J1162" s="368">
        <v>0</v>
      </c>
    </row>
    <row r="1163" spans="1:10" ht="15.75" customHeight="1">
      <c r="A1163" s="368" t="s">
        <v>1936</v>
      </c>
      <c r="B1163" s="368">
        <v>4</v>
      </c>
      <c r="C1163" s="368" t="s">
        <v>169</v>
      </c>
      <c r="D1163" s="368" t="s">
        <v>148</v>
      </c>
      <c r="E1163" s="368" t="s">
        <v>248</v>
      </c>
      <c r="F1163" s="368">
        <v>8</v>
      </c>
      <c r="G1163" s="368">
        <v>1</v>
      </c>
      <c r="H1163" s="368">
        <v>3</v>
      </c>
      <c r="I1163" s="368">
        <v>3</v>
      </c>
      <c r="J1163" s="368">
        <v>1</v>
      </c>
    </row>
    <row r="1164" spans="1:10" ht="15.75" customHeight="1">
      <c r="A1164" s="368" t="s">
        <v>1937</v>
      </c>
      <c r="B1164" s="368">
        <v>4</v>
      </c>
      <c r="C1164" s="368" t="s">
        <v>169</v>
      </c>
      <c r="D1164" s="368" t="s">
        <v>36</v>
      </c>
      <c r="E1164" s="368" t="s">
        <v>248</v>
      </c>
      <c r="F1164" s="368">
        <v>2</v>
      </c>
      <c r="G1164" s="368">
        <v>0</v>
      </c>
      <c r="H1164" s="368">
        <v>2</v>
      </c>
      <c r="I1164" s="368">
        <v>0</v>
      </c>
      <c r="J1164" s="368">
        <v>0</v>
      </c>
    </row>
    <row r="1165" spans="1:10" ht="15.75" customHeight="1">
      <c r="A1165" s="368" t="s">
        <v>1938</v>
      </c>
      <c r="B1165" s="368">
        <v>4</v>
      </c>
      <c r="C1165" s="368" t="s">
        <v>169</v>
      </c>
      <c r="D1165" s="368" t="s">
        <v>217</v>
      </c>
      <c r="E1165" s="368" t="s">
        <v>248</v>
      </c>
      <c r="F1165" s="368">
        <v>27</v>
      </c>
      <c r="G1165" s="368">
        <v>2</v>
      </c>
      <c r="H1165" s="368">
        <v>19</v>
      </c>
      <c r="I1165" s="368">
        <v>4</v>
      </c>
      <c r="J1165" s="368">
        <v>2</v>
      </c>
    </row>
    <row r="1166" spans="1:10" ht="15.75" customHeight="1">
      <c r="A1166" s="368" t="s">
        <v>1939</v>
      </c>
      <c r="B1166" s="368">
        <v>4</v>
      </c>
      <c r="C1166" s="368" t="s">
        <v>169</v>
      </c>
      <c r="D1166" s="368" t="s">
        <v>37</v>
      </c>
      <c r="E1166" s="368" t="s">
        <v>248</v>
      </c>
      <c r="F1166" s="368">
        <v>9</v>
      </c>
      <c r="G1166" s="368">
        <v>0</v>
      </c>
      <c r="H1166" s="368">
        <v>6</v>
      </c>
      <c r="I1166" s="368">
        <v>1</v>
      </c>
      <c r="J1166" s="368">
        <v>2</v>
      </c>
    </row>
    <row r="1167" spans="1:10" ht="15.75" customHeight="1">
      <c r="A1167" s="368" t="s">
        <v>1940</v>
      </c>
      <c r="B1167" s="368">
        <v>4</v>
      </c>
      <c r="C1167" s="368" t="s">
        <v>169</v>
      </c>
      <c r="D1167" s="368" t="s">
        <v>218</v>
      </c>
      <c r="E1167" s="368" t="s">
        <v>248</v>
      </c>
      <c r="F1167" s="368">
        <v>4</v>
      </c>
      <c r="G1167" s="368">
        <v>1</v>
      </c>
      <c r="H1167" s="368">
        <v>3</v>
      </c>
      <c r="I1167" s="368">
        <v>0</v>
      </c>
      <c r="J1167" s="368">
        <v>0</v>
      </c>
    </row>
    <row r="1168" spans="1:10" ht="15.75" customHeight="1">
      <c r="A1168" s="368" t="s">
        <v>1941</v>
      </c>
      <c r="B1168" s="368">
        <v>4</v>
      </c>
      <c r="C1168" s="368" t="s">
        <v>169</v>
      </c>
      <c r="D1168" s="368" t="s">
        <v>91</v>
      </c>
      <c r="E1168" s="368" t="s">
        <v>248</v>
      </c>
      <c r="F1168" s="368">
        <v>14</v>
      </c>
      <c r="G1168" s="368">
        <v>0</v>
      </c>
      <c r="H1168" s="368">
        <v>5</v>
      </c>
      <c r="I1168" s="368">
        <v>5</v>
      </c>
      <c r="J1168" s="368">
        <v>4</v>
      </c>
    </row>
    <row r="1169" spans="1:10" ht="15.75" customHeight="1">
      <c r="A1169" s="368" t="s">
        <v>1942</v>
      </c>
      <c r="B1169" s="368">
        <v>4</v>
      </c>
      <c r="C1169" s="368" t="s">
        <v>169</v>
      </c>
      <c r="D1169" s="368" t="s">
        <v>19</v>
      </c>
      <c r="E1169" s="368" t="s">
        <v>248</v>
      </c>
      <c r="F1169" s="368">
        <v>2</v>
      </c>
      <c r="G1169" s="368">
        <v>0</v>
      </c>
      <c r="H1169" s="368">
        <v>1</v>
      </c>
      <c r="I1169" s="368">
        <v>1</v>
      </c>
      <c r="J1169" s="368">
        <v>0</v>
      </c>
    </row>
    <row r="1170" spans="1:10" ht="15.75" customHeight="1">
      <c r="A1170" s="368" t="s">
        <v>1943</v>
      </c>
      <c r="B1170" s="368">
        <v>4</v>
      </c>
      <c r="C1170" s="368" t="s">
        <v>169</v>
      </c>
      <c r="D1170" s="368" t="s">
        <v>189</v>
      </c>
      <c r="E1170" s="368" t="s">
        <v>248</v>
      </c>
      <c r="F1170" s="368">
        <v>19</v>
      </c>
      <c r="G1170" s="368">
        <v>5</v>
      </c>
      <c r="H1170" s="368">
        <v>9</v>
      </c>
      <c r="I1170" s="368">
        <v>2</v>
      </c>
      <c r="J1170" s="368">
        <v>3</v>
      </c>
    </row>
    <row r="1171" spans="1:10" ht="15.75" customHeight="1">
      <c r="A1171" s="368" t="s">
        <v>1944</v>
      </c>
      <c r="B1171" s="368">
        <v>4</v>
      </c>
      <c r="C1171" s="368" t="s">
        <v>169</v>
      </c>
      <c r="D1171" s="368" t="s">
        <v>149</v>
      </c>
      <c r="E1171" s="368" t="s">
        <v>248</v>
      </c>
      <c r="F1171" s="368">
        <v>10</v>
      </c>
      <c r="G1171" s="368">
        <v>3</v>
      </c>
      <c r="H1171" s="368">
        <v>7</v>
      </c>
      <c r="I1171" s="368">
        <v>0</v>
      </c>
      <c r="J1171" s="368">
        <v>0</v>
      </c>
    </row>
    <row r="1172" spans="1:10" ht="15.75" customHeight="1">
      <c r="A1172" s="368" t="s">
        <v>1945</v>
      </c>
      <c r="B1172" s="368">
        <v>4</v>
      </c>
      <c r="C1172" s="368" t="s">
        <v>169</v>
      </c>
      <c r="D1172" s="368" t="s">
        <v>207</v>
      </c>
      <c r="E1172" s="368" t="s">
        <v>248</v>
      </c>
      <c r="F1172" s="368">
        <v>2</v>
      </c>
      <c r="G1172" s="368">
        <v>0</v>
      </c>
      <c r="H1172" s="368">
        <v>1</v>
      </c>
      <c r="I1172" s="368">
        <v>1</v>
      </c>
      <c r="J1172" s="368">
        <v>0</v>
      </c>
    </row>
    <row r="1173" spans="1:10" ht="15.75" customHeight="1">
      <c r="A1173" s="368" t="s">
        <v>1946</v>
      </c>
      <c r="B1173" s="368">
        <v>4</v>
      </c>
      <c r="C1173" s="368" t="s">
        <v>169</v>
      </c>
      <c r="D1173" s="368" t="s">
        <v>38</v>
      </c>
      <c r="E1173" s="368" t="s">
        <v>248</v>
      </c>
      <c r="F1173" s="368">
        <v>4</v>
      </c>
      <c r="G1173" s="368">
        <v>1</v>
      </c>
      <c r="H1173" s="368">
        <v>1</v>
      </c>
      <c r="I1173" s="368">
        <v>1</v>
      </c>
      <c r="J1173" s="368">
        <v>1</v>
      </c>
    </row>
    <row r="1174" spans="1:10" ht="15.75" customHeight="1">
      <c r="A1174" s="368" t="s">
        <v>1947</v>
      </c>
      <c r="B1174" s="368">
        <v>4</v>
      </c>
      <c r="C1174" s="368" t="s">
        <v>169</v>
      </c>
      <c r="D1174" s="368" t="s">
        <v>219</v>
      </c>
      <c r="E1174" s="368" t="s">
        <v>248</v>
      </c>
      <c r="F1174" s="368">
        <v>5</v>
      </c>
      <c r="G1174" s="368">
        <v>0</v>
      </c>
      <c r="H1174" s="368">
        <v>4</v>
      </c>
      <c r="I1174" s="368">
        <v>1</v>
      </c>
      <c r="J1174" s="368">
        <v>0</v>
      </c>
    </row>
    <row r="1175" spans="1:10" ht="15.75" customHeight="1">
      <c r="A1175" s="368" t="s">
        <v>1948</v>
      </c>
      <c r="B1175" s="368">
        <v>4</v>
      </c>
      <c r="C1175" s="368" t="s">
        <v>169</v>
      </c>
      <c r="D1175" s="368" t="s">
        <v>92</v>
      </c>
      <c r="E1175" s="368" t="s">
        <v>248</v>
      </c>
      <c r="F1175" s="368">
        <v>3</v>
      </c>
      <c r="G1175" s="368">
        <v>1</v>
      </c>
      <c r="H1175" s="368">
        <v>1</v>
      </c>
      <c r="I1175" s="368">
        <v>1</v>
      </c>
      <c r="J1175" s="368">
        <v>0</v>
      </c>
    </row>
    <row r="1176" spans="1:10" ht="15.75" customHeight="1">
      <c r="A1176" s="368" t="s">
        <v>1949</v>
      </c>
      <c r="B1176" s="368">
        <v>4</v>
      </c>
      <c r="C1176" s="368" t="s">
        <v>169</v>
      </c>
      <c r="D1176" s="368" t="s">
        <v>150</v>
      </c>
      <c r="E1176" s="368" t="s">
        <v>248</v>
      </c>
      <c r="F1176" s="368">
        <v>3</v>
      </c>
      <c r="G1176" s="368">
        <v>0</v>
      </c>
      <c r="H1176" s="368">
        <v>2</v>
      </c>
      <c r="I1176" s="368">
        <v>1</v>
      </c>
      <c r="J1176" s="368">
        <v>0</v>
      </c>
    </row>
    <row r="1177" spans="1:10" ht="15.75" customHeight="1">
      <c r="A1177" s="368" t="s">
        <v>1950</v>
      </c>
      <c r="B1177" s="368">
        <v>4</v>
      </c>
      <c r="C1177" s="368" t="s">
        <v>169</v>
      </c>
      <c r="D1177" s="368" t="s">
        <v>39</v>
      </c>
      <c r="E1177" s="368" t="s">
        <v>248</v>
      </c>
      <c r="F1177" s="368">
        <v>7</v>
      </c>
      <c r="G1177" s="368">
        <v>0</v>
      </c>
      <c r="H1177" s="368">
        <v>4</v>
      </c>
      <c r="I1177" s="368">
        <v>2</v>
      </c>
      <c r="J1177" s="368">
        <v>1</v>
      </c>
    </row>
    <row r="1178" spans="1:10" ht="15.75" customHeight="1">
      <c r="A1178" s="368" t="s">
        <v>1951</v>
      </c>
      <c r="B1178" s="368">
        <v>4</v>
      </c>
      <c r="C1178" s="368" t="s">
        <v>169</v>
      </c>
      <c r="D1178" s="368" t="s">
        <v>61</v>
      </c>
      <c r="E1178" s="368" t="s">
        <v>248</v>
      </c>
      <c r="F1178" s="368">
        <v>4</v>
      </c>
      <c r="G1178" s="368">
        <v>0</v>
      </c>
      <c r="H1178" s="368">
        <v>3</v>
      </c>
      <c r="I1178" s="368">
        <v>1</v>
      </c>
      <c r="J1178" s="368">
        <v>0</v>
      </c>
    </row>
    <row r="1179" spans="1:10" ht="15.75" customHeight="1">
      <c r="A1179" s="368" t="s">
        <v>1952</v>
      </c>
      <c r="B1179" s="368">
        <v>4</v>
      </c>
      <c r="C1179" s="368" t="s">
        <v>169</v>
      </c>
      <c r="D1179" s="368" t="s">
        <v>220</v>
      </c>
      <c r="E1179" s="368" t="s">
        <v>248</v>
      </c>
      <c r="F1179" s="368">
        <v>5</v>
      </c>
      <c r="G1179" s="368">
        <v>1</v>
      </c>
      <c r="H1179" s="368">
        <v>3</v>
      </c>
      <c r="I1179" s="368">
        <v>1</v>
      </c>
      <c r="J1179" s="368">
        <v>0</v>
      </c>
    </row>
    <row r="1180" spans="1:10" ht="15.75" customHeight="1">
      <c r="A1180" s="368" t="s">
        <v>1953</v>
      </c>
      <c r="B1180" s="368">
        <v>4</v>
      </c>
      <c r="C1180" s="368" t="s">
        <v>169</v>
      </c>
      <c r="D1180" s="368" t="s">
        <v>151</v>
      </c>
      <c r="E1180" s="368" t="s">
        <v>248</v>
      </c>
      <c r="F1180" s="368">
        <v>6</v>
      </c>
      <c r="G1180" s="368">
        <v>0</v>
      </c>
      <c r="H1180" s="368">
        <v>4</v>
      </c>
      <c r="I1180" s="368">
        <v>1</v>
      </c>
      <c r="J1180" s="368">
        <v>1</v>
      </c>
    </row>
    <row r="1181" spans="1:10" ht="15.75" customHeight="1">
      <c r="A1181" s="368" t="s">
        <v>1954</v>
      </c>
      <c r="B1181" s="368">
        <v>4</v>
      </c>
      <c r="C1181" s="368" t="s">
        <v>169</v>
      </c>
      <c r="D1181" s="368" t="s">
        <v>152</v>
      </c>
      <c r="E1181" s="368" t="s">
        <v>248</v>
      </c>
      <c r="F1181" s="368">
        <v>8</v>
      </c>
      <c r="G1181" s="368">
        <v>1</v>
      </c>
      <c r="H1181" s="368">
        <v>4</v>
      </c>
      <c r="I1181" s="368">
        <v>3</v>
      </c>
      <c r="J1181" s="368">
        <v>0</v>
      </c>
    </row>
    <row r="1182" spans="1:10" ht="15.75" customHeight="1">
      <c r="A1182" s="368" t="s">
        <v>1955</v>
      </c>
      <c r="B1182" s="368">
        <v>4</v>
      </c>
      <c r="C1182" s="368" t="s">
        <v>169</v>
      </c>
      <c r="D1182" s="368" t="s">
        <v>40</v>
      </c>
      <c r="E1182" s="368" t="s">
        <v>248</v>
      </c>
      <c r="F1182" s="368">
        <v>2</v>
      </c>
      <c r="G1182" s="368">
        <v>0</v>
      </c>
      <c r="H1182" s="368">
        <v>2</v>
      </c>
      <c r="I1182" s="368">
        <v>0</v>
      </c>
      <c r="J1182" s="368">
        <v>0</v>
      </c>
    </row>
    <row r="1183" spans="1:10" ht="15.75" customHeight="1">
      <c r="A1183" s="368" t="s">
        <v>1956</v>
      </c>
      <c r="B1183" s="368">
        <v>4</v>
      </c>
      <c r="C1183" s="368" t="s">
        <v>169</v>
      </c>
      <c r="D1183" s="368" t="s">
        <v>221</v>
      </c>
      <c r="E1183" s="368" t="s">
        <v>248</v>
      </c>
      <c r="F1183" s="368">
        <v>11</v>
      </c>
      <c r="G1183" s="368">
        <v>1</v>
      </c>
      <c r="H1183" s="368">
        <v>9</v>
      </c>
      <c r="I1183" s="368">
        <v>1</v>
      </c>
      <c r="J1183" s="368">
        <v>0</v>
      </c>
    </row>
    <row r="1184" spans="1:10" ht="15.75" customHeight="1">
      <c r="A1184" s="368" t="s">
        <v>1957</v>
      </c>
      <c r="B1184" s="368">
        <v>4</v>
      </c>
      <c r="C1184" s="368" t="s">
        <v>169</v>
      </c>
      <c r="D1184" s="368" t="s">
        <v>190</v>
      </c>
      <c r="E1184" s="368" t="s">
        <v>248</v>
      </c>
      <c r="F1184" s="368">
        <v>4</v>
      </c>
      <c r="G1184" s="368">
        <v>0</v>
      </c>
      <c r="H1184" s="368">
        <v>2</v>
      </c>
      <c r="I1184" s="368">
        <v>0</v>
      </c>
      <c r="J1184" s="368">
        <v>2</v>
      </c>
    </row>
    <row r="1185" spans="1:10" ht="15.75" customHeight="1">
      <c r="A1185" s="368" t="s">
        <v>1958</v>
      </c>
      <c r="B1185" s="368">
        <v>4</v>
      </c>
      <c r="C1185" s="368" t="s">
        <v>169</v>
      </c>
      <c r="D1185" s="368" t="s">
        <v>191</v>
      </c>
      <c r="E1185" s="368" t="s">
        <v>248</v>
      </c>
      <c r="F1185" s="368">
        <v>15</v>
      </c>
      <c r="G1185" s="368">
        <v>2</v>
      </c>
      <c r="H1185" s="368">
        <v>11</v>
      </c>
      <c r="I1185" s="368">
        <v>0</v>
      </c>
      <c r="J1185" s="368">
        <v>2</v>
      </c>
    </row>
    <row r="1186" spans="1:10" ht="15.75" customHeight="1">
      <c r="A1186" s="368" t="s">
        <v>1959</v>
      </c>
      <c r="B1186" s="368">
        <v>4</v>
      </c>
      <c r="C1186" s="368" t="s">
        <v>169</v>
      </c>
      <c r="D1186" s="368" t="s">
        <v>41</v>
      </c>
      <c r="E1186" s="368" t="s">
        <v>248</v>
      </c>
      <c r="F1186" s="368">
        <v>6</v>
      </c>
      <c r="G1186" s="368">
        <v>2</v>
      </c>
      <c r="H1186" s="368">
        <v>2</v>
      </c>
      <c r="I1186" s="368">
        <v>1</v>
      </c>
      <c r="J1186" s="368">
        <v>1</v>
      </c>
    </row>
    <row r="1187" spans="1:10" ht="15.75" customHeight="1">
      <c r="A1187" s="368" t="s">
        <v>1960</v>
      </c>
      <c r="B1187" s="368">
        <v>4</v>
      </c>
      <c r="C1187" s="368" t="s">
        <v>169</v>
      </c>
      <c r="D1187" s="368" t="s">
        <v>209</v>
      </c>
      <c r="E1187" s="368" t="s">
        <v>248</v>
      </c>
      <c r="F1187" s="368">
        <v>12</v>
      </c>
      <c r="G1187" s="368">
        <v>2</v>
      </c>
      <c r="H1187" s="368">
        <v>10</v>
      </c>
      <c r="I1187" s="368">
        <v>0</v>
      </c>
      <c r="J1187" s="368">
        <v>0</v>
      </c>
    </row>
    <row r="1188" spans="1:10" ht="15.75" customHeight="1">
      <c r="A1188" s="368" t="s">
        <v>1961</v>
      </c>
      <c r="B1188" s="368">
        <v>4</v>
      </c>
      <c r="C1188" s="368" t="s">
        <v>169</v>
      </c>
      <c r="D1188" s="368" t="s">
        <v>192</v>
      </c>
      <c r="E1188" s="368" t="s">
        <v>248</v>
      </c>
      <c r="F1188" s="368">
        <v>4</v>
      </c>
      <c r="G1188" s="368">
        <v>0</v>
      </c>
      <c r="H1188" s="368">
        <v>3</v>
      </c>
      <c r="I1188" s="368">
        <v>1</v>
      </c>
      <c r="J1188" s="368">
        <v>0</v>
      </c>
    </row>
    <row r="1189" spans="1:10" ht="15.75" customHeight="1">
      <c r="A1189" s="368" t="s">
        <v>1962</v>
      </c>
      <c r="B1189" s="368">
        <v>4</v>
      </c>
      <c r="C1189" s="368" t="s">
        <v>169</v>
      </c>
      <c r="D1189" s="368" t="s">
        <v>174</v>
      </c>
      <c r="E1189" s="368" t="s">
        <v>248</v>
      </c>
      <c r="F1189" s="368">
        <v>4</v>
      </c>
      <c r="G1189" s="368">
        <v>1</v>
      </c>
      <c r="H1189" s="368">
        <v>3</v>
      </c>
      <c r="I1189" s="368">
        <v>0</v>
      </c>
      <c r="J1189" s="368">
        <v>0</v>
      </c>
    </row>
    <row r="1190" spans="1:10" ht="15.75" customHeight="1">
      <c r="A1190" s="368" t="s">
        <v>1963</v>
      </c>
      <c r="B1190" s="368">
        <v>4</v>
      </c>
      <c r="C1190" s="368" t="s">
        <v>169</v>
      </c>
      <c r="D1190" s="368" t="s">
        <v>193</v>
      </c>
      <c r="E1190" s="368" t="s">
        <v>248</v>
      </c>
      <c r="F1190" s="368">
        <v>4</v>
      </c>
      <c r="G1190" s="368">
        <v>0</v>
      </c>
      <c r="H1190" s="368">
        <v>3</v>
      </c>
      <c r="I1190" s="368">
        <v>1</v>
      </c>
      <c r="J1190" s="368">
        <v>0</v>
      </c>
    </row>
    <row r="1191" spans="1:10" ht="15.75" customHeight="1">
      <c r="A1191" s="368" t="s">
        <v>1964</v>
      </c>
      <c r="B1191" s="368">
        <v>4</v>
      </c>
      <c r="C1191" s="368" t="s">
        <v>169</v>
      </c>
      <c r="D1191" s="368" t="s">
        <v>222</v>
      </c>
      <c r="E1191" s="368" t="s">
        <v>248</v>
      </c>
      <c r="F1191" s="368">
        <v>5</v>
      </c>
      <c r="G1191" s="368">
        <v>0</v>
      </c>
      <c r="H1191" s="368">
        <v>4</v>
      </c>
      <c r="I1191" s="368">
        <v>0</v>
      </c>
      <c r="J1191" s="368">
        <v>1</v>
      </c>
    </row>
    <row r="1192" spans="1:10" ht="15.75" customHeight="1">
      <c r="A1192" s="368" t="s">
        <v>1965</v>
      </c>
      <c r="B1192" s="368">
        <v>4</v>
      </c>
      <c r="C1192" s="368" t="s">
        <v>169</v>
      </c>
      <c r="D1192" s="368" t="s">
        <v>223</v>
      </c>
      <c r="E1192" s="368" t="s">
        <v>248</v>
      </c>
      <c r="F1192" s="368">
        <v>11</v>
      </c>
      <c r="G1192" s="368">
        <v>0</v>
      </c>
      <c r="H1192" s="368">
        <v>9</v>
      </c>
      <c r="I1192" s="368">
        <v>0</v>
      </c>
      <c r="J1192" s="368">
        <v>2</v>
      </c>
    </row>
    <row r="1193" spans="1:10" ht="15.75" customHeight="1">
      <c r="A1193" s="368" t="s">
        <v>1966</v>
      </c>
      <c r="B1193" s="368">
        <v>4</v>
      </c>
      <c r="C1193" s="368" t="s">
        <v>169</v>
      </c>
      <c r="D1193" s="368" t="s">
        <v>62</v>
      </c>
      <c r="E1193" s="368" t="s">
        <v>248</v>
      </c>
      <c r="F1193" s="368">
        <v>2</v>
      </c>
      <c r="G1193" s="368">
        <v>0</v>
      </c>
      <c r="H1193" s="368">
        <v>2</v>
      </c>
      <c r="I1193" s="368">
        <v>0</v>
      </c>
      <c r="J1193" s="368">
        <v>0</v>
      </c>
    </row>
    <row r="1194" spans="1:10" ht="15.75" customHeight="1">
      <c r="A1194" s="368" t="s">
        <v>1967</v>
      </c>
      <c r="B1194" s="368">
        <v>4</v>
      </c>
      <c r="C1194" s="368" t="s">
        <v>139</v>
      </c>
      <c r="D1194" s="368" t="s">
        <v>63</v>
      </c>
      <c r="E1194" s="368" t="s">
        <v>250</v>
      </c>
      <c r="F1194" s="368">
        <v>1486</v>
      </c>
      <c r="G1194" s="368">
        <v>85</v>
      </c>
      <c r="H1194" s="368">
        <v>1082</v>
      </c>
      <c r="I1194" s="368">
        <v>248</v>
      </c>
      <c r="J1194" s="368">
        <v>71</v>
      </c>
    </row>
    <row r="1195" spans="1:10" ht="15.75" customHeight="1">
      <c r="A1195" s="368" t="s">
        <v>1968</v>
      </c>
      <c r="B1195" s="368">
        <v>4</v>
      </c>
      <c r="C1195" s="368" t="s">
        <v>139</v>
      </c>
      <c r="D1195" s="368" t="s">
        <v>93</v>
      </c>
      <c r="E1195" s="368" t="s">
        <v>250</v>
      </c>
      <c r="F1195" s="368">
        <v>4</v>
      </c>
      <c r="G1195" s="368">
        <v>0</v>
      </c>
      <c r="H1195" s="368">
        <v>3</v>
      </c>
      <c r="I1195" s="368">
        <v>1</v>
      </c>
      <c r="J1195" s="368">
        <v>0</v>
      </c>
    </row>
    <row r="1196" spans="1:10" ht="15.75" customHeight="1">
      <c r="A1196" s="368" t="s">
        <v>1969</v>
      </c>
      <c r="B1196" s="368">
        <v>4</v>
      </c>
      <c r="C1196" s="368" t="s">
        <v>139</v>
      </c>
      <c r="D1196" s="368" t="s">
        <v>94</v>
      </c>
      <c r="E1196" s="368" t="s">
        <v>250</v>
      </c>
      <c r="F1196" s="368">
        <v>3</v>
      </c>
      <c r="G1196" s="368">
        <v>0</v>
      </c>
      <c r="H1196" s="368">
        <v>2</v>
      </c>
      <c r="I1196" s="368">
        <v>1</v>
      </c>
      <c r="J1196" s="368">
        <v>0</v>
      </c>
    </row>
    <row r="1197" spans="1:10" ht="15.75" customHeight="1">
      <c r="A1197" s="368" t="s">
        <v>1970</v>
      </c>
      <c r="B1197" s="368">
        <v>4</v>
      </c>
      <c r="C1197" s="368" t="s">
        <v>139</v>
      </c>
      <c r="D1197" s="368" t="s">
        <v>224</v>
      </c>
      <c r="E1197" s="368" t="s">
        <v>250</v>
      </c>
      <c r="F1197" s="368">
        <v>11</v>
      </c>
      <c r="G1197" s="368">
        <v>4</v>
      </c>
      <c r="H1197" s="368">
        <v>5</v>
      </c>
      <c r="I1197" s="368">
        <v>0</v>
      </c>
      <c r="J1197" s="368">
        <v>2</v>
      </c>
    </row>
    <row r="1198" spans="1:10" ht="15.75" customHeight="1">
      <c r="A1198" s="368" t="s">
        <v>1971</v>
      </c>
      <c r="B1198" s="368">
        <v>4</v>
      </c>
      <c r="C1198" s="368" t="s">
        <v>139</v>
      </c>
      <c r="D1198" s="368" t="s">
        <v>194</v>
      </c>
      <c r="E1198" s="368" t="s">
        <v>250</v>
      </c>
      <c r="F1198" s="368">
        <v>5</v>
      </c>
      <c r="G1198" s="368">
        <v>0</v>
      </c>
      <c r="H1198" s="368">
        <v>4</v>
      </c>
      <c r="I1198" s="368">
        <v>1</v>
      </c>
      <c r="J1198" s="368">
        <v>0</v>
      </c>
    </row>
    <row r="1199" spans="1:10" ht="15.75" customHeight="1">
      <c r="A1199" s="368" t="s">
        <v>1972</v>
      </c>
      <c r="B1199" s="368">
        <v>4</v>
      </c>
      <c r="C1199" s="368" t="s">
        <v>139</v>
      </c>
      <c r="D1199" s="368" t="s">
        <v>82</v>
      </c>
      <c r="E1199" s="368" t="s">
        <v>250</v>
      </c>
      <c r="F1199" s="368">
        <v>2</v>
      </c>
      <c r="G1199" s="368">
        <v>0</v>
      </c>
      <c r="H1199" s="368">
        <v>2</v>
      </c>
      <c r="I1199" s="368">
        <v>0</v>
      </c>
      <c r="J1199" s="368">
        <v>0</v>
      </c>
    </row>
    <row r="1200" spans="1:10" ht="15.75" customHeight="1">
      <c r="A1200" s="368" t="s">
        <v>1973</v>
      </c>
      <c r="B1200" s="368">
        <v>4</v>
      </c>
      <c r="C1200" s="368" t="s">
        <v>139</v>
      </c>
      <c r="D1200" s="368" t="s">
        <v>95</v>
      </c>
      <c r="E1200" s="368" t="s">
        <v>250</v>
      </c>
      <c r="F1200" s="368">
        <v>7</v>
      </c>
      <c r="G1200" s="368">
        <v>0</v>
      </c>
      <c r="H1200" s="368">
        <v>6</v>
      </c>
      <c r="I1200" s="368">
        <v>1</v>
      </c>
      <c r="J1200" s="368">
        <v>0</v>
      </c>
    </row>
    <row r="1201" spans="1:10" ht="15.75" customHeight="1">
      <c r="A1201" s="368" t="s">
        <v>1974</v>
      </c>
      <c r="B1201" s="368">
        <v>4</v>
      </c>
      <c r="C1201" s="368" t="s">
        <v>139</v>
      </c>
      <c r="D1201" s="368" t="s">
        <v>210</v>
      </c>
      <c r="E1201" s="368" t="s">
        <v>250</v>
      </c>
      <c r="F1201" s="368">
        <v>14</v>
      </c>
      <c r="G1201" s="368">
        <v>0</v>
      </c>
      <c r="H1201" s="368">
        <v>10</v>
      </c>
      <c r="I1201" s="368">
        <v>3</v>
      </c>
      <c r="J1201" s="368">
        <v>1</v>
      </c>
    </row>
    <row r="1202" spans="1:10" ht="15.75" customHeight="1">
      <c r="A1202" s="368" t="s">
        <v>1975</v>
      </c>
      <c r="B1202" s="368">
        <v>4</v>
      </c>
      <c r="C1202" s="368" t="s">
        <v>139</v>
      </c>
      <c r="D1202" s="368" t="s">
        <v>20</v>
      </c>
      <c r="E1202" s="368" t="s">
        <v>250</v>
      </c>
      <c r="F1202" s="368">
        <v>7</v>
      </c>
      <c r="G1202" s="368">
        <v>0</v>
      </c>
      <c r="H1202" s="368">
        <v>6</v>
      </c>
      <c r="I1202" s="368">
        <v>1</v>
      </c>
      <c r="J1202" s="368">
        <v>0</v>
      </c>
    </row>
    <row r="1203" spans="1:10" ht="15.75" customHeight="1">
      <c r="A1203" s="368" t="s">
        <v>1976</v>
      </c>
      <c r="B1203" s="368">
        <v>4</v>
      </c>
      <c r="C1203" s="368" t="s">
        <v>139</v>
      </c>
      <c r="D1203" s="368" t="s">
        <v>21</v>
      </c>
      <c r="E1203" s="368" t="s">
        <v>250</v>
      </c>
      <c r="F1203" s="368">
        <v>2</v>
      </c>
      <c r="G1203" s="368">
        <v>0</v>
      </c>
      <c r="H1203" s="368">
        <v>2</v>
      </c>
      <c r="I1203" s="368">
        <v>0</v>
      </c>
      <c r="J1203" s="368">
        <v>0</v>
      </c>
    </row>
    <row r="1204" spans="1:10" ht="15.75" customHeight="1">
      <c r="A1204" s="368" t="s">
        <v>1977</v>
      </c>
      <c r="B1204" s="368">
        <v>4</v>
      </c>
      <c r="C1204" s="368" t="s">
        <v>139</v>
      </c>
      <c r="D1204" s="368" t="s">
        <v>22</v>
      </c>
      <c r="E1204" s="368" t="s">
        <v>250</v>
      </c>
      <c r="F1204" s="368">
        <v>5</v>
      </c>
      <c r="G1204" s="368">
        <v>2</v>
      </c>
      <c r="H1204" s="368">
        <v>3</v>
      </c>
      <c r="I1204" s="368">
        <v>0</v>
      </c>
      <c r="J1204" s="368">
        <v>0</v>
      </c>
    </row>
    <row r="1205" spans="1:10" ht="15.75" customHeight="1">
      <c r="A1205" s="368" t="s">
        <v>1978</v>
      </c>
      <c r="B1205" s="368">
        <v>4</v>
      </c>
      <c r="C1205" s="368" t="s">
        <v>139</v>
      </c>
      <c r="D1205" s="368" t="s">
        <v>195</v>
      </c>
      <c r="E1205" s="368" t="s">
        <v>250</v>
      </c>
      <c r="F1205" s="368">
        <v>15</v>
      </c>
      <c r="G1205" s="368">
        <v>1</v>
      </c>
      <c r="H1205" s="368">
        <v>10</v>
      </c>
      <c r="I1205" s="368">
        <v>2</v>
      </c>
      <c r="J1205" s="368">
        <v>2</v>
      </c>
    </row>
    <row r="1206" spans="1:10" ht="15.75" customHeight="1">
      <c r="A1206" s="368" t="s">
        <v>1979</v>
      </c>
      <c r="B1206" s="368">
        <v>4</v>
      </c>
      <c r="C1206" s="368" t="s">
        <v>139</v>
      </c>
      <c r="D1206" s="368" t="s">
        <v>175</v>
      </c>
      <c r="E1206" s="368" t="s">
        <v>250</v>
      </c>
      <c r="F1206" s="368">
        <v>4</v>
      </c>
      <c r="G1206" s="368">
        <v>0</v>
      </c>
      <c r="H1206" s="368">
        <v>4</v>
      </c>
      <c r="I1206" s="368">
        <v>0</v>
      </c>
      <c r="J1206" s="368">
        <v>0</v>
      </c>
    </row>
    <row r="1207" spans="1:10" ht="15.75" customHeight="1">
      <c r="A1207" s="368" t="s">
        <v>1980</v>
      </c>
      <c r="B1207" s="368">
        <v>4</v>
      </c>
      <c r="C1207" s="368" t="s">
        <v>139</v>
      </c>
      <c r="D1207" s="368" t="s">
        <v>225</v>
      </c>
      <c r="E1207" s="368" t="s">
        <v>250</v>
      </c>
      <c r="F1207" s="368">
        <v>20</v>
      </c>
      <c r="G1207" s="368">
        <v>2</v>
      </c>
      <c r="H1207" s="368">
        <v>16</v>
      </c>
      <c r="I1207" s="368">
        <v>0</v>
      </c>
      <c r="J1207" s="368">
        <v>2</v>
      </c>
    </row>
    <row r="1208" spans="1:10" ht="15.75" customHeight="1">
      <c r="A1208" s="368" t="s">
        <v>1981</v>
      </c>
      <c r="B1208" s="368">
        <v>4</v>
      </c>
      <c r="C1208" s="368" t="s">
        <v>139</v>
      </c>
      <c r="D1208" s="368" t="s">
        <v>96</v>
      </c>
      <c r="E1208" s="368" t="s">
        <v>250</v>
      </c>
      <c r="F1208" s="368">
        <v>3</v>
      </c>
      <c r="G1208" s="368">
        <v>0</v>
      </c>
      <c r="H1208" s="368">
        <v>2</v>
      </c>
      <c r="I1208" s="368">
        <v>0</v>
      </c>
      <c r="J1208" s="368">
        <v>1</v>
      </c>
    </row>
    <row r="1209" spans="1:10" ht="15.75" customHeight="1">
      <c r="A1209" s="368" t="s">
        <v>1982</v>
      </c>
      <c r="B1209" s="368">
        <v>4</v>
      </c>
      <c r="C1209" s="368" t="s">
        <v>139</v>
      </c>
      <c r="D1209" s="368" t="s">
        <v>176</v>
      </c>
      <c r="E1209" s="368" t="s">
        <v>250</v>
      </c>
      <c r="F1209" s="368">
        <v>1</v>
      </c>
      <c r="G1209" s="368">
        <v>0</v>
      </c>
      <c r="H1209" s="368">
        <v>1</v>
      </c>
      <c r="I1209" s="368">
        <v>0</v>
      </c>
      <c r="J1209" s="368">
        <v>0</v>
      </c>
    </row>
    <row r="1210" spans="1:10" ht="15.75" customHeight="1">
      <c r="A1210" s="368" t="s">
        <v>1983</v>
      </c>
      <c r="B1210" s="368">
        <v>4</v>
      </c>
      <c r="C1210" s="368" t="s">
        <v>139</v>
      </c>
      <c r="D1210" s="368" t="s">
        <v>196</v>
      </c>
      <c r="E1210" s="368" t="s">
        <v>250</v>
      </c>
      <c r="F1210" s="368">
        <v>16</v>
      </c>
      <c r="G1210" s="368">
        <v>0</v>
      </c>
      <c r="H1210" s="368">
        <v>13</v>
      </c>
      <c r="I1210" s="368">
        <v>3</v>
      </c>
      <c r="J1210" s="368">
        <v>0</v>
      </c>
    </row>
    <row r="1211" spans="1:10" ht="15.75" customHeight="1">
      <c r="A1211" s="368" t="s">
        <v>1984</v>
      </c>
      <c r="B1211" s="368">
        <v>4</v>
      </c>
      <c r="C1211" s="368" t="s">
        <v>139</v>
      </c>
      <c r="D1211" s="368" t="s">
        <v>97</v>
      </c>
      <c r="E1211" s="368" t="s">
        <v>250</v>
      </c>
      <c r="F1211" s="368">
        <v>11</v>
      </c>
      <c r="G1211" s="368">
        <v>0</v>
      </c>
      <c r="H1211" s="368">
        <v>10</v>
      </c>
      <c r="I1211" s="368">
        <v>1</v>
      </c>
      <c r="J1211" s="368">
        <v>0</v>
      </c>
    </row>
    <row r="1212" spans="1:10" ht="15.75" customHeight="1">
      <c r="A1212" s="368" t="s">
        <v>1985</v>
      </c>
      <c r="B1212" s="368">
        <v>4</v>
      </c>
      <c r="C1212" s="368" t="s">
        <v>139</v>
      </c>
      <c r="D1212" s="368" t="s">
        <v>177</v>
      </c>
      <c r="E1212" s="368" t="s">
        <v>250</v>
      </c>
      <c r="F1212" s="368">
        <v>25</v>
      </c>
      <c r="G1212" s="368">
        <v>1</v>
      </c>
      <c r="H1212" s="368">
        <v>20</v>
      </c>
      <c r="I1212" s="368">
        <v>2</v>
      </c>
      <c r="J1212" s="368">
        <v>2</v>
      </c>
    </row>
    <row r="1213" spans="1:10" ht="15.75" customHeight="1">
      <c r="A1213" s="368" t="s">
        <v>1986</v>
      </c>
      <c r="B1213" s="368">
        <v>4</v>
      </c>
      <c r="C1213" s="368" t="s">
        <v>139</v>
      </c>
      <c r="D1213" s="368" t="s">
        <v>23</v>
      </c>
      <c r="E1213" s="368" t="s">
        <v>250</v>
      </c>
      <c r="F1213" s="368">
        <v>6</v>
      </c>
      <c r="G1213" s="368">
        <v>0</v>
      </c>
      <c r="H1213" s="368">
        <v>4</v>
      </c>
      <c r="I1213" s="368">
        <v>1</v>
      </c>
      <c r="J1213" s="368">
        <v>1</v>
      </c>
    </row>
    <row r="1214" spans="1:10" ht="15.75" customHeight="1">
      <c r="A1214" s="368" t="s">
        <v>1987</v>
      </c>
      <c r="B1214" s="368">
        <v>4</v>
      </c>
      <c r="C1214" s="368" t="s">
        <v>139</v>
      </c>
      <c r="D1214" s="368" t="s">
        <v>226</v>
      </c>
      <c r="E1214" s="368" t="s">
        <v>250</v>
      </c>
      <c r="F1214" s="368">
        <v>6</v>
      </c>
      <c r="G1214" s="368">
        <v>2</v>
      </c>
      <c r="H1214" s="368">
        <v>3</v>
      </c>
      <c r="I1214" s="368">
        <v>1</v>
      </c>
      <c r="J1214" s="368">
        <v>0</v>
      </c>
    </row>
    <row r="1215" spans="1:10" ht="15.75" customHeight="1">
      <c r="A1215" s="368" t="s">
        <v>1988</v>
      </c>
      <c r="B1215" s="368">
        <v>4</v>
      </c>
      <c r="C1215" s="368" t="s">
        <v>139</v>
      </c>
      <c r="D1215" s="368" t="s">
        <v>83</v>
      </c>
      <c r="E1215" s="368" t="s">
        <v>250</v>
      </c>
      <c r="F1215" s="368">
        <v>41</v>
      </c>
      <c r="G1215" s="368">
        <v>5</v>
      </c>
      <c r="H1215" s="368">
        <v>32</v>
      </c>
      <c r="I1215" s="368">
        <v>3</v>
      </c>
      <c r="J1215" s="368">
        <v>1</v>
      </c>
    </row>
    <row r="1216" spans="1:10" ht="15.75" customHeight="1">
      <c r="A1216" s="368" t="s">
        <v>1989</v>
      </c>
      <c r="B1216" s="368">
        <v>4</v>
      </c>
      <c r="C1216" s="368" t="s">
        <v>139</v>
      </c>
      <c r="D1216" s="368" t="s">
        <v>98</v>
      </c>
      <c r="E1216" s="368" t="s">
        <v>250</v>
      </c>
      <c r="F1216" s="368">
        <v>3</v>
      </c>
      <c r="G1216" s="368">
        <v>0</v>
      </c>
      <c r="H1216" s="368">
        <v>3</v>
      </c>
      <c r="I1216" s="368">
        <v>0</v>
      </c>
      <c r="J1216" s="368">
        <v>0</v>
      </c>
    </row>
    <row r="1217" spans="1:10" ht="15.75" customHeight="1">
      <c r="A1217" s="368" t="s">
        <v>1990</v>
      </c>
      <c r="B1217" s="368">
        <v>4</v>
      </c>
      <c r="C1217" s="368" t="s">
        <v>139</v>
      </c>
      <c r="D1217" s="368" t="s">
        <v>84</v>
      </c>
      <c r="E1217" s="368" t="s">
        <v>250</v>
      </c>
      <c r="F1217" s="368">
        <v>12</v>
      </c>
      <c r="G1217" s="368">
        <v>0</v>
      </c>
      <c r="H1217" s="368">
        <v>11</v>
      </c>
      <c r="I1217" s="368">
        <v>1</v>
      </c>
      <c r="J1217" s="368">
        <v>0</v>
      </c>
    </row>
    <row r="1218" spans="1:10" ht="15.75" customHeight="1">
      <c r="A1218" s="368" t="s">
        <v>1991</v>
      </c>
      <c r="B1218" s="368">
        <v>4</v>
      </c>
      <c r="C1218" s="368" t="s">
        <v>139</v>
      </c>
      <c r="D1218" s="368" t="s">
        <v>24</v>
      </c>
      <c r="E1218" s="368" t="s">
        <v>250</v>
      </c>
      <c r="F1218" s="368">
        <v>12</v>
      </c>
      <c r="G1218" s="368">
        <v>1</v>
      </c>
      <c r="H1218" s="368">
        <v>9</v>
      </c>
      <c r="I1218" s="368">
        <v>1</v>
      </c>
      <c r="J1218" s="368">
        <v>1</v>
      </c>
    </row>
    <row r="1219" spans="1:10" ht="15.75" customHeight="1">
      <c r="A1219" s="368" t="s">
        <v>1992</v>
      </c>
      <c r="B1219" s="368">
        <v>4</v>
      </c>
      <c r="C1219" s="368" t="s">
        <v>139</v>
      </c>
      <c r="D1219" s="368" t="s">
        <v>25</v>
      </c>
      <c r="E1219" s="368" t="s">
        <v>250</v>
      </c>
      <c r="F1219" s="368">
        <v>10</v>
      </c>
      <c r="G1219" s="368">
        <v>0</v>
      </c>
      <c r="H1219" s="368">
        <v>6</v>
      </c>
      <c r="I1219" s="368">
        <v>4</v>
      </c>
      <c r="J1219" s="368">
        <v>0</v>
      </c>
    </row>
    <row r="1220" spans="1:10" ht="15.75" customHeight="1">
      <c r="A1220" s="368" t="s">
        <v>1993</v>
      </c>
      <c r="B1220" s="368">
        <v>4</v>
      </c>
      <c r="C1220" s="368" t="s">
        <v>139</v>
      </c>
      <c r="D1220" s="368" t="s">
        <v>197</v>
      </c>
      <c r="E1220" s="368" t="s">
        <v>250</v>
      </c>
      <c r="F1220" s="368">
        <v>6</v>
      </c>
      <c r="G1220" s="368">
        <v>0</v>
      </c>
      <c r="H1220" s="368">
        <v>2</v>
      </c>
      <c r="I1220" s="368">
        <v>3</v>
      </c>
      <c r="J1220" s="368">
        <v>1</v>
      </c>
    </row>
    <row r="1221" spans="1:10" ht="15.75" customHeight="1">
      <c r="A1221" s="368" t="s">
        <v>1994</v>
      </c>
      <c r="B1221" s="368">
        <v>4</v>
      </c>
      <c r="C1221" s="368" t="s">
        <v>139</v>
      </c>
      <c r="D1221" s="368" t="s">
        <v>211</v>
      </c>
      <c r="E1221" s="368" t="s">
        <v>250</v>
      </c>
      <c r="F1221" s="368">
        <v>24</v>
      </c>
      <c r="G1221" s="368">
        <v>2</v>
      </c>
      <c r="H1221" s="368">
        <v>18</v>
      </c>
      <c r="I1221" s="368">
        <v>4</v>
      </c>
      <c r="J1221" s="368">
        <v>0</v>
      </c>
    </row>
    <row r="1222" spans="1:10" ht="15.75" customHeight="1">
      <c r="A1222" s="368" t="s">
        <v>1995</v>
      </c>
      <c r="B1222" s="368">
        <v>4</v>
      </c>
      <c r="C1222" s="368" t="s">
        <v>139</v>
      </c>
      <c r="D1222" s="368" t="s">
        <v>100</v>
      </c>
      <c r="E1222" s="368" t="s">
        <v>250</v>
      </c>
      <c r="F1222" s="368">
        <v>4</v>
      </c>
      <c r="G1222" s="368">
        <v>0</v>
      </c>
      <c r="H1222" s="368">
        <v>4</v>
      </c>
      <c r="I1222" s="368">
        <v>0</v>
      </c>
      <c r="J1222" s="368">
        <v>0</v>
      </c>
    </row>
    <row r="1223" spans="1:10" ht="15.75" customHeight="1">
      <c r="A1223" s="368" t="s">
        <v>1996</v>
      </c>
      <c r="B1223" s="368">
        <v>4</v>
      </c>
      <c r="C1223" s="368" t="s">
        <v>139</v>
      </c>
      <c r="D1223" s="368" t="s">
        <v>26</v>
      </c>
      <c r="E1223" s="368" t="s">
        <v>250</v>
      </c>
      <c r="F1223" s="368">
        <v>11</v>
      </c>
      <c r="G1223" s="368">
        <v>1</v>
      </c>
      <c r="H1223" s="368">
        <v>9</v>
      </c>
      <c r="I1223" s="368">
        <v>0</v>
      </c>
      <c r="J1223" s="368">
        <v>1</v>
      </c>
    </row>
    <row r="1224" spans="1:10" ht="15.75" customHeight="1">
      <c r="A1224" s="368" t="s">
        <v>1997</v>
      </c>
      <c r="B1224" s="368">
        <v>4</v>
      </c>
      <c r="C1224" s="368" t="s">
        <v>139</v>
      </c>
      <c r="D1224" s="368" t="s">
        <v>154</v>
      </c>
      <c r="E1224" s="368" t="s">
        <v>250</v>
      </c>
      <c r="F1224" s="368">
        <v>3</v>
      </c>
      <c r="G1224" s="368">
        <v>0</v>
      </c>
      <c r="H1224" s="368">
        <v>2</v>
      </c>
      <c r="I1224" s="368">
        <v>0</v>
      </c>
      <c r="J1224" s="368">
        <v>1</v>
      </c>
    </row>
    <row r="1225" spans="1:10" ht="15.75" customHeight="1">
      <c r="A1225" s="368" t="s">
        <v>1998</v>
      </c>
      <c r="B1225" s="368">
        <v>4</v>
      </c>
      <c r="C1225" s="368" t="s">
        <v>139</v>
      </c>
      <c r="D1225" s="368" t="s">
        <v>73</v>
      </c>
      <c r="E1225" s="368" t="s">
        <v>250</v>
      </c>
      <c r="F1225" s="368">
        <v>2</v>
      </c>
      <c r="G1225" s="368">
        <v>0</v>
      </c>
      <c r="H1225" s="368">
        <v>2</v>
      </c>
      <c r="I1225" s="368">
        <v>0</v>
      </c>
      <c r="J1225" s="368">
        <v>0</v>
      </c>
    </row>
    <row r="1226" spans="1:10" ht="15.75" customHeight="1">
      <c r="A1226" s="368" t="s">
        <v>1999</v>
      </c>
      <c r="B1226" s="368">
        <v>4</v>
      </c>
      <c r="C1226" s="368" t="s">
        <v>139</v>
      </c>
      <c r="D1226" s="368" t="s">
        <v>74</v>
      </c>
      <c r="E1226" s="368" t="s">
        <v>250</v>
      </c>
      <c r="F1226" s="368">
        <v>24</v>
      </c>
      <c r="G1226" s="368">
        <v>2</v>
      </c>
      <c r="H1226" s="368">
        <v>17</v>
      </c>
      <c r="I1226" s="368">
        <v>4</v>
      </c>
      <c r="J1226" s="368">
        <v>1</v>
      </c>
    </row>
    <row r="1227" spans="1:10" ht="15.75" customHeight="1">
      <c r="A1227" s="368" t="s">
        <v>2000</v>
      </c>
      <c r="B1227" s="368">
        <v>4</v>
      </c>
      <c r="C1227" s="368" t="s">
        <v>139</v>
      </c>
      <c r="D1227" s="368" t="s">
        <v>198</v>
      </c>
      <c r="E1227" s="368" t="s">
        <v>250</v>
      </c>
      <c r="F1227" s="368">
        <v>36</v>
      </c>
      <c r="G1227" s="368">
        <v>3</v>
      </c>
      <c r="H1227" s="368">
        <v>24</v>
      </c>
      <c r="I1227" s="368">
        <v>6</v>
      </c>
      <c r="J1227" s="368">
        <v>3</v>
      </c>
    </row>
    <row r="1228" spans="1:10" ht="15.75" customHeight="1">
      <c r="A1228" s="368" t="s">
        <v>2001</v>
      </c>
      <c r="B1228" s="368">
        <v>4</v>
      </c>
      <c r="C1228" s="368" t="s">
        <v>139</v>
      </c>
      <c r="D1228" s="368" t="s">
        <v>227</v>
      </c>
      <c r="E1228" s="368" t="s">
        <v>250</v>
      </c>
      <c r="F1228" s="368">
        <v>13</v>
      </c>
      <c r="G1228" s="368">
        <v>0</v>
      </c>
      <c r="H1228" s="368">
        <v>9</v>
      </c>
      <c r="I1228" s="368">
        <v>3</v>
      </c>
      <c r="J1228" s="368">
        <v>1</v>
      </c>
    </row>
    <row r="1229" spans="1:10" ht="15.75" customHeight="1">
      <c r="A1229" s="368" t="s">
        <v>2002</v>
      </c>
      <c r="B1229" s="368">
        <v>4</v>
      </c>
      <c r="C1229" s="368" t="s">
        <v>139</v>
      </c>
      <c r="D1229" s="368" t="s">
        <v>199</v>
      </c>
      <c r="E1229" s="368" t="s">
        <v>250</v>
      </c>
      <c r="F1229" s="368">
        <v>5</v>
      </c>
      <c r="G1229" s="368">
        <v>0</v>
      </c>
      <c r="H1229" s="368">
        <v>3</v>
      </c>
      <c r="I1229" s="368">
        <v>2</v>
      </c>
      <c r="J1229" s="368">
        <v>0</v>
      </c>
    </row>
    <row r="1230" spans="1:10" ht="15.75" customHeight="1">
      <c r="A1230" s="368" t="s">
        <v>2003</v>
      </c>
      <c r="B1230" s="368">
        <v>4</v>
      </c>
      <c r="C1230" s="368" t="s">
        <v>139</v>
      </c>
      <c r="D1230" s="368" t="s">
        <v>212</v>
      </c>
      <c r="E1230" s="368" t="s">
        <v>250</v>
      </c>
      <c r="F1230" s="368">
        <v>2</v>
      </c>
      <c r="G1230" s="368">
        <v>0</v>
      </c>
      <c r="H1230" s="368">
        <v>1</v>
      </c>
      <c r="I1230" s="368">
        <v>1</v>
      </c>
      <c r="J1230" s="368">
        <v>0</v>
      </c>
    </row>
    <row r="1231" spans="1:10" ht="15.75" customHeight="1">
      <c r="A1231" s="368" t="s">
        <v>2004</v>
      </c>
      <c r="B1231" s="368">
        <v>4</v>
      </c>
      <c r="C1231" s="368" t="s">
        <v>139</v>
      </c>
      <c r="D1231" s="368" t="s">
        <v>155</v>
      </c>
      <c r="E1231" s="368" t="s">
        <v>250</v>
      </c>
      <c r="F1231" s="368">
        <v>7</v>
      </c>
      <c r="G1231" s="368">
        <v>0</v>
      </c>
      <c r="H1231" s="368">
        <v>3</v>
      </c>
      <c r="I1231" s="368">
        <v>3</v>
      </c>
      <c r="J1231" s="368">
        <v>1</v>
      </c>
    </row>
    <row r="1232" spans="1:10" ht="15.75" customHeight="1">
      <c r="A1232" s="368" t="s">
        <v>2005</v>
      </c>
      <c r="B1232" s="368">
        <v>4</v>
      </c>
      <c r="C1232" s="368" t="s">
        <v>139</v>
      </c>
      <c r="D1232" s="368" t="s">
        <v>101</v>
      </c>
      <c r="E1232" s="368" t="s">
        <v>250</v>
      </c>
      <c r="F1232" s="368">
        <v>1</v>
      </c>
      <c r="G1232" s="368">
        <v>0</v>
      </c>
      <c r="H1232" s="368">
        <v>0</v>
      </c>
      <c r="I1232" s="368">
        <v>1</v>
      </c>
      <c r="J1232" s="368">
        <v>0</v>
      </c>
    </row>
    <row r="1233" spans="1:10" ht="15.75" customHeight="1">
      <c r="A1233" s="368" t="s">
        <v>2006</v>
      </c>
      <c r="B1233" s="368">
        <v>4</v>
      </c>
      <c r="C1233" s="368" t="s">
        <v>139</v>
      </c>
      <c r="D1233" s="368" t="s">
        <v>228</v>
      </c>
      <c r="E1233" s="368" t="s">
        <v>250</v>
      </c>
      <c r="F1233" s="368">
        <v>7</v>
      </c>
      <c r="G1233" s="368">
        <v>1</v>
      </c>
      <c r="H1233" s="368">
        <v>5</v>
      </c>
      <c r="I1233" s="368">
        <v>1</v>
      </c>
      <c r="J1233" s="368">
        <v>0</v>
      </c>
    </row>
    <row r="1234" spans="1:10" ht="15.75" customHeight="1">
      <c r="A1234" s="368" t="s">
        <v>2007</v>
      </c>
      <c r="B1234" s="368">
        <v>4</v>
      </c>
      <c r="C1234" s="368" t="s">
        <v>139</v>
      </c>
      <c r="D1234" s="368" t="s">
        <v>178</v>
      </c>
      <c r="E1234" s="368" t="s">
        <v>250</v>
      </c>
      <c r="F1234" s="368">
        <v>5</v>
      </c>
      <c r="G1234" s="368">
        <v>0</v>
      </c>
      <c r="H1234" s="368">
        <v>4</v>
      </c>
      <c r="I1234" s="368">
        <v>0</v>
      </c>
      <c r="J1234" s="368">
        <v>1</v>
      </c>
    </row>
    <row r="1235" spans="1:10" ht="15.75" customHeight="1">
      <c r="A1235" s="368" t="s">
        <v>2008</v>
      </c>
      <c r="B1235" s="368">
        <v>4</v>
      </c>
      <c r="C1235" s="368" t="s">
        <v>139</v>
      </c>
      <c r="D1235" s="368" t="s">
        <v>102</v>
      </c>
      <c r="E1235" s="368" t="s">
        <v>250</v>
      </c>
      <c r="F1235" s="368">
        <v>1</v>
      </c>
      <c r="G1235" s="368">
        <v>0</v>
      </c>
      <c r="H1235" s="368">
        <v>1</v>
      </c>
      <c r="I1235" s="368">
        <v>0</v>
      </c>
      <c r="J1235" s="368">
        <v>0</v>
      </c>
    </row>
    <row r="1236" spans="1:10" ht="15.75" customHeight="1">
      <c r="A1236" s="368" t="s">
        <v>2009</v>
      </c>
      <c r="B1236" s="368">
        <v>4</v>
      </c>
      <c r="C1236" s="368" t="s">
        <v>139</v>
      </c>
      <c r="D1236" s="368" t="s">
        <v>85</v>
      </c>
      <c r="E1236" s="368" t="s">
        <v>250</v>
      </c>
      <c r="F1236" s="368">
        <v>28</v>
      </c>
      <c r="G1236" s="368">
        <v>5</v>
      </c>
      <c r="H1236" s="368">
        <v>17</v>
      </c>
      <c r="I1236" s="368">
        <v>4</v>
      </c>
      <c r="J1236" s="368">
        <v>2</v>
      </c>
    </row>
    <row r="1237" spans="1:10" ht="15.75" customHeight="1">
      <c r="A1237" s="368" t="s">
        <v>2010</v>
      </c>
      <c r="B1237" s="368">
        <v>4</v>
      </c>
      <c r="C1237" s="368" t="s">
        <v>139</v>
      </c>
      <c r="D1237" s="368" t="s">
        <v>156</v>
      </c>
      <c r="E1237" s="368" t="s">
        <v>250</v>
      </c>
      <c r="F1237" s="368">
        <v>7</v>
      </c>
      <c r="G1237" s="368">
        <v>0</v>
      </c>
      <c r="H1237" s="368">
        <v>6</v>
      </c>
      <c r="I1237" s="368">
        <v>1</v>
      </c>
      <c r="J1237" s="368">
        <v>0</v>
      </c>
    </row>
    <row r="1238" spans="1:10" ht="15.75" customHeight="1">
      <c r="A1238" s="368" t="s">
        <v>2011</v>
      </c>
      <c r="B1238" s="368">
        <v>4</v>
      </c>
      <c r="C1238" s="368" t="s">
        <v>139</v>
      </c>
      <c r="D1238" s="368" t="s">
        <v>200</v>
      </c>
      <c r="E1238" s="368" t="s">
        <v>250</v>
      </c>
      <c r="F1238" s="368">
        <v>24</v>
      </c>
      <c r="G1238" s="368">
        <v>0</v>
      </c>
      <c r="H1238" s="368">
        <v>19</v>
      </c>
      <c r="I1238" s="368">
        <v>5</v>
      </c>
      <c r="J1238" s="368">
        <v>0</v>
      </c>
    </row>
    <row r="1239" spans="1:10" ht="15.75" customHeight="1">
      <c r="A1239" s="368" t="s">
        <v>2012</v>
      </c>
      <c r="B1239" s="368">
        <v>4</v>
      </c>
      <c r="C1239" s="368" t="s">
        <v>139</v>
      </c>
      <c r="D1239" s="368" t="s">
        <v>103</v>
      </c>
      <c r="E1239" s="368" t="s">
        <v>250</v>
      </c>
      <c r="F1239" s="368">
        <v>4</v>
      </c>
      <c r="G1239" s="368">
        <v>0</v>
      </c>
      <c r="H1239" s="368">
        <v>3</v>
      </c>
      <c r="I1239" s="368">
        <v>1</v>
      </c>
      <c r="J1239" s="368">
        <v>0</v>
      </c>
    </row>
    <row r="1240" spans="1:10" ht="15.75" customHeight="1">
      <c r="A1240" s="368" t="s">
        <v>2013</v>
      </c>
      <c r="B1240" s="368">
        <v>4</v>
      </c>
      <c r="C1240" s="368" t="s">
        <v>139</v>
      </c>
      <c r="D1240" s="368" t="s">
        <v>104</v>
      </c>
      <c r="E1240" s="368" t="s">
        <v>250</v>
      </c>
      <c r="F1240" s="368">
        <v>3</v>
      </c>
      <c r="G1240" s="368">
        <v>0</v>
      </c>
      <c r="H1240" s="368">
        <v>2</v>
      </c>
      <c r="I1240" s="368">
        <v>1</v>
      </c>
      <c r="J1240" s="368">
        <v>0</v>
      </c>
    </row>
    <row r="1241" spans="1:10" ht="15.75" customHeight="1">
      <c r="A1241" s="368" t="s">
        <v>2014</v>
      </c>
      <c r="B1241" s="368">
        <v>4</v>
      </c>
      <c r="C1241" s="368" t="s">
        <v>139</v>
      </c>
      <c r="D1241" s="368" t="s">
        <v>27</v>
      </c>
      <c r="E1241" s="368" t="s">
        <v>250</v>
      </c>
      <c r="F1241" s="368">
        <v>7</v>
      </c>
      <c r="G1241" s="368">
        <v>0</v>
      </c>
      <c r="H1241" s="368">
        <v>5</v>
      </c>
      <c r="I1241" s="368">
        <v>1</v>
      </c>
      <c r="J1241" s="368">
        <v>1</v>
      </c>
    </row>
    <row r="1242" spans="1:10" ht="15.75" customHeight="1">
      <c r="A1242" s="368" t="s">
        <v>2015</v>
      </c>
      <c r="B1242" s="368">
        <v>4</v>
      </c>
      <c r="C1242" s="368" t="s">
        <v>139</v>
      </c>
      <c r="D1242" s="368" t="s">
        <v>179</v>
      </c>
      <c r="E1242" s="368" t="s">
        <v>250</v>
      </c>
      <c r="F1242" s="368">
        <v>50</v>
      </c>
      <c r="G1242" s="368">
        <v>1</v>
      </c>
      <c r="H1242" s="368">
        <v>36</v>
      </c>
      <c r="I1242" s="368">
        <v>9</v>
      </c>
      <c r="J1242" s="368">
        <v>4</v>
      </c>
    </row>
    <row r="1243" spans="1:10" ht="15.75" customHeight="1">
      <c r="A1243" s="368" t="s">
        <v>2016</v>
      </c>
      <c r="B1243" s="368">
        <v>4</v>
      </c>
      <c r="C1243" s="368" t="s">
        <v>139</v>
      </c>
      <c r="D1243" s="368" t="s">
        <v>106</v>
      </c>
      <c r="E1243" s="368" t="s">
        <v>250</v>
      </c>
      <c r="F1243" s="368">
        <v>1</v>
      </c>
      <c r="G1243" s="368">
        <v>0</v>
      </c>
      <c r="H1243" s="368">
        <v>1</v>
      </c>
      <c r="I1243" s="368">
        <v>0</v>
      </c>
      <c r="J1243" s="368">
        <v>0</v>
      </c>
    </row>
    <row r="1244" spans="1:10" ht="15.75" customHeight="1">
      <c r="A1244" s="368" t="s">
        <v>2017</v>
      </c>
      <c r="B1244" s="368">
        <v>4</v>
      </c>
      <c r="C1244" s="368" t="s">
        <v>139</v>
      </c>
      <c r="D1244" s="368" t="s">
        <v>107</v>
      </c>
      <c r="E1244" s="368" t="s">
        <v>250</v>
      </c>
      <c r="F1244" s="368">
        <v>4</v>
      </c>
      <c r="G1244" s="368">
        <v>0</v>
      </c>
      <c r="H1244" s="368">
        <v>3</v>
      </c>
      <c r="I1244" s="368">
        <v>1</v>
      </c>
      <c r="J1244" s="368">
        <v>0</v>
      </c>
    </row>
    <row r="1245" spans="1:10" ht="15.75" customHeight="1">
      <c r="A1245" s="368" t="s">
        <v>2018</v>
      </c>
      <c r="B1245" s="368">
        <v>4</v>
      </c>
      <c r="C1245" s="368" t="s">
        <v>139</v>
      </c>
      <c r="D1245" s="368" t="s">
        <v>157</v>
      </c>
      <c r="E1245" s="368" t="s">
        <v>250</v>
      </c>
      <c r="F1245" s="368">
        <v>2</v>
      </c>
      <c r="G1245" s="368">
        <v>2</v>
      </c>
      <c r="H1245" s="368">
        <v>0</v>
      </c>
      <c r="I1245" s="368">
        <v>0</v>
      </c>
      <c r="J1245" s="368">
        <v>0</v>
      </c>
    </row>
    <row r="1246" spans="1:10" ht="15.75" customHeight="1">
      <c r="A1246" s="368" t="s">
        <v>2019</v>
      </c>
      <c r="B1246" s="368">
        <v>4</v>
      </c>
      <c r="C1246" s="368" t="s">
        <v>139</v>
      </c>
      <c r="D1246" s="368" t="s">
        <v>108</v>
      </c>
      <c r="E1246" s="368" t="s">
        <v>250</v>
      </c>
      <c r="F1246" s="368">
        <v>1</v>
      </c>
      <c r="G1246" s="368">
        <v>0</v>
      </c>
      <c r="H1246" s="368">
        <v>1</v>
      </c>
      <c r="I1246" s="368">
        <v>0</v>
      </c>
      <c r="J1246" s="368">
        <v>0</v>
      </c>
    </row>
    <row r="1247" spans="1:10" ht="15.75" customHeight="1">
      <c r="A1247" s="368" t="s">
        <v>2020</v>
      </c>
      <c r="B1247" s="368">
        <v>4</v>
      </c>
      <c r="C1247" s="368" t="s">
        <v>139</v>
      </c>
      <c r="D1247" s="368" t="s">
        <v>213</v>
      </c>
      <c r="E1247" s="368" t="s">
        <v>250</v>
      </c>
      <c r="F1247" s="368">
        <v>8</v>
      </c>
      <c r="G1247" s="368">
        <v>0</v>
      </c>
      <c r="H1247" s="368">
        <v>4</v>
      </c>
      <c r="I1247" s="368">
        <v>1</v>
      </c>
      <c r="J1247" s="368">
        <v>3</v>
      </c>
    </row>
    <row r="1248" spans="1:10" ht="15.75" customHeight="1">
      <c r="A1248" s="368" t="s">
        <v>2021</v>
      </c>
      <c r="B1248" s="368">
        <v>4</v>
      </c>
      <c r="C1248" s="368" t="s">
        <v>139</v>
      </c>
      <c r="D1248" s="368" t="s">
        <v>86</v>
      </c>
      <c r="E1248" s="368" t="s">
        <v>250</v>
      </c>
      <c r="F1248" s="368">
        <v>21</v>
      </c>
      <c r="G1248" s="368">
        <v>3</v>
      </c>
      <c r="H1248" s="368">
        <v>13</v>
      </c>
      <c r="I1248" s="368">
        <v>5</v>
      </c>
      <c r="J1248" s="368">
        <v>0</v>
      </c>
    </row>
    <row r="1249" spans="1:10" ht="15.75" customHeight="1">
      <c r="A1249" s="368" t="s">
        <v>2022</v>
      </c>
      <c r="B1249" s="368">
        <v>4</v>
      </c>
      <c r="C1249" s="368" t="s">
        <v>139</v>
      </c>
      <c r="D1249" s="368" t="s">
        <v>109</v>
      </c>
      <c r="E1249" s="368" t="s">
        <v>250</v>
      </c>
      <c r="F1249" s="368">
        <v>7</v>
      </c>
      <c r="G1249" s="368">
        <v>0</v>
      </c>
      <c r="H1249" s="368">
        <v>6</v>
      </c>
      <c r="I1249" s="368">
        <v>0</v>
      </c>
      <c r="J1249" s="368">
        <v>1</v>
      </c>
    </row>
    <row r="1250" spans="1:10" ht="15.75" customHeight="1">
      <c r="A1250" s="368" t="s">
        <v>2023</v>
      </c>
      <c r="B1250" s="368">
        <v>4</v>
      </c>
      <c r="C1250" s="368" t="s">
        <v>139</v>
      </c>
      <c r="D1250" s="368" t="s">
        <v>110</v>
      </c>
      <c r="E1250" s="368" t="s">
        <v>250</v>
      </c>
      <c r="F1250" s="368">
        <v>1</v>
      </c>
      <c r="G1250" s="368">
        <v>0</v>
      </c>
      <c r="H1250" s="368">
        <v>0</v>
      </c>
      <c r="I1250" s="368">
        <v>1</v>
      </c>
      <c r="J1250" s="368">
        <v>0</v>
      </c>
    </row>
    <row r="1251" spans="1:10" ht="15.75" customHeight="1">
      <c r="A1251" s="368" t="s">
        <v>2024</v>
      </c>
      <c r="B1251" s="368">
        <v>4</v>
      </c>
      <c r="C1251" s="368" t="s">
        <v>139</v>
      </c>
      <c r="D1251" s="368" t="s">
        <v>180</v>
      </c>
      <c r="E1251" s="368" t="s">
        <v>250</v>
      </c>
      <c r="F1251" s="368">
        <v>2</v>
      </c>
      <c r="G1251" s="368">
        <v>0</v>
      </c>
      <c r="H1251" s="368">
        <v>1</v>
      </c>
      <c r="I1251" s="368">
        <v>1</v>
      </c>
      <c r="J1251" s="368">
        <v>0</v>
      </c>
    </row>
    <row r="1252" spans="1:10" ht="15.75" customHeight="1">
      <c r="A1252" s="368" t="s">
        <v>2025</v>
      </c>
      <c r="B1252" s="368">
        <v>4</v>
      </c>
      <c r="C1252" s="368" t="s">
        <v>139</v>
      </c>
      <c r="D1252" s="368" t="s">
        <v>111</v>
      </c>
      <c r="E1252" s="368" t="s">
        <v>250</v>
      </c>
      <c r="F1252" s="368">
        <v>3</v>
      </c>
      <c r="G1252" s="368">
        <v>0</v>
      </c>
      <c r="H1252" s="368">
        <v>1</v>
      </c>
      <c r="I1252" s="368">
        <v>2</v>
      </c>
      <c r="J1252" s="368">
        <v>0</v>
      </c>
    </row>
    <row r="1253" spans="1:10" ht="15.75" customHeight="1">
      <c r="A1253" s="368" t="s">
        <v>2026</v>
      </c>
      <c r="B1253" s="368">
        <v>4</v>
      </c>
      <c r="C1253" s="368" t="s">
        <v>139</v>
      </c>
      <c r="D1253" s="368" t="s">
        <v>140</v>
      </c>
      <c r="E1253" s="368" t="s">
        <v>250</v>
      </c>
      <c r="F1253" s="368">
        <v>1</v>
      </c>
      <c r="G1253" s="368">
        <v>0</v>
      </c>
      <c r="H1253" s="368">
        <v>0</v>
      </c>
      <c r="I1253" s="368">
        <v>0</v>
      </c>
      <c r="J1253" s="368">
        <v>1</v>
      </c>
    </row>
    <row r="1254" spans="1:10" ht="15.75" customHeight="1">
      <c r="A1254" s="368" t="s">
        <v>2027</v>
      </c>
      <c r="B1254" s="368">
        <v>4</v>
      </c>
      <c r="C1254" s="368" t="s">
        <v>139</v>
      </c>
      <c r="D1254" s="368" t="s">
        <v>181</v>
      </c>
      <c r="E1254" s="368" t="s">
        <v>250</v>
      </c>
      <c r="F1254" s="368">
        <v>29</v>
      </c>
      <c r="G1254" s="368">
        <v>3</v>
      </c>
      <c r="H1254" s="368">
        <v>19</v>
      </c>
      <c r="I1254" s="368">
        <v>6</v>
      </c>
      <c r="J1254" s="368">
        <v>1</v>
      </c>
    </row>
    <row r="1255" spans="1:10" ht="15.75" customHeight="1">
      <c r="A1255" s="368" t="s">
        <v>2028</v>
      </c>
      <c r="B1255" s="368">
        <v>4</v>
      </c>
      <c r="C1255" s="368" t="s">
        <v>139</v>
      </c>
      <c r="D1255" s="368" t="s">
        <v>229</v>
      </c>
      <c r="E1255" s="368" t="s">
        <v>250</v>
      </c>
      <c r="F1255" s="368">
        <v>13</v>
      </c>
      <c r="G1255" s="368">
        <v>0</v>
      </c>
      <c r="H1255" s="368">
        <v>9</v>
      </c>
      <c r="I1255" s="368">
        <v>4</v>
      </c>
      <c r="J1255" s="368">
        <v>0</v>
      </c>
    </row>
    <row r="1256" spans="1:10" ht="15.75" customHeight="1">
      <c r="A1256" s="368" t="s">
        <v>2029</v>
      </c>
      <c r="B1256" s="368">
        <v>4</v>
      </c>
      <c r="C1256" s="368" t="s">
        <v>139</v>
      </c>
      <c r="D1256" s="368" t="s">
        <v>141</v>
      </c>
      <c r="E1256" s="368" t="s">
        <v>250</v>
      </c>
      <c r="F1256" s="368">
        <v>3</v>
      </c>
      <c r="G1256" s="368">
        <v>0</v>
      </c>
      <c r="H1256" s="368">
        <v>3</v>
      </c>
      <c r="I1256" s="368">
        <v>0</v>
      </c>
      <c r="J1256" s="368">
        <v>0</v>
      </c>
    </row>
    <row r="1257" spans="1:10" ht="15.75" customHeight="1">
      <c r="A1257" s="368" t="s">
        <v>2030</v>
      </c>
      <c r="B1257" s="368">
        <v>4</v>
      </c>
      <c r="C1257" s="368" t="s">
        <v>139</v>
      </c>
      <c r="D1257" s="368" t="s">
        <v>114</v>
      </c>
      <c r="E1257" s="368" t="s">
        <v>250</v>
      </c>
      <c r="F1257" s="368">
        <v>14</v>
      </c>
      <c r="G1257" s="368">
        <v>0</v>
      </c>
      <c r="H1257" s="368">
        <v>14</v>
      </c>
      <c r="I1257" s="368">
        <v>0</v>
      </c>
      <c r="J1257" s="368">
        <v>0</v>
      </c>
    </row>
    <row r="1258" spans="1:10" ht="15.75" customHeight="1">
      <c r="A1258" s="368" t="s">
        <v>2031</v>
      </c>
      <c r="B1258" s="368">
        <v>4</v>
      </c>
      <c r="C1258" s="368" t="s">
        <v>139</v>
      </c>
      <c r="D1258" s="368" t="s">
        <v>28</v>
      </c>
      <c r="E1258" s="368" t="s">
        <v>250</v>
      </c>
      <c r="F1258" s="368">
        <v>6</v>
      </c>
      <c r="G1258" s="368">
        <v>0</v>
      </c>
      <c r="H1258" s="368">
        <v>5</v>
      </c>
      <c r="I1258" s="368">
        <v>1</v>
      </c>
      <c r="J1258" s="368">
        <v>0</v>
      </c>
    </row>
    <row r="1259" spans="1:10" ht="15.75" customHeight="1">
      <c r="A1259" s="368" t="s">
        <v>2032</v>
      </c>
      <c r="B1259" s="368">
        <v>4</v>
      </c>
      <c r="C1259" s="368" t="s">
        <v>139</v>
      </c>
      <c r="D1259" s="368" t="s">
        <v>142</v>
      </c>
      <c r="E1259" s="368" t="s">
        <v>250</v>
      </c>
      <c r="F1259" s="368">
        <v>1</v>
      </c>
      <c r="G1259" s="368">
        <v>0</v>
      </c>
      <c r="H1259" s="368">
        <v>1</v>
      </c>
      <c r="I1259" s="368">
        <v>0</v>
      </c>
      <c r="J1259" s="368">
        <v>0</v>
      </c>
    </row>
    <row r="1260" spans="1:10" ht="15.75" customHeight="1">
      <c r="A1260" s="368" t="s">
        <v>2033</v>
      </c>
      <c r="B1260" s="368">
        <v>4</v>
      </c>
      <c r="C1260" s="368" t="s">
        <v>139</v>
      </c>
      <c r="D1260" s="368" t="s">
        <v>29</v>
      </c>
      <c r="E1260" s="368" t="s">
        <v>250</v>
      </c>
      <c r="F1260" s="368">
        <v>53</v>
      </c>
      <c r="G1260" s="368">
        <v>5</v>
      </c>
      <c r="H1260" s="368">
        <v>40</v>
      </c>
      <c r="I1260" s="368">
        <v>7</v>
      </c>
      <c r="J1260" s="368">
        <v>1</v>
      </c>
    </row>
    <row r="1261" spans="1:10" ht="15.75" customHeight="1">
      <c r="A1261" s="368" t="s">
        <v>2034</v>
      </c>
      <c r="B1261" s="368">
        <v>4</v>
      </c>
      <c r="C1261" s="368" t="s">
        <v>139</v>
      </c>
      <c r="D1261" s="368" t="s">
        <v>115</v>
      </c>
      <c r="E1261" s="368" t="s">
        <v>250</v>
      </c>
      <c r="F1261" s="368">
        <v>52</v>
      </c>
      <c r="G1261" s="368">
        <v>0</v>
      </c>
      <c r="H1261" s="368">
        <v>39</v>
      </c>
      <c r="I1261" s="368">
        <v>9</v>
      </c>
      <c r="J1261" s="368">
        <v>4</v>
      </c>
    </row>
    <row r="1262" spans="1:10" ht="15.75" customHeight="1">
      <c r="A1262" s="368" t="s">
        <v>2035</v>
      </c>
      <c r="B1262" s="368">
        <v>4</v>
      </c>
      <c r="C1262" s="368" t="s">
        <v>139</v>
      </c>
      <c r="D1262" s="368" t="s">
        <v>75</v>
      </c>
      <c r="E1262" s="368" t="s">
        <v>250</v>
      </c>
      <c r="F1262" s="368">
        <v>5</v>
      </c>
      <c r="G1262" s="368">
        <v>0</v>
      </c>
      <c r="H1262" s="368">
        <v>1</v>
      </c>
      <c r="I1262" s="368">
        <v>3</v>
      </c>
      <c r="J1262" s="368">
        <v>1</v>
      </c>
    </row>
    <row r="1263" spans="1:10" ht="15.75" customHeight="1">
      <c r="A1263" s="368" t="s">
        <v>2036</v>
      </c>
      <c r="B1263" s="368">
        <v>4</v>
      </c>
      <c r="C1263" s="368" t="s">
        <v>139</v>
      </c>
      <c r="D1263" s="368" t="s">
        <v>76</v>
      </c>
      <c r="E1263" s="368" t="s">
        <v>250</v>
      </c>
      <c r="F1263" s="368">
        <v>25</v>
      </c>
      <c r="G1263" s="368">
        <v>1</v>
      </c>
      <c r="H1263" s="368">
        <v>20</v>
      </c>
      <c r="I1263" s="368">
        <v>3</v>
      </c>
      <c r="J1263" s="368">
        <v>1</v>
      </c>
    </row>
    <row r="1264" spans="1:10" ht="15.75" customHeight="1">
      <c r="A1264" s="368" t="s">
        <v>2037</v>
      </c>
      <c r="B1264" s="368">
        <v>4</v>
      </c>
      <c r="C1264" s="368" t="s">
        <v>139</v>
      </c>
      <c r="D1264" s="368" t="s">
        <v>143</v>
      </c>
      <c r="E1264" s="368" t="s">
        <v>250</v>
      </c>
      <c r="F1264" s="368">
        <v>4</v>
      </c>
      <c r="G1264" s="368">
        <v>0</v>
      </c>
      <c r="H1264" s="368">
        <v>3</v>
      </c>
      <c r="I1264" s="368">
        <v>1</v>
      </c>
      <c r="J1264" s="368">
        <v>0</v>
      </c>
    </row>
    <row r="1265" spans="1:10" ht="15.75" customHeight="1">
      <c r="A1265" s="368" t="s">
        <v>2038</v>
      </c>
      <c r="B1265" s="368">
        <v>4</v>
      </c>
      <c r="C1265" s="368" t="s">
        <v>139</v>
      </c>
      <c r="D1265" s="368" t="s">
        <v>77</v>
      </c>
      <c r="E1265" s="368" t="s">
        <v>250</v>
      </c>
      <c r="F1265" s="368">
        <v>22</v>
      </c>
      <c r="G1265" s="368">
        <v>1</v>
      </c>
      <c r="H1265" s="368">
        <v>16</v>
      </c>
      <c r="I1265" s="368">
        <v>3</v>
      </c>
      <c r="J1265" s="368">
        <v>2</v>
      </c>
    </row>
    <row r="1266" spans="1:10" ht="15.75" customHeight="1">
      <c r="A1266" s="368" t="s">
        <v>2039</v>
      </c>
      <c r="B1266" s="368">
        <v>4</v>
      </c>
      <c r="C1266" s="368" t="s">
        <v>139</v>
      </c>
      <c r="D1266" s="368" t="s">
        <v>30</v>
      </c>
      <c r="E1266" s="368" t="s">
        <v>250</v>
      </c>
      <c r="F1266" s="368">
        <v>15</v>
      </c>
      <c r="G1266" s="368">
        <v>4</v>
      </c>
      <c r="H1266" s="368">
        <v>8</v>
      </c>
      <c r="I1266" s="368">
        <v>2</v>
      </c>
      <c r="J1266" s="368">
        <v>1</v>
      </c>
    </row>
    <row r="1267" spans="1:10" ht="15.75" customHeight="1">
      <c r="A1267" s="368" t="s">
        <v>2040</v>
      </c>
      <c r="B1267" s="368">
        <v>4</v>
      </c>
      <c r="C1267" s="368" t="s">
        <v>139</v>
      </c>
      <c r="D1267" s="368" t="s">
        <v>173</v>
      </c>
      <c r="E1267" s="368" t="s">
        <v>250</v>
      </c>
      <c r="F1267" s="368">
        <v>5</v>
      </c>
      <c r="G1267" s="368">
        <v>0</v>
      </c>
      <c r="H1267" s="368">
        <v>4</v>
      </c>
      <c r="I1267" s="368">
        <v>1</v>
      </c>
      <c r="J1267" s="368">
        <v>0</v>
      </c>
    </row>
    <row r="1268" spans="1:10" ht="15.75" customHeight="1">
      <c r="A1268" s="368" t="s">
        <v>2041</v>
      </c>
      <c r="B1268" s="368">
        <v>4</v>
      </c>
      <c r="C1268" s="368" t="s">
        <v>139</v>
      </c>
      <c r="D1268" s="368" t="s">
        <v>87</v>
      </c>
      <c r="E1268" s="368" t="s">
        <v>250</v>
      </c>
      <c r="F1268" s="368">
        <v>5</v>
      </c>
      <c r="G1268" s="368">
        <v>1</v>
      </c>
      <c r="H1268" s="368">
        <v>4</v>
      </c>
      <c r="I1268" s="368">
        <v>0</v>
      </c>
      <c r="J1268" s="368">
        <v>0</v>
      </c>
    </row>
    <row r="1269" spans="1:10" ht="15.75" customHeight="1">
      <c r="A1269" s="368" t="s">
        <v>2042</v>
      </c>
      <c r="B1269" s="368">
        <v>4</v>
      </c>
      <c r="C1269" s="368" t="s">
        <v>139</v>
      </c>
      <c r="D1269" s="368" t="s">
        <v>31</v>
      </c>
      <c r="E1269" s="368" t="s">
        <v>250</v>
      </c>
      <c r="F1269" s="368">
        <v>11</v>
      </c>
      <c r="G1269" s="368">
        <v>0</v>
      </c>
      <c r="H1269" s="368">
        <v>9</v>
      </c>
      <c r="I1269" s="368">
        <v>2</v>
      </c>
      <c r="J1269" s="368">
        <v>0</v>
      </c>
    </row>
    <row r="1270" spans="1:10" ht="15.75" customHeight="1">
      <c r="A1270" s="368" t="s">
        <v>2043</v>
      </c>
      <c r="B1270" s="368">
        <v>4</v>
      </c>
      <c r="C1270" s="368" t="s">
        <v>139</v>
      </c>
      <c r="D1270" s="368" t="s">
        <v>182</v>
      </c>
      <c r="E1270" s="368" t="s">
        <v>250</v>
      </c>
      <c r="F1270" s="368">
        <v>6</v>
      </c>
      <c r="G1270" s="368">
        <v>1</v>
      </c>
      <c r="H1270" s="368">
        <v>3</v>
      </c>
      <c r="I1270" s="368">
        <v>2</v>
      </c>
      <c r="J1270" s="368">
        <v>0</v>
      </c>
    </row>
    <row r="1271" spans="1:10" ht="15.75" customHeight="1">
      <c r="A1271" s="368" t="s">
        <v>2044</v>
      </c>
      <c r="B1271" s="368">
        <v>4</v>
      </c>
      <c r="C1271" s="368" t="s">
        <v>139</v>
      </c>
      <c r="D1271" s="368" t="s">
        <v>144</v>
      </c>
      <c r="E1271" s="368" t="s">
        <v>250</v>
      </c>
      <c r="F1271" s="368">
        <v>6</v>
      </c>
      <c r="G1271" s="368">
        <v>0</v>
      </c>
      <c r="H1271" s="368">
        <v>5</v>
      </c>
      <c r="I1271" s="368">
        <v>0</v>
      </c>
      <c r="J1271" s="368">
        <v>1</v>
      </c>
    </row>
    <row r="1272" spans="1:10" ht="15.75" customHeight="1">
      <c r="A1272" s="368" t="s">
        <v>2045</v>
      </c>
      <c r="B1272" s="368">
        <v>4</v>
      </c>
      <c r="C1272" s="368" t="s">
        <v>139</v>
      </c>
      <c r="D1272" s="368" t="s">
        <v>158</v>
      </c>
      <c r="E1272" s="368" t="s">
        <v>250</v>
      </c>
      <c r="F1272" s="368">
        <v>2</v>
      </c>
      <c r="G1272" s="368">
        <v>1</v>
      </c>
      <c r="H1272" s="368">
        <v>1</v>
      </c>
      <c r="I1272" s="368">
        <v>0</v>
      </c>
      <c r="J1272" s="368">
        <v>0</v>
      </c>
    </row>
    <row r="1273" spans="1:10" ht="15.75" customHeight="1">
      <c r="A1273" s="368" t="s">
        <v>2046</v>
      </c>
      <c r="B1273" s="368">
        <v>4</v>
      </c>
      <c r="C1273" s="368" t="s">
        <v>139</v>
      </c>
      <c r="D1273" s="368" t="s">
        <v>183</v>
      </c>
      <c r="E1273" s="368" t="s">
        <v>250</v>
      </c>
      <c r="F1273" s="368">
        <v>11</v>
      </c>
      <c r="G1273" s="368">
        <v>0</v>
      </c>
      <c r="H1273" s="368">
        <v>6</v>
      </c>
      <c r="I1273" s="368">
        <v>5</v>
      </c>
      <c r="J1273" s="368">
        <v>0</v>
      </c>
    </row>
    <row r="1274" spans="1:10" ht="15.75" customHeight="1">
      <c r="A1274" s="368" t="s">
        <v>2047</v>
      </c>
      <c r="B1274" s="368">
        <v>4</v>
      </c>
      <c r="C1274" s="368" t="s">
        <v>139</v>
      </c>
      <c r="D1274" s="368" t="s">
        <v>159</v>
      </c>
      <c r="E1274" s="368" t="s">
        <v>250</v>
      </c>
      <c r="F1274" s="368">
        <v>5</v>
      </c>
      <c r="G1274" s="368">
        <v>0</v>
      </c>
      <c r="H1274" s="368">
        <v>4</v>
      </c>
      <c r="I1274" s="368">
        <v>1</v>
      </c>
      <c r="J1274" s="368">
        <v>0</v>
      </c>
    </row>
    <row r="1275" spans="1:10" ht="15.75" customHeight="1">
      <c r="A1275" s="368" t="s">
        <v>2048</v>
      </c>
      <c r="B1275" s="368">
        <v>4</v>
      </c>
      <c r="C1275" s="368" t="s">
        <v>139</v>
      </c>
      <c r="D1275" s="368" t="s">
        <v>145</v>
      </c>
      <c r="E1275" s="368" t="s">
        <v>250</v>
      </c>
      <c r="F1275" s="368">
        <v>4</v>
      </c>
      <c r="G1275" s="368">
        <v>0</v>
      </c>
      <c r="H1275" s="368">
        <v>3</v>
      </c>
      <c r="I1275" s="368">
        <v>0</v>
      </c>
      <c r="J1275" s="368">
        <v>1</v>
      </c>
    </row>
    <row r="1276" spans="1:10" ht="15.75" customHeight="1">
      <c r="A1276" s="368" t="s">
        <v>2049</v>
      </c>
      <c r="B1276" s="368">
        <v>4</v>
      </c>
      <c r="C1276" s="368" t="s">
        <v>139</v>
      </c>
      <c r="D1276" s="368" t="s">
        <v>88</v>
      </c>
      <c r="E1276" s="368" t="s">
        <v>250</v>
      </c>
      <c r="F1276" s="368">
        <v>14</v>
      </c>
      <c r="G1276" s="368">
        <v>0</v>
      </c>
      <c r="H1276" s="368">
        <v>13</v>
      </c>
      <c r="I1276" s="368">
        <v>0</v>
      </c>
      <c r="J1276" s="368">
        <v>1</v>
      </c>
    </row>
    <row r="1277" spans="1:10" ht="15.75" customHeight="1">
      <c r="A1277" s="368" t="s">
        <v>2050</v>
      </c>
      <c r="B1277" s="368">
        <v>4</v>
      </c>
      <c r="C1277" s="368" t="s">
        <v>139</v>
      </c>
      <c r="D1277" s="368" t="s">
        <v>56</v>
      </c>
      <c r="E1277" s="368" t="s">
        <v>250</v>
      </c>
      <c r="F1277" s="368">
        <v>3</v>
      </c>
      <c r="G1277" s="368">
        <v>0</v>
      </c>
      <c r="H1277" s="368">
        <v>3</v>
      </c>
      <c r="I1277" s="368">
        <v>0</v>
      </c>
      <c r="J1277" s="368">
        <v>0</v>
      </c>
    </row>
    <row r="1278" spans="1:10" ht="15.75" customHeight="1">
      <c r="A1278" s="368" t="s">
        <v>2051</v>
      </c>
      <c r="B1278" s="368">
        <v>4</v>
      </c>
      <c r="C1278" s="368" t="s">
        <v>139</v>
      </c>
      <c r="D1278" s="368" t="s">
        <v>57</v>
      </c>
      <c r="E1278" s="368" t="s">
        <v>250</v>
      </c>
      <c r="F1278" s="368">
        <v>5</v>
      </c>
      <c r="G1278" s="368">
        <v>0</v>
      </c>
      <c r="H1278" s="368">
        <v>5</v>
      </c>
      <c r="I1278" s="368">
        <v>0</v>
      </c>
      <c r="J1278" s="368">
        <v>0</v>
      </c>
    </row>
    <row r="1279" spans="1:10" ht="15.75" customHeight="1">
      <c r="A1279" s="368" t="s">
        <v>2052</v>
      </c>
      <c r="B1279" s="368">
        <v>4</v>
      </c>
      <c r="C1279" s="368" t="s">
        <v>139</v>
      </c>
      <c r="D1279" s="368" t="s">
        <v>202</v>
      </c>
      <c r="E1279" s="368" t="s">
        <v>250</v>
      </c>
      <c r="F1279" s="368">
        <v>5</v>
      </c>
      <c r="G1279" s="368">
        <v>1</v>
      </c>
      <c r="H1279" s="368">
        <v>3</v>
      </c>
      <c r="I1279" s="368">
        <v>1</v>
      </c>
      <c r="J1279" s="368">
        <v>0</v>
      </c>
    </row>
    <row r="1280" spans="1:10" ht="15.75" customHeight="1">
      <c r="A1280" s="368" t="s">
        <v>2053</v>
      </c>
      <c r="B1280" s="368">
        <v>4</v>
      </c>
      <c r="C1280" s="368" t="s">
        <v>139</v>
      </c>
      <c r="D1280" s="368" t="s">
        <v>160</v>
      </c>
      <c r="E1280" s="368" t="s">
        <v>250</v>
      </c>
      <c r="F1280" s="368">
        <v>3</v>
      </c>
      <c r="G1280" s="368">
        <v>0</v>
      </c>
      <c r="H1280" s="368">
        <v>2</v>
      </c>
      <c r="I1280" s="368">
        <v>1</v>
      </c>
      <c r="J1280" s="368">
        <v>0</v>
      </c>
    </row>
    <row r="1281" spans="1:10" ht="15.75" customHeight="1">
      <c r="A1281" s="368" t="s">
        <v>2054</v>
      </c>
      <c r="B1281" s="368">
        <v>4</v>
      </c>
      <c r="C1281" s="368" t="s">
        <v>139</v>
      </c>
      <c r="D1281" s="368" t="s">
        <v>58</v>
      </c>
      <c r="E1281" s="368" t="s">
        <v>250</v>
      </c>
      <c r="F1281" s="368">
        <v>23</v>
      </c>
      <c r="G1281" s="368">
        <v>2</v>
      </c>
      <c r="H1281" s="368">
        <v>15</v>
      </c>
      <c r="I1281" s="368">
        <v>3</v>
      </c>
      <c r="J1281" s="368">
        <v>3</v>
      </c>
    </row>
    <row r="1282" spans="1:10" ht="15.75" customHeight="1">
      <c r="A1282" s="368" t="s">
        <v>2055</v>
      </c>
      <c r="B1282" s="368">
        <v>4</v>
      </c>
      <c r="C1282" s="368" t="s">
        <v>139</v>
      </c>
      <c r="D1282" s="368" t="s">
        <v>78</v>
      </c>
      <c r="E1282" s="368" t="s">
        <v>250</v>
      </c>
      <c r="F1282" s="368">
        <v>33</v>
      </c>
      <c r="G1282" s="368">
        <v>4</v>
      </c>
      <c r="H1282" s="368">
        <v>23</v>
      </c>
      <c r="I1282" s="368">
        <v>5</v>
      </c>
      <c r="J1282" s="368">
        <v>1</v>
      </c>
    </row>
    <row r="1283" spans="1:10" ht="15.75" customHeight="1">
      <c r="A1283" s="368" t="s">
        <v>2056</v>
      </c>
      <c r="B1283" s="368">
        <v>4</v>
      </c>
      <c r="C1283" s="368" t="s">
        <v>139</v>
      </c>
      <c r="D1283" s="368" t="s">
        <v>161</v>
      </c>
      <c r="E1283" s="368" t="s">
        <v>250</v>
      </c>
      <c r="F1283" s="368">
        <v>6</v>
      </c>
      <c r="G1283" s="368">
        <v>0</v>
      </c>
      <c r="H1283" s="368">
        <v>5</v>
      </c>
      <c r="I1283" s="368">
        <v>1</v>
      </c>
      <c r="J1283" s="368">
        <v>0</v>
      </c>
    </row>
    <row r="1284" spans="1:10" ht="15.75" customHeight="1">
      <c r="A1284" s="368" t="s">
        <v>2057</v>
      </c>
      <c r="B1284" s="368">
        <v>4</v>
      </c>
      <c r="C1284" s="368" t="s">
        <v>139</v>
      </c>
      <c r="D1284" s="368" t="s">
        <v>79</v>
      </c>
      <c r="E1284" s="368" t="s">
        <v>250</v>
      </c>
      <c r="F1284" s="368">
        <v>6</v>
      </c>
      <c r="G1284" s="368">
        <v>0</v>
      </c>
      <c r="H1284" s="368">
        <v>5</v>
      </c>
      <c r="I1284" s="368">
        <v>1</v>
      </c>
      <c r="J1284" s="368">
        <v>0</v>
      </c>
    </row>
    <row r="1285" spans="1:10" ht="15.75" customHeight="1">
      <c r="A1285" s="368" t="s">
        <v>2058</v>
      </c>
      <c r="B1285" s="368">
        <v>4</v>
      </c>
      <c r="C1285" s="368" t="s">
        <v>139</v>
      </c>
      <c r="D1285" s="368" t="s">
        <v>80</v>
      </c>
      <c r="E1285" s="368" t="s">
        <v>250</v>
      </c>
      <c r="F1285" s="368">
        <v>25</v>
      </c>
      <c r="G1285" s="368">
        <v>1</v>
      </c>
      <c r="H1285" s="368">
        <v>19</v>
      </c>
      <c r="I1285" s="368">
        <v>5</v>
      </c>
      <c r="J1285" s="368">
        <v>0</v>
      </c>
    </row>
    <row r="1286" spans="1:10" ht="15.75" customHeight="1">
      <c r="A1286" s="368" t="s">
        <v>2059</v>
      </c>
      <c r="B1286" s="368">
        <v>4</v>
      </c>
      <c r="C1286" s="368" t="s">
        <v>139</v>
      </c>
      <c r="D1286" s="368" t="s">
        <v>32</v>
      </c>
      <c r="E1286" s="368" t="s">
        <v>250</v>
      </c>
      <c r="F1286" s="368">
        <v>9</v>
      </c>
      <c r="G1286" s="368">
        <v>0</v>
      </c>
      <c r="H1286" s="368">
        <v>5</v>
      </c>
      <c r="I1286" s="368">
        <v>2</v>
      </c>
      <c r="J1286" s="368">
        <v>2</v>
      </c>
    </row>
    <row r="1287" spans="1:10" ht="15.75" customHeight="1">
      <c r="A1287" s="368" t="s">
        <v>2060</v>
      </c>
      <c r="B1287" s="368">
        <v>4</v>
      </c>
      <c r="C1287" s="368" t="s">
        <v>139</v>
      </c>
      <c r="D1287" s="368" t="s">
        <v>184</v>
      </c>
      <c r="E1287" s="368" t="s">
        <v>250</v>
      </c>
      <c r="F1287" s="368">
        <v>33</v>
      </c>
      <c r="G1287" s="368">
        <v>2</v>
      </c>
      <c r="H1287" s="368">
        <v>22</v>
      </c>
      <c r="I1287" s="368">
        <v>7</v>
      </c>
      <c r="J1287" s="368">
        <v>2</v>
      </c>
    </row>
    <row r="1288" spans="1:10" ht="15.75" customHeight="1">
      <c r="A1288" s="368" t="s">
        <v>2061</v>
      </c>
      <c r="B1288" s="368">
        <v>4</v>
      </c>
      <c r="C1288" s="368" t="s">
        <v>139</v>
      </c>
      <c r="D1288" s="368" t="s">
        <v>89</v>
      </c>
      <c r="E1288" s="368" t="s">
        <v>250</v>
      </c>
      <c r="F1288" s="368">
        <v>7</v>
      </c>
      <c r="G1288" s="368">
        <v>2</v>
      </c>
      <c r="H1288" s="368">
        <v>5</v>
      </c>
      <c r="I1288" s="368">
        <v>0</v>
      </c>
      <c r="J1288" s="368">
        <v>0</v>
      </c>
    </row>
    <row r="1289" spans="1:10" ht="15.75" customHeight="1">
      <c r="A1289" s="368" t="s">
        <v>2062</v>
      </c>
      <c r="B1289" s="368">
        <v>4</v>
      </c>
      <c r="C1289" s="368" t="s">
        <v>139</v>
      </c>
      <c r="D1289" s="368" t="s">
        <v>203</v>
      </c>
      <c r="E1289" s="368" t="s">
        <v>250</v>
      </c>
      <c r="F1289" s="368">
        <v>3</v>
      </c>
      <c r="G1289" s="368">
        <v>0</v>
      </c>
      <c r="H1289" s="368">
        <v>3</v>
      </c>
      <c r="I1289" s="368">
        <v>0</v>
      </c>
      <c r="J1289" s="368">
        <v>0</v>
      </c>
    </row>
    <row r="1290" spans="1:10" ht="15.75" customHeight="1">
      <c r="A1290" s="368" t="s">
        <v>2063</v>
      </c>
      <c r="B1290" s="368">
        <v>4</v>
      </c>
      <c r="C1290" s="368" t="s">
        <v>139</v>
      </c>
      <c r="D1290" s="368" t="s">
        <v>204</v>
      </c>
      <c r="E1290" s="368" t="s">
        <v>250</v>
      </c>
      <c r="F1290" s="368">
        <v>2</v>
      </c>
      <c r="G1290" s="368">
        <v>0</v>
      </c>
      <c r="H1290" s="368">
        <v>1</v>
      </c>
      <c r="I1290" s="368">
        <v>1</v>
      </c>
      <c r="J1290" s="368">
        <v>0</v>
      </c>
    </row>
    <row r="1291" spans="1:10" ht="15.75" customHeight="1">
      <c r="A1291" s="368" t="s">
        <v>2064</v>
      </c>
      <c r="B1291" s="368">
        <v>4</v>
      </c>
      <c r="C1291" s="368" t="s">
        <v>139</v>
      </c>
      <c r="D1291" s="368" t="s">
        <v>185</v>
      </c>
      <c r="E1291" s="368" t="s">
        <v>250</v>
      </c>
      <c r="F1291" s="368">
        <v>5</v>
      </c>
      <c r="G1291" s="368">
        <v>0</v>
      </c>
      <c r="H1291" s="368">
        <v>4</v>
      </c>
      <c r="I1291" s="368">
        <v>1</v>
      </c>
      <c r="J1291" s="368">
        <v>0</v>
      </c>
    </row>
    <row r="1292" spans="1:10" ht="15.75" customHeight="1">
      <c r="A1292" s="368" t="s">
        <v>2065</v>
      </c>
      <c r="B1292" s="368">
        <v>4</v>
      </c>
      <c r="C1292" s="368" t="s">
        <v>139</v>
      </c>
      <c r="D1292" s="368" t="s">
        <v>186</v>
      </c>
      <c r="E1292" s="368" t="s">
        <v>250</v>
      </c>
      <c r="F1292" s="368">
        <v>2</v>
      </c>
      <c r="G1292" s="368">
        <v>0</v>
      </c>
      <c r="H1292" s="368">
        <v>2</v>
      </c>
      <c r="I1292" s="368">
        <v>0</v>
      </c>
      <c r="J1292" s="368">
        <v>0</v>
      </c>
    </row>
    <row r="1293" spans="1:10" ht="15.75" customHeight="1">
      <c r="A1293" s="368" t="s">
        <v>2066</v>
      </c>
      <c r="B1293" s="368">
        <v>4</v>
      </c>
      <c r="C1293" s="368" t="s">
        <v>139</v>
      </c>
      <c r="D1293" s="368" t="s">
        <v>162</v>
      </c>
      <c r="E1293" s="368" t="s">
        <v>250</v>
      </c>
      <c r="F1293" s="368">
        <v>6</v>
      </c>
      <c r="G1293" s="368">
        <v>0</v>
      </c>
      <c r="H1293" s="368">
        <v>5</v>
      </c>
      <c r="I1293" s="368">
        <v>1</v>
      </c>
      <c r="J1293" s="368">
        <v>0</v>
      </c>
    </row>
    <row r="1294" spans="1:10" ht="15.75" customHeight="1">
      <c r="A1294" s="368" t="s">
        <v>2067</v>
      </c>
      <c r="B1294" s="368">
        <v>4</v>
      </c>
      <c r="C1294" s="368" t="s">
        <v>139</v>
      </c>
      <c r="D1294" s="368" t="s">
        <v>147</v>
      </c>
      <c r="E1294" s="368" t="s">
        <v>250</v>
      </c>
      <c r="F1294" s="368">
        <v>8</v>
      </c>
      <c r="G1294" s="368">
        <v>0</v>
      </c>
      <c r="H1294" s="368">
        <v>7</v>
      </c>
      <c r="I1294" s="368">
        <v>1</v>
      </c>
      <c r="J1294" s="368">
        <v>0</v>
      </c>
    </row>
    <row r="1295" spans="1:10" ht="15.75" customHeight="1">
      <c r="A1295" s="368" t="s">
        <v>2068</v>
      </c>
      <c r="B1295" s="368">
        <v>4</v>
      </c>
      <c r="C1295" s="368" t="s">
        <v>139</v>
      </c>
      <c r="D1295" s="368" t="s">
        <v>33</v>
      </c>
      <c r="E1295" s="368" t="s">
        <v>250</v>
      </c>
      <c r="F1295" s="368">
        <v>15</v>
      </c>
      <c r="G1295" s="368">
        <v>2</v>
      </c>
      <c r="H1295" s="368">
        <v>9</v>
      </c>
      <c r="I1295" s="368">
        <v>4</v>
      </c>
      <c r="J1295" s="368">
        <v>0</v>
      </c>
    </row>
    <row r="1296" spans="1:10" ht="15.75" customHeight="1">
      <c r="A1296" s="368" t="s">
        <v>2069</v>
      </c>
      <c r="B1296" s="368">
        <v>4</v>
      </c>
      <c r="C1296" s="368" t="s">
        <v>139</v>
      </c>
      <c r="D1296" s="368" t="s">
        <v>59</v>
      </c>
      <c r="E1296" s="368" t="s">
        <v>250</v>
      </c>
      <c r="F1296" s="368">
        <v>10</v>
      </c>
      <c r="G1296" s="368">
        <v>1</v>
      </c>
      <c r="H1296" s="368">
        <v>5</v>
      </c>
      <c r="I1296" s="368">
        <v>3</v>
      </c>
      <c r="J1296" s="368">
        <v>1</v>
      </c>
    </row>
    <row r="1297" spans="1:10" ht="15.75" customHeight="1">
      <c r="A1297" s="368" t="s">
        <v>2070</v>
      </c>
      <c r="B1297" s="368">
        <v>4</v>
      </c>
      <c r="C1297" s="368" t="s">
        <v>139</v>
      </c>
      <c r="D1297" s="368" t="s">
        <v>34</v>
      </c>
      <c r="E1297" s="368" t="s">
        <v>250</v>
      </c>
      <c r="F1297" s="368">
        <v>12</v>
      </c>
      <c r="G1297" s="368">
        <v>1</v>
      </c>
      <c r="H1297" s="368">
        <v>9</v>
      </c>
      <c r="I1297" s="368">
        <v>2</v>
      </c>
      <c r="J1297" s="368">
        <v>0</v>
      </c>
    </row>
    <row r="1298" spans="1:10" ht="15.75" customHeight="1">
      <c r="A1298" s="368" t="s">
        <v>2071</v>
      </c>
      <c r="B1298" s="368">
        <v>4</v>
      </c>
      <c r="C1298" s="368" t="s">
        <v>139</v>
      </c>
      <c r="D1298" s="368" t="s">
        <v>214</v>
      </c>
      <c r="E1298" s="368" t="s">
        <v>250</v>
      </c>
      <c r="F1298" s="368">
        <v>2</v>
      </c>
      <c r="G1298" s="368">
        <v>0</v>
      </c>
      <c r="H1298" s="368">
        <v>0</v>
      </c>
      <c r="I1298" s="368">
        <v>2</v>
      </c>
      <c r="J1298" s="368">
        <v>0</v>
      </c>
    </row>
    <row r="1299" spans="1:10" ht="15.75" customHeight="1">
      <c r="A1299" s="368" t="s">
        <v>2072</v>
      </c>
      <c r="B1299" s="368">
        <v>4</v>
      </c>
      <c r="C1299" s="368" t="s">
        <v>139</v>
      </c>
      <c r="D1299" s="368" t="s">
        <v>35</v>
      </c>
      <c r="E1299" s="368" t="s">
        <v>250</v>
      </c>
      <c r="F1299" s="368">
        <v>3</v>
      </c>
      <c r="G1299" s="368">
        <v>1</v>
      </c>
      <c r="H1299" s="368">
        <v>1</v>
      </c>
      <c r="I1299" s="368">
        <v>1</v>
      </c>
      <c r="J1299" s="368">
        <v>0</v>
      </c>
    </row>
    <row r="1300" spans="1:10" ht="15.75" customHeight="1">
      <c r="A1300" s="368" t="s">
        <v>2073</v>
      </c>
      <c r="B1300" s="368">
        <v>4</v>
      </c>
      <c r="C1300" s="368" t="s">
        <v>139</v>
      </c>
      <c r="D1300" s="368" t="s">
        <v>60</v>
      </c>
      <c r="E1300" s="368" t="s">
        <v>250</v>
      </c>
      <c r="F1300" s="368">
        <v>19</v>
      </c>
      <c r="G1300" s="368">
        <v>0</v>
      </c>
      <c r="H1300" s="368">
        <v>14</v>
      </c>
      <c r="I1300" s="368">
        <v>4</v>
      </c>
      <c r="J1300" s="368">
        <v>1</v>
      </c>
    </row>
    <row r="1301" spans="1:10" ht="15.75" customHeight="1">
      <c r="A1301" s="368" t="s">
        <v>2074</v>
      </c>
      <c r="B1301" s="368">
        <v>4</v>
      </c>
      <c r="C1301" s="368" t="s">
        <v>139</v>
      </c>
      <c r="D1301" s="368" t="s">
        <v>215</v>
      </c>
      <c r="E1301" s="368" t="s">
        <v>250</v>
      </c>
      <c r="F1301" s="368">
        <v>7</v>
      </c>
      <c r="G1301" s="368">
        <v>1</v>
      </c>
      <c r="H1301" s="368">
        <v>6</v>
      </c>
      <c r="I1301" s="368">
        <v>0</v>
      </c>
      <c r="J1301" s="368">
        <v>0</v>
      </c>
    </row>
    <row r="1302" spans="1:10" ht="15.75" customHeight="1">
      <c r="A1302" s="368" t="s">
        <v>2075</v>
      </c>
      <c r="B1302" s="368">
        <v>4</v>
      </c>
      <c r="C1302" s="368" t="s">
        <v>139</v>
      </c>
      <c r="D1302" s="368" t="s">
        <v>187</v>
      </c>
      <c r="E1302" s="368" t="s">
        <v>250</v>
      </c>
      <c r="F1302" s="368">
        <v>5</v>
      </c>
      <c r="G1302" s="368">
        <v>0</v>
      </c>
      <c r="H1302" s="368">
        <v>4</v>
      </c>
      <c r="I1302" s="368">
        <v>1</v>
      </c>
      <c r="J1302" s="368">
        <v>0</v>
      </c>
    </row>
    <row r="1303" spans="1:10" ht="15.75" customHeight="1">
      <c r="A1303" s="368" t="s">
        <v>2076</v>
      </c>
      <c r="B1303" s="368">
        <v>4</v>
      </c>
      <c r="C1303" s="368" t="s">
        <v>139</v>
      </c>
      <c r="D1303" s="368" t="s">
        <v>216</v>
      </c>
      <c r="E1303" s="368" t="s">
        <v>250</v>
      </c>
      <c r="F1303" s="368">
        <v>6</v>
      </c>
      <c r="G1303" s="368">
        <v>0</v>
      </c>
      <c r="H1303" s="368">
        <v>3</v>
      </c>
      <c r="I1303" s="368">
        <v>3</v>
      </c>
      <c r="J1303" s="368">
        <v>0</v>
      </c>
    </row>
    <row r="1304" spans="1:10" ht="15.75" customHeight="1">
      <c r="A1304" s="368" t="s">
        <v>2077</v>
      </c>
      <c r="B1304" s="368">
        <v>4</v>
      </c>
      <c r="C1304" s="368" t="s">
        <v>139</v>
      </c>
      <c r="D1304" s="368" t="s">
        <v>205</v>
      </c>
      <c r="E1304" s="368" t="s">
        <v>250</v>
      </c>
      <c r="F1304" s="368">
        <v>12</v>
      </c>
      <c r="G1304" s="368">
        <v>0</v>
      </c>
      <c r="H1304" s="368">
        <v>7</v>
      </c>
      <c r="I1304" s="368">
        <v>3</v>
      </c>
      <c r="J1304" s="368">
        <v>2</v>
      </c>
    </row>
    <row r="1305" spans="1:10" ht="15.75" customHeight="1">
      <c r="A1305" s="368" t="s">
        <v>2078</v>
      </c>
      <c r="B1305" s="368">
        <v>4</v>
      </c>
      <c r="C1305" s="368" t="s">
        <v>139</v>
      </c>
      <c r="D1305" s="368" t="s">
        <v>206</v>
      </c>
      <c r="E1305" s="368" t="s">
        <v>250</v>
      </c>
      <c r="F1305" s="368">
        <v>3</v>
      </c>
      <c r="G1305" s="368">
        <v>0</v>
      </c>
      <c r="H1305" s="368">
        <v>3</v>
      </c>
      <c r="I1305" s="368">
        <v>0</v>
      </c>
      <c r="J1305" s="368">
        <v>0</v>
      </c>
    </row>
    <row r="1306" spans="1:10" ht="15.75" customHeight="1">
      <c r="A1306" s="368" t="s">
        <v>2079</v>
      </c>
      <c r="B1306" s="368">
        <v>4</v>
      </c>
      <c r="C1306" s="368" t="s">
        <v>139</v>
      </c>
      <c r="D1306" s="368" t="s">
        <v>163</v>
      </c>
      <c r="E1306" s="368" t="s">
        <v>250</v>
      </c>
      <c r="F1306" s="368">
        <v>6</v>
      </c>
      <c r="G1306" s="368">
        <v>0</v>
      </c>
      <c r="H1306" s="368">
        <v>6</v>
      </c>
      <c r="I1306" s="368">
        <v>0</v>
      </c>
      <c r="J1306" s="368">
        <v>0</v>
      </c>
    </row>
    <row r="1307" spans="1:10" ht="15.75" customHeight="1">
      <c r="A1307" s="368" t="s">
        <v>2080</v>
      </c>
      <c r="B1307" s="368">
        <v>4</v>
      </c>
      <c r="C1307" s="368" t="s">
        <v>139</v>
      </c>
      <c r="D1307" s="368" t="s">
        <v>188</v>
      </c>
      <c r="E1307" s="368" t="s">
        <v>250</v>
      </c>
      <c r="F1307" s="368">
        <v>8</v>
      </c>
      <c r="G1307" s="368">
        <v>0</v>
      </c>
      <c r="H1307" s="368">
        <v>6</v>
      </c>
      <c r="I1307" s="368">
        <v>2</v>
      </c>
      <c r="J1307" s="368">
        <v>0</v>
      </c>
    </row>
    <row r="1308" spans="1:10" ht="15.75" customHeight="1">
      <c r="A1308" s="368" t="s">
        <v>2081</v>
      </c>
      <c r="B1308" s="368">
        <v>4</v>
      </c>
      <c r="C1308" s="368" t="s">
        <v>139</v>
      </c>
      <c r="D1308" s="368" t="s">
        <v>90</v>
      </c>
      <c r="E1308" s="368" t="s">
        <v>250</v>
      </c>
      <c r="F1308" s="368">
        <v>7</v>
      </c>
      <c r="G1308" s="368">
        <v>0</v>
      </c>
      <c r="H1308" s="368">
        <v>6</v>
      </c>
      <c r="I1308" s="368">
        <v>1</v>
      </c>
      <c r="J1308" s="368">
        <v>0</v>
      </c>
    </row>
    <row r="1309" spans="1:10" ht="15.75" customHeight="1">
      <c r="A1309" s="368" t="s">
        <v>2082</v>
      </c>
      <c r="B1309" s="368">
        <v>4</v>
      </c>
      <c r="C1309" s="368" t="s">
        <v>139</v>
      </c>
      <c r="D1309" s="368" t="s">
        <v>148</v>
      </c>
      <c r="E1309" s="368" t="s">
        <v>250</v>
      </c>
      <c r="F1309" s="368">
        <v>7</v>
      </c>
      <c r="G1309" s="368">
        <v>0</v>
      </c>
      <c r="H1309" s="368">
        <v>5</v>
      </c>
      <c r="I1309" s="368">
        <v>1</v>
      </c>
      <c r="J1309" s="368">
        <v>1</v>
      </c>
    </row>
    <row r="1310" spans="1:10" ht="15.75" customHeight="1">
      <c r="A1310" s="368" t="s">
        <v>2083</v>
      </c>
      <c r="B1310" s="368">
        <v>4</v>
      </c>
      <c r="C1310" s="368" t="s">
        <v>139</v>
      </c>
      <c r="D1310" s="368" t="s">
        <v>36</v>
      </c>
      <c r="E1310" s="368" t="s">
        <v>250</v>
      </c>
      <c r="F1310" s="368">
        <v>2</v>
      </c>
      <c r="G1310" s="368">
        <v>0</v>
      </c>
      <c r="H1310" s="368">
        <v>2</v>
      </c>
      <c r="I1310" s="368">
        <v>0</v>
      </c>
      <c r="J1310" s="368">
        <v>0</v>
      </c>
    </row>
    <row r="1311" spans="1:10" ht="15.75" customHeight="1">
      <c r="A1311" s="368" t="s">
        <v>2084</v>
      </c>
      <c r="B1311" s="368">
        <v>4</v>
      </c>
      <c r="C1311" s="368" t="s">
        <v>139</v>
      </c>
      <c r="D1311" s="368" t="s">
        <v>217</v>
      </c>
      <c r="E1311" s="368" t="s">
        <v>250</v>
      </c>
      <c r="F1311" s="368">
        <v>22</v>
      </c>
      <c r="G1311" s="368">
        <v>0</v>
      </c>
      <c r="H1311" s="368">
        <v>18</v>
      </c>
      <c r="I1311" s="368">
        <v>4</v>
      </c>
      <c r="J1311" s="368">
        <v>0</v>
      </c>
    </row>
    <row r="1312" spans="1:10" ht="15.75" customHeight="1">
      <c r="A1312" s="368" t="s">
        <v>2085</v>
      </c>
      <c r="B1312" s="368">
        <v>4</v>
      </c>
      <c r="C1312" s="368" t="s">
        <v>139</v>
      </c>
      <c r="D1312" s="368" t="s">
        <v>37</v>
      </c>
      <c r="E1312" s="368" t="s">
        <v>250</v>
      </c>
      <c r="F1312" s="368">
        <v>17</v>
      </c>
      <c r="G1312" s="368">
        <v>2</v>
      </c>
      <c r="H1312" s="368">
        <v>15</v>
      </c>
      <c r="I1312" s="368">
        <v>0</v>
      </c>
      <c r="J1312" s="368">
        <v>0</v>
      </c>
    </row>
    <row r="1313" spans="1:10" ht="15.75" customHeight="1">
      <c r="A1313" s="368" t="s">
        <v>2086</v>
      </c>
      <c r="B1313" s="368">
        <v>4</v>
      </c>
      <c r="C1313" s="368" t="s">
        <v>139</v>
      </c>
      <c r="D1313" s="368" t="s">
        <v>18</v>
      </c>
      <c r="E1313" s="368" t="s">
        <v>250</v>
      </c>
      <c r="F1313" s="368">
        <v>1</v>
      </c>
      <c r="G1313" s="368">
        <v>0</v>
      </c>
      <c r="H1313" s="368">
        <v>1</v>
      </c>
      <c r="I1313" s="368">
        <v>0</v>
      </c>
      <c r="J1313" s="368">
        <v>0</v>
      </c>
    </row>
    <row r="1314" spans="1:10" ht="15.75" customHeight="1">
      <c r="A1314" s="368" t="s">
        <v>2087</v>
      </c>
      <c r="B1314" s="368">
        <v>4</v>
      </c>
      <c r="C1314" s="368" t="s">
        <v>139</v>
      </c>
      <c r="D1314" s="368" t="s">
        <v>218</v>
      </c>
      <c r="E1314" s="368" t="s">
        <v>250</v>
      </c>
      <c r="F1314" s="368">
        <v>3</v>
      </c>
      <c r="G1314" s="368">
        <v>0</v>
      </c>
      <c r="H1314" s="368">
        <v>1</v>
      </c>
      <c r="I1314" s="368">
        <v>2</v>
      </c>
      <c r="J1314" s="368">
        <v>0</v>
      </c>
    </row>
    <row r="1315" spans="1:10" ht="15.75" customHeight="1">
      <c r="A1315" s="368" t="s">
        <v>2088</v>
      </c>
      <c r="B1315" s="368">
        <v>4</v>
      </c>
      <c r="C1315" s="368" t="s">
        <v>139</v>
      </c>
      <c r="D1315" s="368" t="s">
        <v>91</v>
      </c>
      <c r="E1315" s="368" t="s">
        <v>250</v>
      </c>
      <c r="F1315" s="368">
        <v>16</v>
      </c>
      <c r="G1315" s="368">
        <v>0</v>
      </c>
      <c r="H1315" s="368">
        <v>10</v>
      </c>
      <c r="I1315" s="368">
        <v>5</v>
      </c>
      <c r="J1315" s="368">
        <v>1</v>
      </c>
    </row>
    <row r="1316" spans="1:10" ht="15.75" customHeight="1">
      <c r="A1316" s="368" t="s">
        <v>2089</v>
      </c>
      <c r="B1316" s="368">
        <v>4</v>
      </c>
      <c r="C1316" s="368" t="s">
        <v>139</v>
      </c>
      <c r="D1316" s="368" t="s">
        <v>19</v>
      </c>
      <c r="E1316" s="368" t="s">
        <v>250</v>
      </c>
      <c r="F1316" s="368">
        <v>8</v>
      </c>
      <c r="G1316" s="368">
        <v>1</v>
      </c>
      <c r="H1316" s="368">
        <v>7</v>
      </c>
      <c r="I1316" s="368">
        <v>0</v>
      </c>
      <c r="J1316" s="368">
        <v>0</v>
      </c>
    </row>
    <row r="1317" spans="1:10" ht="15.75" customHeight="1">
      <c r="A1317" s="368" t="s">
        <v>2090</v>
      </c>
      <c r="B1317" s="368">
        <v>4</v>
      </c>
      <c r="C1317" s="368" t="s">
        <v>139</v>
      </c>
      <c r="D1317" s="368" t="s">
        <v>189</v>
      </c>
      <c r="E1317" s="368" t="s">
        <v>250</v>
      </c>
      <c r="F1317" s="368">
        <v>32</v>
      </c>
      <c r="G1317" s="368">
        <v>0</v>
      </c>
      <c r="H1317" s="368">
        <v>26</v>
      </c>
      <c r="I1317" s="368">
        <v>6</v>
      </c>
      <c r="J1317" s="368">
        <v>0</v>
      </c>
    </row>
    <row r="1318" spans="1:10" ht="15.75" customHeight="1">
      <c r="A1318" s="368" t="s">
        <v>2091</v>
      </c>
      <c r="B1318" s="368">
        <v>4</v>
      </c>
      <c r="C1318" s="368" t="s">
        <v>139</v>
      </c>
      <c r="D1318" s="368" t="s">
        <v>149</v>
      </c>
      <c r="E1318" s="368" t="s">
        <v>250</v>
      </c>
      <c r="F1318" s="368">
        <v>3</v>
      </c>
      <c r="G1318" s="368">
        <v>0</v>
      </c>
      <c r="H1318" s="368">
        <v>3</v>
      </c>
      <c r="I1318" s="368">
        <v>0</v>
      </c>
      <c r="J1318" s="368">
        <v>0</v>
      </c>
    </row>
    <row r="1319" spans="1:10" ht="15.75" customHeight="1">
      <c r="A1319" s="368" t="s">
        <v>2092</v>
      </c>
      <c r="B1319" s="368">
        <v>4</v>
      </c>
      <c r="C1319" s="368" t="s">
        <v>139</v>
      </c>
      <c r="D1319" s="368" t="s">
        <v>207</v>
      </c>
      <c r="E1319" s="368" t="s">
        <v>250</v>
      </c>
      <c r="F1319" s="368">
        <v>10</v>
      </c>
      <c r="G1319" s="368">
        <v>1</v>
      </c>
      <c r="H1319" s="368">
        <v>8</v>
      </c>
      <c r="I1319" s="368">
        <v>1</v>
      </c>
      <c r="J1319" s="368">
        <v>0</v>
      </c>
    </row>
    <row r="1320" spans="1:10" ht="15.75" customHeight="1">
      <c r="A1320" s="368" t="s">
        <v>2093</v>
      </c>
      <c r="B1320" s="368">
        <v>4</v>
      </c>
      <c r="C1320" s="368" t="s">
        <v>139</v>
      </c>
      <c r="D1320" s="368" t="s">
        <v>38</v>
      </c>
      <c r="E1320" s="368" t="s">
        <v>250</v>
      </c>
      <c r="F1320" s="368">
        <v>18</v>
      </c>
      <c r="G1320" s="368">
        <v>1</v>
      </c>
      <c r="H1320" s="368">
        <v>8</v>
      </c>
      <c r="I1320" s="368">
        <v>7</v>
      </c>
      <c r="J1320" s="368">
        <v>2</v>
      </c>
    </row>
    <row r="1321" spans="1:10" ht="15.75" customHeight="1">
      <c r="A1321" s="368" t="s">
        <v>2094</v>
      </c>
      <c r="B1321" s="368">
        <v>4</v>
      </c>
      <c r="C1321" s="368" t="s">
        <v>139</v>
      </c>
      <c r="D1321" s="368" t="s">
        <v>219</v>
      </c>
      <c r="E1321" s="368" t="s">
        <v>250</v>
      </c>
      <c r="F1321" s="368">
        <v>7</v>
      </c>
      <c r="G1321" s="368">
        <v>0</v>
      </c>
      <c r="H1321" s="368">
        <v>5</v>
      </c>
      <c r="I1321" s="368">
        <v>2</v>
      </c>
      <c r="J1321" s="368">
        <v>0</v>
      </c>
    </row>
    <row r="1322" spans="1:10" ht="15.75" customHeight="1">
      <c r="A1322" s="368" t="s">
        <v>2095</v>
      </c>
      <c r="B1322" s="368">
        <v>4</v>
      </c>
      <c r="C1322" s="368" t="s">
        <v>139</v>
      </c>
      <c r="D1322" s="368" t="s">
        <v>92</v>
      </c>
      <c r="E1322" s="368" t="s">
        <v>250</v>
      </c>
      <c r="F1322" s="368">
        <v>5</v>
      </c>
      <c r="G1322" s="368">
        <v>1</v>
      </c>
      <c r="H1322" s="368">
        <v>4</v>
      </c>
      <c r="I1322" s="368">
        <v>0</v>
      </c>
      <c r="J1322" s="368">
        <v>0</v>
      </c>
    </row>
    <row r="1323" spans="1:10" ht="15.75" customHeight="1">
      <c r="A1323" s="368" t="s">
        <v>2096</v>
      </c>
      <c r="B1323" s="368">
        <v>4</v>
      </c>
      <c r="C1323" s="368" t="s">
        <v>139</v>
      </c>
      <c r="D1323" s="368" t="s">
        <v>208</v>
      </c>
      <c r="E1323" s="368" t="s">
        <v>250</v>
      </c>
      <c r="F1323" s="368">
        <v>2</v>
      </c>
      <c r="G1323" s="368">
        <v>0</v>
      </c>
      <c r="H1323" s="368">
        <v>2</v>
      </c>
      <c r="I1323" s="368">
        <v>0</v>
      </c>
      <c r="J1323" s="368">
        <v>0</v>
      </c>
    </row>
    <row r="1324" spans="1:10" ht="15.75" customHeight="1">
      <c r="A1324" s="368" t="s">
        <v>2097</v>
      </c>
      <c r="B1324" s="368">
        <v>4</v>
      </c>
      <c r="C1324" s="368" t="s">
        <v>139</v>
      </c>
      <c r="D1324" s="368" t="s">
        <v>150</v>
      </c>
      <c r="E1324" s="368" t="s">
        <v>250</v>
      </c>
      <c r="F1324" s="368">
        <v>1</v>
      </c>
      <c r="G1324" s="368">
        <v>0</v>
      </c>
      <c r="H1324" s="368">
        <v>0</v>
      </c>
      <c r="I1324" s="368">
        <v>1</v>
      </c>
      <c r="J1324" s="368">
        <v>0</v>
      </c>
    </row>
    <row r="1325" spans="1:10" ht="15.75" customHeight="1">
      <c r="A1325" s="368" t="s">
        <v>2098</v>
      </c>
      <c r="B1325" s="368">
        <v>4</v>
      </c>
      <c r="C1325" s="368" t="s">
        <v>139</v>
      </c>
      <c r="D1325" s="368" t="s">
        <v>39</v>
      </c>
      <c r="E1325" s="368" t="s">
        <v>250</v>
      </c>
      <c r="F1325" s="368">
        <v>11</v>
      </c>
      <c r="G1325" s="368">
        <v>0</v>
      </c>
      <c r="H1325" s="368">
        <v>10</v>
      </c>
      <c r="I1325" s="368">
        <v>0</v>
      </c>
      <c r="J1325" s="368">
        <v>1</v>
      </c>
    </row>
    <row r="1326" spans="1:10" ht="15.75" customHeight="1">
      <c r="A1326" s="368" t="s">
        <v>2099</v>
      </c>
      <c r="B1326" s="368">
        <v>4</v>
      </c>
      <c r="C1326" s="368" t="s">
        <v>139</v>
      </c>
      <c r="D1326" s="368" t="s">
        <v>61</v>
      </c>
      <c r="E1326" s="368" t="s">
        <v>250</v>
      </c>
      <c r="F1326" s="368">
        <v>9</v>
      </c>
      <c r="G1326" s="368">
        <v>0</v>
      </c>
      <c r="H1326" s="368">
        <v>5</v>
      </c>
      <c r="I1326" s="368">
        <v>3</v>
      </c>
      <c r="J1326" s="368">
        <v>1</v>
      </c>
    </row>
    <row r="1327" spans="1:10" ht="15.75" customHeight="1">
      <c r="A1327" s="368" t="s">
        <v>2100</v>
      </c>
      <c r="B1327" s="368">
        <v>4</v>
      </c>
      <c r="C1327" s="368" t="s">
        <v>139</v>
      </c>
      <c r="D1327" s="368" t="s">
        <v>220</v>
      </c>
      <c r="E1327" s="368" t="s">
        <v>250</v>
      </c>
      <c r="F1327" s="368">
        <v>5</v>
      </c>
      <c r="G1327" s="368">
        <v>0</v>
      </c>
      <c r="H1327" s="368">
        <v>5</v>
      </c>
      <c r="I1327" s="368">
        <v>0</v>
      </c>
      <c r="J1327" s="368">
        <v>0</v>
      </c>
    </row>
    <row r="1328" spans="1:10" ht="15.75" customHeight="1">
      <c r="A1328" s="368" t="s">
        <v>2101</v>
      </c>
      <c r="B1328" s="368">
        <v>4</v>
      </c>
      <c r="C1328" s="368" t="s">
        <v>139</v>
      </c>
      <c r="D1328" s="368" t="s">
        <v>151</v>
      </c>
      <c r="E1328" s="368" t="s">
        <v>250</v>
      </c>
      <c r="F1328" s="368">
        <v>4</v>
      </c>
      <c r="G1328" s="368">
        <v>0</v>
      </c>
      <c r="H1328" s="368">
        <v>3</v>
      </c>
      <c r="I1328" s="368">
        <v>1</v>
      </c>
      <c r="J1328" s="368">
        <v>0</v>
      </c>
    </row>
    <row r="1329" spans="1:10" ht="15.75" customHeight="1">
      <c r="A1329" s="368" t="s">
        <v>2102</v>
      </c>
      <c r="B1329" s="368">
        <v>4</v>
      </c>
      <c r="C1329" s="368" t="s">
        <v>139</v>
      </c>
      <c r="D1329" s="368" t="s">
        <v>152</v>
      </c>
      <c r="E1329" s="368" t="s">
        <v>250</v>
      </c>
      <c r="F1329" s="368">
        <v>7</v>
      </c>
      <c r="G1329" s="368">
        <v>0</v>
      </c>
      <c r="H1329" s="368">
        <v>5</v>
      </c>
      <c r="I1329" s="368">
        <v>2</v>
      </c>
      <c r="J1329" s="368">
        <v>0</v>
      </c>
    </row>
    <row r="1330" spans="1:10" ht="15.75" customHeight="1">
      <c r="A1330" s="368" t="s">
        <v>2103</v>
      </c>
      <c r="B1330" s="368">
        <v>4</v>
      </c>
      <c r="C1330" s="368" t="s">
        <v>139</v>
      </c>
      <c r="D1330" s="368" t="s">
        <v>40</v>
      </c>
      <c r="E1330" s="368" t="s">
        <v>250</v>
      </c>
      <c r="F1330" s="368">
        <v>6</v>
      </c>
      <c r="G1330" s="368">
        <v>0</v>
      </c>
      <c r="H1330" s="368">
        <v>5</v>
      </c>
      <c r="I1330" s="368">
        <v>0</v>
      </c>
      <c r="J1330" s="368">
        <v>1</v>
      </c>
    </row>
    <row r="1331" spans="1:10" ht="15.75" customHeight="1">
      <c r="A1331" s="368" t="s">
        <v>2104</v>
      </c>
      <c r="B1331" s="368">
        <v>4</v>
      </c>
      <c r="C1331" s="368" t="s">
        <v>139</v>
      </c>
      <c r="D1331" s="368" t="s">
        <v>221</v>
      </c>
      <c r="E1331" s="368" t="s">
        <v>250</v>
      </c>
      <c r="F1331" s="368">
        <v>16</v>
      </c>
      <c r="G1331" s="368">
        <v>1</v>
      </c>
      <c r="H1331" s="368">
        <v>9</v>
      </c>
      <c r="I1331" s="368">
        <v>6</v>
      </c>
      <c r="J1331" s="368">
        <v>0</v>
      </c>
    </row>
    <row r="1332" spans="1:10" ht="15.75" customHeight="1">
      <c r="A1332" s="368" t="s">
        <v>2105</v>
      </c>
      <c r="B1332" s="368">
        <v>4</v>
      </c>
      <c r="C1332" s="368" t="s">
        <v>139</v>
      </c>
      <c r="D1332" s="368" t="s">
        <v>190</v>
      </c>
      <c r="E1332" s="368" t="s">
        <v>250</v>
      </c>
      <c r="F1332" s="368">
        <v>5</v>
      </c>
      <c r="G1332" s="368">
        <v>1</v>
      </c>
      <c r="H1332" s="368">
        <v>3</v>
      </c>
      <c r="I1332" s="368">
        <v>0</v>
      </c>
      <c r="J1332" s="368">
        <v>1</v>
      </c>
    </row>
    <row r="1333" spans="1:10" ht="15.75" customHeight="1">
      <c r="A1333" s="368" t="s">
        <v>2106</v>
      </c>
      <c r="B1333" s="368">
        <v>4</v>
      </c>
      <c r="C1333" s="368" t="s">
        <v>139</v>
      </c>
      <c r="D1333" s="368" t="s">
        <v>191</v>
      </c>
      <c r="E1333" s="368" t="s">
        <v>250</v>
      </c>
      <c r="F1333" s="368">
        <v>12</v>
      </c>
      <c r="G1333" s="368">
        <v>0</v>
      </c>
      <c r="H1333" s="368">
        <v>10</v>
      </c>
      <c r="I1333" s="368">
        <v>2</v>
      </c>
      <c r="J1333" s="368">
        <v>0</v>
      </c>
    </row>
    <row r="1334" spans="1:10" ht="15.75" customHeight="1">
      <c r="A1334" s="368" t="s">
        <v>2107</v>
      </c>
      <c r="B1334" s="368">
        <v>4</v>
      </c>
      <c r="C1334" s="368" t="s">
        <v>139</v>
      </c>
      <c r="D1334" s="368" t="s">
        <v>41</v>
      </c>
      <c r="E1334" s="368" t="s">
        <v>250</v>
      </c>
      <c r="F1334" s="368">
        <v>8</v>
      </c>
      <c r="G1334" s="368">
        <v>0</v>
      </c>
      <c r="H1334" s="368">
        <v>6</v>
      </c>
      <c r="I1334" s="368">
        <v>2</v>
      </c>
      <c r="J1334" s="368">
        <v>0</v>
      </c>
    </row>
    <row r="1335" spans="1:10" ht="15.75" customHeight="1">
      <c r="A1335" s="368" t="s">
        <v>2108</v>
      </c>
      <c r="B1335" s="368">
        <v>4</v>
      </c>
      <c r="C1335" s="368" t="s">
        <v>139</v>
      </c>
      <c r="D1335" s="368" t="s">
        <v>209</v>
      </c>
      <c r="E1335" s="368" t="s">
        <v>250</v>
      </c>
      <c r="F1335" s="368">
        <v>13</v>
      </c>
      <c r="G1335" s="368">
        <v>1</v>
      </c>
      <c r="H1335" s="368">
        <v>10</v>
      </c>
      <c r="I1335" s="368">
        <v>2</v>
      </c>
      <c r="J1335" s="368">
        <v>0</v>
      </c>
    </row>
    <row r="1336" spans="1:10" ht="15.75" customHeight="1">
      <c r="A1336" s="368" t="s">
        <v>2109</v>
      </c>
      <c r="B1336" s="368">
        <v>4</v>
      </c>
      <c r="C1336" s="368" t="s">
        <v>139</v>
      </c>
      <c r="D1336" s="368" t="s">
        <v>174</v>
      </c>
      <c r="E1336" s="368" t="s">
        <v>250</v>
      </c>
      <c r="F1336" s="368">
        <v>13</v>
      </c>
      <c r="G1336" s="368">
        <v>1</v>
      </c>
      <c r="H1336" s="368">
        <v>9</v>
      </c>
      <c r="I1336" s="368">
        <v>3</v>
      </c>
      <c r="J1336" s="368">
        <v>0</v>
      </c>
    </row>
    <row r="1337" spans="1:10" ht="15.75" customHeight="1">
      <c r="A1337" s="368" t="s">
        <v>2110</v>
      </c>
      <c r="B1337" s="368">
        <v>4</v>
      </c>
      <c r="C1337" s="368" t="s">
        <v>139</v>
      </c>
      <c r="D1337" s="368" t="s">
        <v>193</v>
      </c>
      <c r="E1337" s="368" t="s">
        <v>250</v>
      </c>
      <c r="F1337" s="368">
        <v>8</v>
      </c>
      <c r="G1337" s="368">
        <v>0</v>
      </c>
      <c r="H1337" s="368">
        <v>8</v>
      </c>
      <c r="I1337" s="368">
        <v>0</v>
      </c>
      <c r="J1337" s="368">
        <v>0</v>
      </c>
    </row>
    <row r="1338" spans="1:10" ht="15.75" customHeight="1">
      <c r="A1338" s="368" t="s">
        <v>2111</v>
      </c>
      <c r="B1338" s="368">
        <v>4</v>
      </c>
      <c r="C1338" s="368" t="s">
        <v>139</v>
      </c>
      <c r="D1338" s="368" t="s">
        <v>222</v>
      </c>
      <c r="E1338" s="368" t="s">
        <v>250</v>
      </c>
      <c r="F1338" s="368">
        <v>9</v>
      </c>
      <c r="G1338" s="368">
        <v>0</v>
      </c>
      <c r="H1338" s="368">
        <v>6</v>
      </c>
      <c r="I1338" s="368">
        <v>3</v>
      </c>
      <c r="J1338" s="368">
        <v>0</v>
      </c>
    </row>
    <row r="1339" spans="1:10" ht="15.75" customHeight="1">
      <c r="A1339" s="368" t="s">
        <v>2112</v>
      </c>
      <c r="B1339" s="368">
        <v>4</v>
      </c>
      <c r="C1339" s="368" t="s">
        <v>139</v>
      </c>
      <c r="D1339" s="368" t="s">
        <v>223</v>
      </c>
      <c r="E1339" s="368" t="s">
        <v>250</v>
      </c>
      <c r="F1339" s="368">
        <v>16</v>
      </c>
      <c r="G1339" s="368">
        <v>2</v>
      </c>
      <c r="H1339" s="368">
        <v>12</v>
      </c>
      <c r="I1339" s="368">
        <v>0</v>
      </c>
      <c r="J1339" s="368">
        <v>2</v>
      </c>
    </row>
    <row r="1340" spans="1:10" ht="15.75" customHeight="1">
      <c r="A1340" s="368" t="s">
        <v>2113</v>
      </c>
      <c r="B1340" s="368">
        <v>4</v>
      </c>
      <c r="C1340" s="368" t="s">
        <v>139</v>
      </c>
      <c r="D1340" s="368" t="s">
        <v>62</v>
      </c>
      <c r="E1340" s="368" t="s">
        <v>250</v>
      </c>
      <c r="F1340" s="368">
        <v>10</v>
      </c>
      <c r="G1340" s="368">
        <v>0</v>
      </c>
      <c r="H1340" s="368">
        <v>9</v>
      </c>
      <c r="I1340" s="368">
        <v>1</v>
      </c>
      <c r="J1340" s="368">
        <v>0</v>
      </c>
    </row>
    <row r="1341" spans="1:10" ht="15.75" customHeight="1">
      <c r="A1341" s="368" t="s">
        <v>2114</v>
      </c>
      <c r="B1341" s="368">
        <v>4</v>
      </c>
      <c r="C1341" s="368" t="s">
        <v>139</v>
      </c>
      <c r="D1341" s="368" t="s">
        <v>63</v>
      </c>
      <c r="E1341" s="368" t="s">
        <v>268</v>
      </c>
      <c r="F1341" s="368">
        <v>1486</v>
      </c>
      <c r="G1341" s="368">
        <v>81</v>
      </c>
      <c r="H1341" s="368">
        <v>1048</v>
      </c>
      <c r="I1341" s="368">
        <v>260</v>
      </c>
      <c r="J1341" s="368">
        <v>97</v>
      </c>
    </row>
    <row r="1342" spans="1:10" ht="15.75" customHeight="1">
      <c r="A1342" s="368" t="s">
        <v>2115</v>
      </c>
      <c r="B1342" s="368">
        <v>4</v>
      </c>
      <c r="C1342" s="368" t="s">
        <v>139</v>
      </c>
      <c r="D1342" s="368" t="s">
        <v>93</v>
      </c>
      <c r="E1342" s="368" t="s">
        <v>268</v>
      </c>
      <c r="F1342" s="368">
        <v>4</v>
      </c>
      <c r="G1342" s="368">
        <v>0</v>
      </c>
      <c r="H1342" s="368">
        <v>3</v>
      </c>
      <c r="I1342" s="368">
        <v>1</v>
      </c>
      <c r="J1342" s="368">
        <v>0</v>
      </c>
    </row>
    <row r="1343" spans="1:10" ht="15.75" customHeight="1">
      <c r="A1343" s="368" t="s">
        <v>2116</v>
      </c>
      <c r="B1343" s="368">
        <v>4</v>
      </c>
      <c r="C1343" s="368" t="s">
        <v>139</v>
      </c>
      <c r="D1343" s="368" t="s">
        <v>94</v>
      </c>
      <c r="E1343" s="368" t="s">
        <v>268</v>
      </c>
      <c r="F1343" s="368">
        <v>3</v>
      </c>
      <c r="G1343" s="368">
        <v>0</v>
      </c>
      <c r="H1343" s="368">
        <v>2</v>
      </c>
      <c r="I1343" s="368">
        <v>1</v>
      </c>
      <c r="J1343" s="368">
        <v>0</v>
      </c>
    </row>
    <row r="1344" spans="1:10" ht="15.75" customHeight="1">
      <c r="A1344" s="368" t="s">
        <v>2117</v>
      </c>
      <c r="B1344" s="368">
        <v>4</v>
      </c>
      <c r="C1344" s="368" t="s">
        <v>139</v>
      </c>
      <c r="D1344" s="368" t="s">
        <v>224</v>
      </c>
      <c r="E1344" s="368" t="s">
        <v>268</v>
      </c>
      <c r="F1344" s="368">
        <v>11</v>
      </c>
      <c r="G1344" s="368">
        <v>4</v>
      </c>
      <c r="H1344" s="368">
        <v>5</v>
      </c>
      <c r="I1344" s="368">
        <v>0</v>
      </c>
      <c r="J1344" s="368">
        <v>2</v>
      </c>
    </row>
    <row r="1345" spans="1:10" ht="15.75" customHeight="1">
      <c r="A1345" s="368" t="s">
        <v>2118</v>
      </c>
      <c r="B1345" s="368">
        <v>4</v>
      </c>
      <c r="C1345" s="368" t="s">
        <v>139</v>
      </c>
      <c r="D1345" s="368" t="s">
        <v>194</v>
      </c>
      <c r="E1345" s="368" t="s">
        <v>268</v>
      </c>
      <c r="F1345" s="368">
        <v>5</v>
      </c>
      <c r="G1345" s="368">
        <v>0</v>
      </c>
      <c r="H1345" s="368">
        <v>4</v>
      </c>
      <c r="I1345" s="368">
        <v>1</v>
      </c>
      <c r="J1345" s="368">
        <v>0</v>
      </c>
    </row>
    <row r="1346" spans="1:10" ht="15.75" customHeight="1">
      <c r="A1346" s="368" t="s">
        <v>2119</v>
      </c>
      <c r="B1346" s="368">
        <v>4</v>
      </c>
      <c r="C1346" s="368" t="s">
        <v>139</v>
      </c>
      <c r="D1346" s="368" t="s">
        <v>82</v>
      </c>
      <c r="E1346" s="368" t="s">
        <v>268</v>
      </c>
      <c r="F1346" s="368">
        <v>2</v>
      </c>
      <c r="G1346" s="368">
        <v>0</v>
      </c>
      <c r="H1346" s="368">
        <v>2</v>
      </c>
      <c r="I1346" s="368">
        <v>0</v>
      </c>
      <c r="J1346" s="368">
        <v>0</v>
      </c>
    </row>
    <row r="1347" spans="1:10" ht="15.75" customHeight="1">
      <c r="A1347" s="368" t="s">
        <v>2120</v>
      </c>
      <c r="B1347" s="368">
        <v>4</v>
      </c>
      <c r="C1347" s="368" t="s">
        <v>139</v>
      </c>
      <c r="D1347" s="368" t="s">
        <v>95</v>
      </c>
      <c r="E1347" s="368" t="s">
        <v>268</v>
      </c>
      <c r="F1347" s="368">
        <v>7</v>
      </c>
      <c r="G1347" s="368">
        <v>0</v>
      </c>
      <c r="H1347" s="368">
        <v>5</v>
      </c>
      <c r="I1347" s="368">
        <v>2</v>
      </c>
      <c r="J1347" s="368">
        <v>0</v>
      </c>
    </row>
    <row r="1348" spans="1:10" ht="15.75" customHeight="1">
      <c r="A1348" s="368" t="s">
        <v>2121</v>
      </c>
      <c r="B1348" s="368">
        <v>4</v>
      </c>
      <c r="C1348" s="368" t="s">
        <v>139</v>
      </c>
      <c r="D1348" s="368" t="s">
        <v>210</v>
      </c>
      <c r="E1348" s="368" t="s">
        <v>268</v>
      </c>
      <c r="F1348" s="368">
        <v>14</v>
      </c>
      <c r="G1348" s="368">
        <v>0</v>
      </c>
      <c r="H1348" s="368">
        <v>10</v>
      </c>
      <c r="I1348" s="368">
        <v>2</v>
      </c>
      <c r="J1348" s="368">
        <v>2</v>
      </c>
    </row>
    <row r="1349" spans="1:10" ht="15.75" customHeight="1">
      <c r="A1349" s="368" t="s">
        <v>2122</v>
      </c>
      <c r="B1349" s="368">
        <v>4</v>
      </c>
      <c r="C1349" s="368" t="s">
        <v>139</v>
      </c>
      <c r="D1349" s="368" t="s">
        <v>20</v>
      </c>
      <c r="E1349" s="368" t="s">
        <v>268</v>
      </c>
      <c r="F1349" s="368">
        <v>7</v>
      </c>
      <c r="G1349" s="368">
        <v>0</v>
      </c>
      <c r="H1349" s="368">
        <v>6</v>
      </c>
      <c r="I1349" s="368">
        <v>1</v>
      </c>
      <c r="J1349" s="368">
        <v>0</v>
      </c>
    </row>
    <row r="1350" spans="1:10" ht="15.75" customHeight="1">
      <c r="A1350" s="368" t="s">
        <v>2123</v>
      </c>
      <c r="B1350" s="368">
        <v>4</v>
      </c>
      <c r="C1350" s="368" t="s">
        <v>139</v>
      </c>
      <c r="D1350" s="368" t="s">
        <v>21</v>
      </c>
      <c r="E1350" s="368" t="s">
        <v>268</v>
      </c>
      <c r="F1350" s="368">
        <v>2</v>
      </c>
      <c r="G1350" s="368">
        <v>0</v>
      </c>
      <c r="H1350" s="368">
        <v>2</v>
      </c>
      <c r="I1350" s="368">
        <v>0</v>
      </c>
      <c r="J1350" s="368">
        <v>0</v>
      </c>
    </row>
    <row r="1351" spans="1:10" ht="15.75" customHeight="1">
      <c r="A1351" s="368" t="s">
        <v>2124</v>
      </c>
      <c r="B1351" s="368">
        <v>4</v>
      </c>
      <c r="C1351" s="368" t="s">
        <v>139</v>
      </c>
      <c r="D1351" s="368" t="s">
        <v>22</v>
      </c>
      <c r="E1351" s="368" t="s">
        <v>268</v>
      </c>
      <c r="F1351" s="368">
        <v>5</v>
      </c>
      <c r="G1351" s="368">
        <v>2</v>
      </c>
      <c r="H1351" s="368">
        <v>3</v>
      </c>
      <c r="I1351" s="368">
        <v>0</v>
      </c>
      <c r="J1351" s="368">
        <v>0</v>
      </c>
    </row>
    <row r="1352" spans="1:10" ht="15.75" customHeight="1">
      <c r="A1352" s="368" t="s">
        <v>2125</v>
      </c>
      <c r="B1352" s="368">
        <v>4</v>
      </c>
      <c r="C1352" s="368" t="s">
        <v>139</v>
      </c>
      <c r="D1352" s="368" t="s">
        <v>195</v>
      </c>
      <c r="E1352" s="368" t="s">
        <v>268</v>
      </c>
      <c r="F1352" s="368">
        <v>15</v>
      </c>
      <c r="G1352" s="368">
        <v>1</v>
      </c>
      <c r="H1352" s="368">
        <v>10</v>
      </c>
      <c r="I1352" s="368">
        <v>2</v>
      </c>
      <c r="J1352" s="368">
        <v>2</v>
      </c>
    </row>
    <row r="1353" spans="1:10" ht="15.75" customHeight="1">
      <c r="A1353" s="368" t="s">
        <v>2126</v>
      </c>
      <c r="B1353" s="368">
        <v>4</v>
      </c>
      <c r="C1353" s="368" t="s">
        <v>139</v>
      </c>
      <c r="D1353" s="368" t="s">
        <v>175</v>
      </c>
      <c r="E1353" s="368" t="s">
        <v>268</v>
      </c>
      <c r="F1353" s="368">
        <v>4</v>
      </c>
      <c r="G1353" s="368">
        <v>0</v>
      </c>
      <c r="H1353" s="368">
        <v>4</v>
      </c>
      <c r="I1353" s="368">
        <v>0</v>
      </c>
      <c r="J1353" s="368">
        <v>0</v>
      </c>
    </row>
    <row r="1354" spans="1:10" ht="15.75" customHeight="1">
      <c r="A1354" s="368" t="s">
        <v>2127</v>
      </c>
      <c r="B1354" s="368">
        <v>4</v>
      </c>
      <c r="C1354" s="368" t="s">
        <v>139</v>
      </c>
      <c r="D1354" s="368" t="s">
        <v>225</v>
      </c>
      <c r="E1354" s="368" t="s">
        <v>268</v>
      </c>
      <c r="F1354" s="368">
        <v>20</v>
      </c>
      <c r="G1354" s="368">
        <v>2</v>
      </c>
      <c r="H1354" s="368">
        <v>16</v>
      </c>
      <c r="I1354" s="368">
        <v>0</v>
      </c>
      <c r="J1354" s="368">
        <v>2</v>
      </c>
    </row>
    <row r="1355" spans="1:10" ht="15.75" customHeight="1">
      <c r="A1355" s="368" t="s">
        <v>2128</v>
      </c>
      <c r="B1355" s="368">
        <v>4</v>
      </c>
      <c r="C1355" s="368" t="s">
        <v>139</v>
      </c>
      <c r="D1355" s="368" t="s">
        <v>96</v>
      </c>
      <c r="E1355" s="368" t="s">
        <v>268</v>
      </c>
      <c r="F1355" s="368">
        <v>3</v>
      </c>
      <c r="G1355" s="368">
        <v>0</v>
      </c>
      <c r="H1355" s="368">
        <v>2</v>
      </c>
      <c r="I1355" s="368">
        <v>0</v>
      </c>
      <c r="J1355" s="368">
        <v>1</v>
      </c>
    </row>
    <row r="1356" spans="1:10" ht="15.75" customHeight="1">
      <c r="A1356" s="368" t="s">
        <v>2129</v>
      </c>
      <c r="B1356" s="368">
        <v>4</v>
      </c>
      <c r="C1356" s="368" t="s">
        <v>139</v>
      </c>
      <c r="D1356" s="368" t="s">
        <v>176</v>
      </c>
      <c r="E1356" s="368" t="s">
        <v>268</v>
      </c>
      <c r="F1356" s="368">
        <v>1</v>
      </c>
      <c r="G1356" s="368">
        <v>0</v>
      </c>
      <c r="H1356" s="368">
        <v>1</v>
      </c>
      <c r="I1356" s="368">
        <v>0</v>
      </c>
      <c r="J1356" s="368">
        <v>0</v>
      </c>
    </row>
    <row r="1357" spans="1:10" ht="15.75" customHeight="1">
      <c r="A1357" s="368" t="s">
        <v>2130</v>
      </c>
      <c r="B1357" s="368">
        <v>4</v>
      </c>
      <c r="C1357" s="368" t="s">
        <v>139</v>
      </c>
      <c r="D1357" s="368" t="s">
        <v>196</v>
      </c>
      <c r="E1357" s="368" t="s">
        <v>268</v>
      </c>
      <c r="F1357" s="368">
        <v>16</v>
      </c>
      <c r="G1357" s="368">
        <v>0</v>
      </c>
      <c r="H1357" s="368">
        <v>13</v>
      </c>
      <c r="I1357" s="368">
        <v>3</v>
      </c>
      <c r="J1357" s="368">
        <v>0</v>
      </c>
    </row>
    <row r="1358" spans="1:10" ht="15.75" customHeight="1">
      <c r="A1358" s="368" t="s">
        <v>2131</v>
      </c>
      <c r="B1358" s="368">
        <v>4</v>
      </c>
      <c r="C1358" s="368" t="s">
        <v>139</v>
      </c>
      <c r="D1358" s="368" t="s">
        <v>97</v>
      </c>
      <c r="E1358" s="368" t="s">
        <v>268</v>
      </c>
      <c r="F1358" s="368">
        <v>11</v>
      </c>
      <c r="G1358" s="368">
        <v>0</v>
      </c>
      <c r="H1358" s="368">
        <v>9</v>
      </c>
      <c r="I1358" s="368">
        <v>2</v>
      </c>
      <c r="J1358" s="368">
        <v>0</v>
      </c>
    </row>
    <row r="1359" spans="1:10" ht="15.75" customHeight="1">
      <c r="A1359" s="368" t="s">
        <v>2132</v>
      </c>
      <c r="B1359" s="368">
        <v>4</v>
      </c>
      <c r="C1359" s="368" t="s">
        <v>139</v>
      </c>
      <c r="D1359" s="368" t="s">
        <v>177</v>
      </c>
      <c r="E1359" s="368" t="s">
        <v>268</v>
      </c>
      <c r="F1359" s="368">
        <v>25</v>
      </c>
      <c r="G1359" s="368">
        <v>1</v>
      </c>
      <c r="H1359" s="368">
        <v>19</v>
      </c>
      <c r="I1359" s="368">
        <v>2</v>
      </c>
      <c r="J1359" s="368">
        <v>3</v>
      </c>
    </row>
    <row r="1360" spans="1:10" ht="15.75" customHeight="1">
      <c r="A1360" s="368" t="s">
        <v>2133</v>
      </c>
      <c r="B1360" s="368">
        <v>4</v>
      </c>
      <c r="C1360" s="368" t="s">
        <v>139</v>
      </c>
      <c r="D1360" s="368" t="s">
        <v>23</v>
      </c>
      <c r="E1360" s="368" t="s">
        <v>268</v>
      </c>
      <c r="F1360" s="368">
        <v>6</v>
      </c>
      <c r="G1360" s="368">
        <v>0</v>
      </c>
      <c r="H1360" s="368">
        <v>4</v>
      </c>
      <c r="I1360" s="368">
        <v>1</v>
      </c>
      <c r="J1360" s="368">
        <v>1</v>
      </c>
    </row>
    <row r="1361" spans="1:10" ht="15.75" customHeight="1">
      <c r="A1361" s="368" t="s">
        <v>2134</v>
      </c>
      <c r="B1361" s="368">
        <v>4</v>
      </c>
      <c r="C1361" s="368" t="s">
        <v>139</v>
      </c>
      <c r="D1361" s="368" t="s">
        <v>226</v>
      </c>
      <c r="E1361" s="368" t="s">
        <v>268</v>
      </c>
      <c r="F1361" s="368">
        <v>6</v>
      </c>
      <c r="G1361" s="368">
        <v>2</v>
      </c>
      <c r="H1361" s="368">
        <v>3</v>
      </c>
      <c r="I1361" s="368">
        <v>0</v>
      </c>
      <c r="J1361" s="368">
        <v>1</v>
      </c>
    </row>
    <row r="1362" spans="1:10" ht="15.75" customHeight="1">
      <c r="A1362" s="368" t="s">
        <v>2135</v>
      </c>
      <c r="B1362" s="368">
        <v>4</v>
      </c>
      <c r="C1362" s="368" t="s">
        <v>139</v>
      </c>
      <c r="D1362" s="368" t="s">
        <v>83</v>
      </c>
      <c r="E1362" s="368" t="s">
        <v>268</v>
      </c>
      <c r="F1362" s="368">
        <v>41</v>
      </c>
      <c r="G1362" s="368">
        <v>4</v>
      </c>
      <c r="H1362" s="368">
        <v>33</v>
      </c>
      <c r="I1362" s="368">
        <v>3</v>
      </c>
      <c r="J1362" s="368">
        <v>1</v>
      </c>
    </row>
    <row r="1363" spans="1:10" ht="15.75" customHeight="1">
      <c r="A1363" s="368" t="s">
        <v>2136</v>
      </c>
      <c r="B1363" s="368">
        <v>4</v>
      </c>
      <c r="C1363" s="368" t="s">
        <v>139</v>
      </c>
      <c r="D1363" s="368" t="s">
        <v>98</v>
      </c>
      <c r="E1363" s="368" t="s">
        <v>268</v>
      </c>
      <c r="F1363" s="368">
        <v>3</v>
      </c>
      <c r="G1363" s="368">
        <v>0</v>
      </c>
      <c r="H1363" s="368">
        <v>2</v>
      </c>
      <c r="I1363" s="368">
        <v>1</v>
      </c>
      <c r="J1363" s="368">
        <v>0</v>
      </c>
    </row>
    <row r="1364" spans="1:10" ht="15.75" customHeight="1">
      <c r="A1364" s="368" t="s">
        <v>2137</v>
      </c>
      <c r="B1364" s="368">
        <v>4</v>
      </c>
      <c r="C1364" s="368" t="s">
        <v>139</v>
      </c>
      <c r="D1364" s="368" t="s">
        <v>84</v>
      </c>
      <c r="E1364" s="368" t="s">
        <v>268</v>
      </c>
      <c r="F1364" s="368">
        <v>12</v>
      </c>
      <c r="G1364" s="368">
        <v>0</v>
      </c>
      <c r="H1364" s="368">
        <v>10</v>
      </c>
      <c r="I1364" s="368">
        <v>2</v>
      </c>
      <c r="J1364" s="368">
        <v>0</v>
      </c>
    </row>
    <row r="1365" spans="1:10" ht="15.75" customHeight="1">
      <c r="A1365" s="368" t="s">
        <v>2138</v>
      </c>
      <c r="B1365" s="368">
        <v>4</v>
      </c>
      <c r="C1365" s="368" t="s">
        <v>139</v>
      </c>
      <c r="D1365" s="368" t="s">
        <v>24</v>
      </c>
      <c r="E1365" s="368" t="s">
        <v>268</v>
      </c>
      <c r="F1365" s="368">
        <v>12</v>
      </c>
      <c r="G1365" s="368">
        <v>1</v>
      </c>
      <c r="H1365" s="368">
        <v>8</v>
      </c>
      <c r="I1365" s="368">
        <v>2</v>
      </c>
      <c r="J1365" s="368">
        <v>1</v>
      </c>
    </row>
    <row r="1366" spans="1:10" ht="15.75" customHeight="1">
      <c r="A1366" s="368" t="s">
        <v>2139</v>
      </c>
      <c r="B1366" s="368">
        <v>4</v>
      </c>
      <c r="C1366" s="368" t="s">
        <v>139</v>
      </c>
      <c r="D1366" s="368" t="s">
        <v>25</v>
      </c>
      <c r="E1366" s="368" t="s">
        <v>268</v>
      </c>
      <c r="F1366" s="368">
        <v>10</v>
      </c>
      <c r="G1366" s="368">
        <v>0</v>
      </c>
      <c r="H1366" s="368">
        <v>6</v>
      </c>
      <c r="I1366" s="368">
        <v>4</v>
      </c>
      <c r="J1366" s="368">
        <v>0</v>
      </c>
    </row>
    <row r="1367" spans="1:10" ht="15.75" customHeight="1">
      <c r="A1367" s="368" t="s">
        <v>2140</v>
      </c>
      <c r="B1367" s="368">
        <v>4</v>
      </c>
      <c r="C1367" s="368" t="s">
        <v>139</v>
      </c>
      <c r="D1367" s="368" t="s">
        <v>197</v>
      </c>
      <c r="E1367" s="368" t="s">
        <v>268</v>
      </c>
      <c r="F1367" s="368">
        <v>6</v>
      </c>
      <c r="G1367" s="368">
        <v>0</v>
      </c>
      <c r="H1367" s="368">
        <v>2</v>
      </c>
      <c r="I1367" s="368">
        <v>3</v>
      </c>
      <c r="J1367" s="368">
        <v>1</v>
      </c>
    </row>
    <row r="1368" spans="1:10" ht="15.75" customHeight="1">
      <c r="A1368" s="368" t="s">
        <v>2141</v>
      </c>
      <c r="B1368" s="368">
        <v>4</v>
      </c>
      <c r="C1368" s="368" t="s">
        <v>139</v>
      </c>
      <c r="D1368" s="368" t="s">
        <v>211</v>
      </c>
      <c r="E1368" s="368" t="s">
        <v>268</v>
      </c>
      <c r="F1368" s="368">
        <v>24</v>
      </c>
      <c r="G1368" s="368">
        <v>2</v>
      </c>
      <c r="H1368" s="368">
        <v>16</v>
      </c>
      <c r="I1368" s="368">
        <v>5</v>
      </c>
      <c r="J1368" s="368">
        <v>1</v>
      </c>
    </row>
    <row r="1369" spans="1:10" ht="15.75" customHeight="1">
      <c r="A1369" s="368" t="s">
        <v>2142</v>
      </c>
      <c r="B1369" s="368">
        <v>4</v>
      </c>
      <c r="C1369" s="368" t="s">
        <v>139</v>
      </c>
      <c r="D1369" s="368" t="s">
        <v>100</v>
      </c>
      <c r="E1369" s="368" t="s">
        <v>268</v>
      </c>
      <c r="F1369" s="368">
        <v>4</v>
      </c>
      <c r="G1369" s="368">
        <v>0</v>
      </c>
      <c r="H1369" s="368">
        <v>3</v>
      </c>
      <c r="I1369" s="368">
        <v>1</v>
      </c>
      <c r="J1369" s="368">
        <v>0</v>
      </c>
    </row>
    <row r="1370" spans="1:10" ht="15.75" customHeight="1">
      <c r="A1370" s="368" t="s">
        <v>2143</v>
      </c>
      <c r="B1370" s="368">
        <v>4</v>
      </c>
      <c r="C1370" s="368" t="s">
        <v>139</v>
      </c>
      <c r="D1370" s="368" t="s">
        <v>26</v>
      </c>
      <c r="E1370" s="368" t="s">
        <v>268</v>
      </c>
      <c r="F1370" s="368">
        <v>11</v>
      </c>
      <c r="G1370" s="368">
        <v>1</v>
      </c>
      <c r="H1370" s="368">
        <v>9</v>
      </c>
      <c r="I1370" s="368">
        <v>0</v>
      </c>
      <c r="J1370" s="368">
        <v>1</v>
      </c>
    </row>
    <row r="1371" spans="1:10" ht="15.75" customHeight="1">
      <c r="A1371" s="368" t="s">
        <v>2144</v>
      </c>
      <c r="B1371" s="368">
        <v>4</v>
      </c>
      <c r="C1371" s="368" t="s">
        <v>139</v>
      </c>
      <c r="D1371" s="368" t="s">
        <v>154</v>
      </c>
      <c r="E1371" s="368" t="s">
        <v>268</v>
      </c>
      <c r="F1371" s="368">
        <v>3</v>
      </c>
      <c r="G1371" s="368">
        <v>0</v>
      </c>
      <c r="H1371" s="368">
        <v>2</v>
      </c>
      <c r="I1371" s="368">
        <v>0</v>
      </c>
      <c r="J1371" s="368">
        <v>1</v>
      </c>
    </row>
    <row r="1372" spans="1:10" ht="15.75" customHeight="1">
      <c r="A1372" s="368" t="s">
        <v>2145</v>
      </c>
      <c r="B1372" s="368">
        <v>4</v>
      </c>
      <c r="C1372" s="368" t="s">
        <v>139</v>
      </c>
      <c r="D1372" s="368" t="s">
        <v>73</v>
      </c>
      <c r="E1372" s="368" t="s">
        <v>268</v>
      </c>
      <c r="F1372" s="368">
        <v>2</v>
      </c>
      <c r="G1372" s="368">
        <v>0</v>
      </c>
      <c r="H1372" s="368">
        <v>2</v>
      </c>
      <c r="I1372" s="368">
        <v>0</v>
      </c>
      <c r="J1372" s="368">
        <v>0</v>
      </c>
    </row>
    <row r="1373" spans="1:10" ht="15.75" customHeight="1">
      <c r="A1373" s="368" t="s">
        <v>2146</v>
      </c>
      <c r="B1373" s="368">
        <v>4</v>
      </c>
      <c r="C1373" s="368" t="s">
        <v>139</v>
      </c>
      <c r="D1373" s="368" t="s">
        <v>74</v>
      </c>
      <c r="E1373" s="368" t="s">
        <v>268</v>
      </c>
      <c r="F1373" s="368">
        <v>24</v>
      </c>
      <c r="G1373" s="368">
        <v>2</v>
      </c>
      <c r="H1373" s="368">
        <v>16</v>
      </c>
      <c r="I1373" s="368">
        <v>4</v>
      </c>
      <c r="J1373" s="368">
        <v>2</v>
      </c>
    </row>
    <row r="1374" spans="1:10" ht="15.75" customHeight="1">
      <c r="A1374" s="368" t="s">
        <v>2147</v>
      </c>
      <c r="B1374" s="368">
        <v>4</v>
      </c>
      <c r="C1374" s="368" t="s">
        <v>139</v>
      </c>
      <c r="D1374" s="368" t="s">
        <v>198</v>
      </c>
      <c r="E1374" s="368" t="s">
        <v>268</v>
      </c>
      <c r="F1374" s="368">
        <v>36</v>
      </c>
      <c r="G1374" s="368">
        <v>3</v>
      </c>
      <c r="H1374" s="368">
        <v>23</v>
      </c>
      <c r="I1374" s="368">
        <v>6</v>
      </c>
      <c r="J1374" s="368">
        <v>4</v>
      </c>
    </row>
    <row r="1375" spans="1:10" ht="15.75" customHeight="1">
      <c r="A1375" s="368" t="s">
        <v>2148</v>
      </c>
      <c r="B1375" s="368">
        <v>4</v>
      </c>
      <c r="C1375" s="368" t="s">
        <v>139</v>
      </c>
      <c r="D1375" s="368" t="s">
        <v>227</v>
      </c>
      <c r="E1375" s="368" t="s">
        <v>268</v>
      </c>
      <c r="F1375" s="368">
        <v>13</v>
      </c>
      <c r="G1375" s="368">
        <v>0</v>
      </c>
      <c r="H1375" s="368">
        <v>9</v>
      </c>
      <c r="I1375" s="368">
        <v>3</v>
      </c>
      <c r="J1375" s="368">
        <v>1</v>
      </c>
    </row>
    <row r="1376" spans="1:10" ht="15.75" customHeight="1">
      <c r="A1376" s="368" t="s">
        <v>2149</v>
      </c>
      <c r="B1376" s="368">
        <v>4</v>
      </c>
      <c r="C1376" s="368" t="s">
        <v>139</v>
      </c>
      <c r="D1376" s="368" t="s">
        <v>199</v>
      </c>
      <c r="E1376" s="368" t="s">
        <v>268</v>
      </c>
      <c r="F1376" s="368">
        <v>5</v>
      </c>
      <c r="G1376" s="368">
        <v>0</v>
      </c>
      <c r="H1376" s="368">
        <v>3</v>
      </c>
      <c r="I1376" s="368">
        <v>2</v>
      </c>
      <c r="J1376" s="368">
        <v>0</v>
      </c>
    </row>
    <row r="1377" spans="1:10" ht="15.75" customHeight="1">
      <c r="A1377" s="368" t="s">
        <v>2150</v>
      </c>
      <c r="B1377" s="368">
        <v>4</v>
      </c>
      <c r="C1377" s="368" t="s">
        <v>139</v>
      </c>
      <c r="D1377" s="368" t="s">
        <v>212</v>
      </c>
      <c r="E1377" s="368" t="s">
        <v>268</v>
      </c>
      <c r="F1377" s="368">
        <v>2</v>
      </c>
      <c r="G1377" s="368">
        <v>0</v>
      </c>
      <c r="H1377" s="368">
        <v>1</v>
      </c>
      <c r="I1377" s="368">
        <v>1</v>
      </c>
      <c r="J1377" s="368">
        <v>0</v>
      </c>
    </row>
    <row r="1378" spans="1:10" ht="15.75" customHeight="1">
      <c r="A1378" s="368" t="s">
        <v>2151</v>
      </c>
      <c r="B1378" s="368">
        <v>4</v>
      </c>
      <c r="C1378" s="368" t="s">
        <v>139</v>
      </c>
      <c r="D1378" s="368" t="s">
        <v>155</v>
      </c>
      <c r="E1378" s="368" t="s">
        <v>268</v>
      </c>
      <c r="F1378" s="368">
        <v>7</v>
      </c>
      <c r="G1378" s="368">
        <v>0</v>
      </c>
      <c r="H1378" s="368">
        <v>3</v>
      </c>
      <c r="I1378" s="368">
        <v>3</v>
      </c>
      <c r="J1378" s="368">
        <v>1</v>
      </c>
    </row>
    <row r="1379" spans="1:10" ht="15.75" customHeight="1">
      <c r="A1379" s="368" t="s">
        <v>2152</v>
      </c>
      <c r="B1379" s="368">
        <v>4</v>
      </c>
      <c r="C1379" s="368" t="s">
        <v>139</v>
      </c>
      <c r="D1379" s="368" t="s">
        <v>101</v>
      </c>
      <c r="E1379" s="368" t="s">
        <v>268</v>
      </c>
      <c r="F1379" s="368">
        <v>1</v>
      </c>
      <c r="G1379" s="368">
        <v>0</v>
      </c>
      <c r="H1379" s="368">
        <v>0</v>
      </c>
      <c r="I1379" s="368">
        <v>1</v>
      </c>
      <c r="J1379" s="368">
        <v>0</v>
      </c>
    </row>
    <row r="1380" spans="1:10" ht="15.75" customHeight="1">
      <c r="A1380" s="368" t="s">
        <v>2153</v>
      </c>
      <c r="B1380" s="368">
        <v>4</v>
      </c>
      <c r="C1380" s="368" t="s">
        <v>139</v>
      </c>
      <c r="D1380" s="368" t="s">
        <v>228</v>
      </c>
      <c r="E1380" s="368" t="s">
        <v>268</v>
      </c>
      <c r="F1380" s="368">
        <v>7</v>
      </c>
      <c r="G1380" s="368">
        <v>1</v>
      </c>
      <c r="H1380" s="368">
        <v>5</v>
      </c>
      <c r="I1380" s="368">
        <v>0</v>
      </c>
      <c r="J1380" s="368">
        <v>1</v>
      </c>
    </row>
    <row r="1381" spans="1:10" ht="15.75" customHeight="1">
      <c r="A1381" s="368" t="s">
        <v>2154</v>
      </c>
      <c r="B1381" s="368">
        <v>4</v>
      </c>
      <c r="C1381" s="368" t="s">
        <v>139</v>
      </c>
      <c r="D1381" s="368" t="s">
        <v>178</v>
      </c>
      <c r="E1381" s="368" t="s">
        <v>268</v>
      </c>
      <c r="F1381" s="368">
        <v>5</v>
      </c>
      <c r="G1381" s="368">
        <v>0</v>
      </c>
      <c r="H1381" s="368">
        <v>4</v>
      </c>
      <c r="I1381" s="368">
        <v>0</v>
      </c>
      <c r="J1381" s="368">
        <v>1</v>
      </c>
    </row>
    <row r="1382" spans="1:10" ht="15.75" customHeight="1">
      <c r="A1382" s="368" t="s">
        <v>2155</v>
      </c>
      <c r="B1382" s="368">
        <v>4</v>
      </c>
      <c r="C1382" s="368" t="s">
        <v>139</v>
      </c>
      <c r="D1382" s="368" t="s">
        <v>102</v>
      </c>
      <c r="E1382" s="368" t="s">
        <v>268</v>
      </c>
      <c r="F1382" s="368">
        <v>1</v>
      </c>
      <c r="G1382" s="368">
        <v>0</v>
      </c>
      <c r="H1382" s="368">
        <v>1</v>
      </c>
      <c r="I1382" s="368">
        <v>0</v>
      </c>
      <c r="J1382" s="368">
        <v>0</v>
      </c>
    </row>
    <row r="1383" spans="1:10" ht="15.75" customHeight="1">
      <c r="A1383" s="368" t="s">
        <v>2156</v>
      </c>
      <c r="B1383" s="368">
        <v>4</v>
      </c>
      <c r="C1383" s="368" t="s">
        <v>139</v>
      </c>
      <c r="D1383" s="368" t="s">
        <v>85</v>
      </c>
      <c r="E1383" s="368" t="s">
        <v>268</v>
      </c>
      <c r="F1383" s="368">
        <v>28</v>
      </c>
      <c r="G1383" s="368">
        <v>4</v>
      </c>
      <c r="H1383" s="368">
        <v>18</v>
      </c>
      <c r="I1383" s="368">
        <v>3</v>
      </c>
      <c r="J1383" s="368">
        <v>3</v>
      </c>
    </row>
    <row r="1384" spans="1:10" ht="15.75" customHeight="1">
      <c r="A1384" s="368" t="s">
        <v>2157</v>
      </c>
      <c r="B1384" s="368">
        <v>4</v>
      </c>
      <c r="C1384" s="368" t="s">
        <v>139</v>
      </c>
      <c r="D1384" s="368" t="s">
        <v>156</v>
      </c>
      <c r="E1384" s="368" t="s">
        <v>268</v>
      </c>
      <c r="F1384" s="368">
        <v>7</v>
      </c>
      <c r="G1384" s="368">
        <v>0</v>
      </c>
      <c r="H1384" s="368">
        <v>6</v>
      </c>
      <c r="I1384" s="368">
        <v>1</v>
      </c>
      <c r="J1384" s="368">
        <v>0</v>
      </c>
    </row>
    <row r="1385" spans="1:10" ht="15.75" customHeight="1">
      <c r="A1385" s="368" t="s">
        <v>2158</v>
      </c>
      <c r="B1385" s="368">
        <v>4</v>
      </c>
      <c r="C1385" s="368" t="s">
        <v>139</v>
      </c>
      <c r="D1385" s="368" t="s">
        <v>200</v>
      </c>
      <c r="E1385" s="368" t="s">
        <v>268</v>
      </c>
      <c r="F1385" s="368">
        <v>24</v>
      </c>
      <c r="G1385" s="368">
        <v>0</v>
      </c>
      <c r="H1385" s="368">
        <v>19</v>
      </c>
      <c r="I1385" s="368">
        <v>4</v>
      </c>
      <c r="J1385" s="368">
        <v>1</v>
      </c>
    </row>
    <row r="1386" spans="1:10" ht="15.75" customHeight="1">
      <c r="A1386" s="368" t="s">
        <v>2159</v>
      </c>
      <c r="B1386" s="368">
        <v>4</v>
      </c>
      <c r="C1386" s="368" t="s">
        <v>139</v>
      </c>
      <c r="D1386" s="368" t="s">
        <v>103</v>
      </c>
      <c r="E1386" s="368" t="s">
        <v>268</v>
      </c>
      <c r="F1386" s="368">
        <v>4</v>
      </c>
      <c r="G1386" s="368">
        <v>0</v>
      </c>
      <c r="H1386" s="368">
        <v>3</v>
      </c>
      <c r="I1386" s="368">
        <v>1</v>
      </c>
      <c r="J1386" s="368">
        <v>0</v>
      </c>
    </row>
    <row r="1387" spans="1:10" ht="15.75" customHeight="1">
      <c r="A1387" s="368" t="s">
        <v>2160</v>
      </c>
      <c r="B1387" s="368">
        <v>4</v>
      </c>
      <c r="C1387" s="368" t="s">
        <v>139</v>
      </c>
      <c r="D1387" s="368" t="s">
        <v>104</v>
      </c>
      <c r="E1387" s="368" t="s">
        <v>268</v>
      </c>
      <c r="F1387" s="368">
        <v>3</v>
      </c>
      <c r="G1387" s="368">
        <v>0</v>
      </c>
      <c r="H1387" s="368">
        <v>2</v>
      </c>
      <c r="I1387" s="368">
        <v>1</v>
      </c>
      <c r="J1387" s="368">
        <v>0</v>
      </c>
    </row>
    <row r="1388" spans="1:10" ht="15.75" customHeight="1">
      <c r="A1388" s="368" t="s">
        <v>2161</v>
      </c>
      <c r="B1388" s="368">
        <v>4</v>
      </c>
      <c r="C1388" s="368" t="s">
        <v>139</v>
      </c>
      <c r="D1388" s="368" t="s">
        <v>27</v>
      </c>
      <c r="E1388" s="368" t="s">
        <v>268</v>
      </c>
      <c r="F1388" s="368">
        <v>7</v>
      </c>
      <c r="G1388" s="368">
        <v>0</v>
      </c>
      <c r="H1388" s="368">
        <v>5</v>
      </c>
      <c r="I1388" s="368">
        <v>1</v>
      </c>
      <c r="J1388" s="368">
        <v>1</v>
      </c>
    </row>
    <row r="1389" spans="1:10" ht="15.75" customHeight="1">
      <c r="A1389" s="368" t="s">
        <v>2162</v>
      </c>
      <c r="B1389" s="368">
        <v>4</v>
      </c>
      <c r="C1389" s="368" t="s">
        <v>139</v>
      </c>
      <c r="D1389" s="368" t="s">
        <v>179</v>
      </c>
      <c r="E1389" s="368" t="s">
        <v>268</v>
      </c>
      <c r="F1389" s="368">
        <v>50</v>
      </c>
      <c r="G1389" s="368">
        <v>0</v>
      </c>
      <c r="H1389" s="368">
        <v>35</v>
      </c>
      <c r="I1389" s="368">
        <v>11</v>
      </c>
      <c r="J1389" s="368">
        <v>4</v>
      </c>
    </row>
    <row r="1390" spans="1:10" ht="15.75" customHeight="1">
      <c r="A1390" s="368" t="s">
        <v>2163</v>
      </c>
      <c r="B1390" s="368">
        <v>4</v>
      </c>
      <c r="C1390" s="368" t="s">
        <v>139</v>
      </c>
      <c r="D1390" s="368" t="s">
        <v>106</v>
      </c>
      <c r="E1390" s="368" t="s">
        <v>268</v>
      </c>
      <c r="F1390" s="368">
        <v>1</v>
      </c>
      <c r="G1390" s="368">
        <v>0</v>
      </c>
      <c r="H1390" s="368">
        <v>1</v>
      </c>
      <c r="I1390" s="368">
        <v>0</v>
      </c>
      <c r="J1390" s="368">
        <v>0</v>
      </c>
    </row>
    <row r="1391" spans="1:10" ht="15.75" customHeight="1">
      <c r="A1391" s="368" t="s">
        <v>2164</v>
      </c>
      <c r="B1391" s="368">
        <v>4</v>
      </c>
      <c r="C1391" s="368" t="s">
        <v>139</v>
      </c>
      <c r="D1391" s="368" t="s">
        <v>107</v>
      </c>
      <c r="E1391" s="368" t="s">
        <v>268</v>
      </c>
      <c r="F1391" s="368">
        <v>4</v>
      </c>
      <c r="G1391" s="368">
        <v>0</v>
      </c>
      <c r="H1391" s="368">
        <v>3</v>
      </c>
      <c r="I1391" s="368">
        <v>1</v>
      </c>
      <c r="J1391" s="368">
        <v>0</v>
      </c>
    </row>
    <row r="1392" spans="1:10" ht="15.75" customHeight="1">
      <c r="A1392" s="368" t="s">
        <v>2165</v>
      </c>
      <c r="B1392" s="368">
        <v>4</v>
      </c>
      <c r="C1392" s="368" t="s">
        <v>139</v>
      </c>
      <c r="D1392" s="368" t="s">
        <v>157</v>
      </c>
      <c r="E1392" s="368" t="s">
        <v>268</v>
      </c>
      <c r="F1392" s="368">
        <v>2</v>
      </c>
      <c r="G1392" s="368">
        <v>2</v>
      </c>
      <c r="H1392" s="368">
        <v>0</v>
      </c>
      <c r="I1392" s="368">
        <v>0</v>
      </c>
      <c r="J1392" s="368">
        <v>0</v>
      </c>
    </row>
    <row r="1393" spans="1:10" ht="15.75" customHeight="1">
      <c r="A1393" s="368" t="s">
        <v>2166</v>
      </c>
      <c r="B1393" s="368">
        <v>4</v>
      </c>
      <c r="C1393" s="368" t="s">
        <v>139</v>
      </c>
      <c r="D1393" s="368" t="s">
        <v>108</v>
      </c>
      <c r="E1393" s="368" t="s">
        <v>268</v>
      </c>
      <c r="F1393" s="368">
        <v>1</v>
      </c>
      <c r="G1393" s="368">
        <v>0</v>
      </c>
      <c r="H1393" s="368">
        <v>0</v>
      </c>
      <c r="I1393" s="368">
        <v>1</v>
      </c>
      <c r="J1393" s="368">
        <v>0</v>
      </c>
    </row>
    <row r="1394" spans="1:10" ht="15.75" customHeight="1">
      <c r="A1394" s="368" t="s">
        <v>2167</v>
      </c>
      <c r="B1394" s="368">
        <v>4</v>
      </c>
      <c r="C1394" s="368" t="s">
        <v>139</v>
      </c>
      <c r="D1394" s="368" t="s">
        <v>213</v>
      </c>
      <c r="E1394" s="368" t="s">
        <v>268</v>
      </c>
      <c r="F1394" s="368">
        <v>8</v>
      </c>
      <c r="G1394" s="368">
        <v>0</v>
      </c>
      <c r="H1394" s="368">
        <v>4</v>
      </c>
      <c r="I1394" s="368">
        <v>1</v>
      </c>
      <c r="J1394" s="368">
        <v>3</v>
      </c>
    </row>
    <row r="1395" spans="1:10" ht="15.75" customHeight="1">
      <c r="A1395" s="368" t="s">
        <v>2168</v>
      </c>
      <c r="B1395" s="368">
        <v>4</v>
      </c>
      <c r="C1395" s="368" t="s">
        <v>139</v>
      </c>
      <c r="D1395" s="368" t="s">
        <v>86</v>
      </c>
      <c r="E1395" s="368" t="s">
        <v>268</v>
      </c>
      <c r="F1395" s="368">
        <v>21</v>
      </c>
      <c r="G1395" s="368">
        <v>3</v>
      </c>
      <c r="H1395" s="368">
        <v>12</v>
      </c>
      <c r="I1395" s="368">
        <v>3</v>
      </c>
      <c r="J1395" s="368">
        <v>3</v>
      </c>
    </row>
    <row r="1396" spans="1:10" ht="15.75" customHeight="1">
      <c r="A1396" s="368" t="s">
        <v>2169</v>
      </c>
      <c r="B1396" s="368">
        <v>4</v>
      </c>
      <c r="C1396" s="368" t="s">
        <v>139</v>
      </c>
      <c r="D1396" s="368" t="s">
        <v>109</v>
      </c>
      <c r="E1396" s="368" t="s">
        <v>268</v>
      </c>
      <c r="F1396" s="368">
        <v>7</v>
      </c>
      <c r="G1396" s="368">
        <v>0</v>
      </c>
      <c r="H1396" s="368">
        <v>5</v>
      </c>
      <c r="I1396" s="368">
        <v>1</v>
      </c>
      <c r="J1396" s="368">
        <v>1</v>
      </c>
    </row>
    <row r="1397" spans="1:10" ht="15.75" customHeight="1">
      <c r="A1397" s="368" t="s">
        <v>2170</v>
      </c>
      <c r="B1397" s="368">
        <v>4</v>
      </c>
      <c r="C1397" s="368" t="s">
        <v>139</v>
      </c>
      <c r="D1397" s="368" t="s">
        <v>110</v>
      </c>
      <c r="E1397" s="368" t="s">
        <v>268</v>
      </c>
      <c r="F1397" s="368">
        <v>1</v>
      </c>
      <c r="G1397" s="368">
        <v>0</v>
      </c>
      <c r="H1397" s="368">
        <v>0</v>
      </c>
      <c r="I1397" s="368">
        <v>1</v>
      </c>
      <c r="J1397" s="368">
        <v>0</v>
      </c>
    </row>
    <row r="1398" spans="1:10" ht="15.75" customHeight="1">
      <c r="A1398" s="368" t="s">
        <v>2171</v>
      </c>
      <c r="B1398" s="368">
        <v>4</v>
      </c>
      <c r="C1398" s="368" t="s">
        <v>139</v>
      </c>
      <c r="D1398" s="368" t="s">
        <v>180</v>
      </c>
      <c r="E1398" s="368" t="s">
        <v>268</v>
      </c>
      <c r="F1398" s="368">
        <v>2</v>
      </c>
      <c r="G1398" s="368">
        <v>0</v>
      </c>
      <c r="H1398" s="368">
        <v>1</v>
      </c>
      <c r="I1398" s="368">
        <v>1</v>
      </c>
      <c r="J1398" s="368">
        <v>0</v>
      </c>
    </row>
    <row r="1399" spans="1:10" ht="15.75" customHeight="1">
      <c r="A1399" s="368" t="s">
        <v>2172</v>
      </c>
      <c r="B1399" s="368">
        <v>4</v>
      </c>
      <c r="C1399" s="368" t="s">
        <v>139</v>
      </c>
      <c r="D1399" s="368" t="s">
        <v>111</v>
      </c>
      <c r="E1399" s="368" t="s">
        <v>268</v>
      </c>
      <c r="F1399" s="368">
        <v>3</v>
      </c>
      <c r="G1399" s="368">
        <v>0</v>
      </c>
      <c r="H1399" s="368">
        <v>1</v>
      </c>
      <c r="I1399" s="368">
        <v>1</v>
      </c>
      <c r="J1399" s="368">
        <v>1</v>
      </c>
    </row>
    <row r="1400" spans="1:10" ht="15.75" customHeight="1">
      <c r="A1400" s="368" t="s">
        <v>2173</v>
      </c>
      <c r="B1400" s="368">
        <v>4</v>
      </c>
      <c r="C1400" s="368" t="s">
        <v>139</v>
      </c>
      <c r="D1400" s="368" t="s">
        <v>140</v>
      </c>
      <c r="E1400" s="368" t="s">
        <v>268</v>
      </c>
      <c r="F1400" s="368">
        <v>1</v>
      </c>
      <c r="G1400" s="368">
        <v>0</v>
      </c>
      <c r="H1400" s="368">
        <v>0</v>
      </c>
      <c r="I1400" s="368">
        <v>0</v>
      </c>
      <c r="J1400" s="368">
        <v>1</v>
      </c>
    </row>
    <row r="1401" spans="1:10" ht="15.75" customHeight="1">
      <c r="A1401" s="368" t="s">
        <v>2174</v>
      </c>
      <c r="B1401" s="368">
        <v>4</v>
      </c>
      <c r="C1401" s="368" t="s">
        <v>139</v>
      </c>
      <c r="D1401" s="368" t="s">
        <v>181</v>
      </c>
      <c r="E1401" s="368" t="s">
        <v>268</v>
      </c>
      <c r="F1401" s="368">
        <v>29</v>
      </c>
      <c r="G1401" s="368">
        <v>3</v>
      </c>
      <c r="H1401" s="368">
        <v>18</v>
      </c>
      <c r="I1401" s="368">
        <v>6</v>
      </c>
      <c r="J1401" s="368">
        <v>2</v>
      </c>
    </row>
    <row r="1402" spans="1:10" ht="15.75" customHeight="1">
      <c r="A1402" s="368" t="s">
        <v>2175</v>
      </c>
      <c r="B1402" s="368">
        <v>4</v>
      </c>
      <c r="C1402" s="368" t="s">
        <v>139</v>
      </c>
      <c r="D1402" s="368" t="s">
        <v>229</v>
      </c>
      <c r="E1402" s="368" t="s">
        <v>268</v>
      </c>
      <c r="F1402" s="368">
        <v>13</v>
      </c>
      <c r="G1402" s="368">
        <v>0</v>
      </c>
      <c r="H1402" s="368">
        <v>9</v>
      </c>
      <c r="I1402" s="368">
        <v>4</v>
      </c>
      <c r="J1402" s="368">
        <v>0</v>
      </c>
    </row>
    <row r="1403" spans="1:10" ht="15.75" customHeight="1">
      <c r="A1403" s="368" t="s">
        <v>2176</v>
      </c>
      <c r="B1403" s="368">
        <v>4</v>
      </c>
      <c r="C1403" s="368" t="s">
        <v>139</v>
      </c>
      <c r="D1403" s="368" t="s">
        <v>141</v>
      </c>
      <c r="E1403" s="368" t="s">
        <v>268</v>
      </c>
      <c r="F1403" s="368">
        <v>3</v>
      </c>
      <c r="G1403" s="368">
        <v>0</v>
      </c>
      <c r="H1403" s="368">
        <v>3</v>
      </c>
      <c r="I1403" s="368">
        <v>0</v>
      </c>
      <c r="J1403" s="368">
        <v>0</v>
      </c>
    </row>
    <row r="1404" spans="1:10" ht="15.75" customHeight="1">
      <c r="A1404" s="368" t="s">
        <v>2177</v>
      </c>
      <c r="B1404" s="368">
        <v>4</v>
      </c>
      <c r="C1404" s="368" t="s">
        <v>139</v>
      </c>
      <c r="D1404" s="368" t="s">
        <v>114</v>
      </c>
      <c r="E1404" s="368" t="s">
        <v>268</v>
      </c>
      <c r="F1404" s="368">
        <v>14</v>
      </c>
      <c r="G1404" s="368">
        <v>0</v>
      </c>
      <c r="H1404" s="368">
        <v>13</v>
      </c>
      <c r="I1404" s="368">
        <v>1</v>
      </c>
      <c r="J1404" s="368">
        <v>0</v>
      </c>
    </row>
    <row r="1405" spans="1:10" ht="15.75" customHeight="1">
      <c r="A1405" s="368" t="s">
        <v>2178</v>
      </c>
      <c r="B1405" s="368">
        <v>4</v>
      </c>
      <c r="C1405" s="368" t="s">
        <v>139</v>
      </c>
      <c r="D1405" s="368" t="s">
        <v>28</v>
      </c>
      <c r="E1405" s="368" t="s">
        <v>268</v>
      </c>
      <c r="F1405" s="368">
        <v>6</v>
      </c>
      <c r="G1405" s="368">
        <v>0</v>
      </c>
      <c r="H1405" s="368">
        <v>5</v>
      </c>
      <c r="I1405" s="368">
        <v>0</v>
      </c>
      <c r="J1405" s="368">
        <v>1</v>
      </c>
    </row>
    <row r="1406" spans="1:10" ht="15.75" customHeight="1">
      <c r="A1406" s="368" t="s">
        <v>2179</v>
      </c>
      <c r="B1406" s="368">
        <v>4</v>
      </c>
      <c r="C1406" s="368" t="s">
        <v>139</v>
      </c>
      <c r="D1406" s="368" t="s">
        <v>142</v>
      </c>
      <c r="E1406" s="368" t="s">
        <v>268</v>
      </c>
      <c r="F1406" s="368">
        <v>1</v>
      </c>
      <c r="G1406" s="368">
        <v>0</v>
      </c>
      <c r="H1406" s="368">
        <v>1</v>
      </c>
      <c r="I1406" s="368">
        <v>0</v>
      </c>
      <c r="J1406" s="368">
        <v>0</v>
      </c>
    </row>
    <row r="1407" spans="1:10" ht="15.75" customHeight="1">
      <c r="A1407" s="368" t="s">
        <v>2180</v>
      </c>
      <c r="B1407" s="368">
        <v>4</v>
      </c>
      <c r="C1407" s="368" t="s">
        <v>139</v>
      </c>
      <c r="D1407" s="368" t="s">
        <v>29</v>
      </c>
      <c r="E1407" s="368" t="s">
        <v>268</v>
      </c>
      <c r="F1407" s="368">
        <v>53</v>
      </c>
      <c r="G1407" s="368">
        <v>5</v>
      </c>
      <c r="H1407" s="368">
        <v>39</v>
      </c>
      <c r="I1407" s="368">
        <v>6</v>
      </c>
      <c r="J1407" s="368">
        <v>3</v>
      </c>
    </row>
    <row r="1408" spans="1:10" ht="15.75" customHeight="1">
      <c r="A1408" s="368" t="s">
        <v>2181</v>
      </c>
      <c r="B1408" s="368">
        <v>4</v>
      </c>
      <c r="C1408" s="368" t="s">
        <v>139</v>
      </c>
      <c r="D1408" s="368" t="s">
        <v>115</v>
      </c>
      <c r="E1408" s="368" t="s">
        <v>268</v>
      </c>
      <c r="F1408" s="368">
        <v>52</v>
      </c>
      <c r="G1408" s="368">
        <v>0</v>
      </c>
      <c r="H1408" s="368">
        <v>36</v>
      </c>
      <c r="I1408" s="368">
        <v>11</v>
      </c>
      <c r="J1408" s="368">
        <v>5</v>
      </c>
    </row>
    <row r="1409" spans="1:10" ht="15.75" customHeight="1">
      <c r="A1409" s="368" t="s">
        <v>2182</v>
      </c>
      <c r="B1409" s="368">
        <v>4</v>
      </c>
      <c r="C1409" s="368" t="s">
        <v>139</v>
      </c>
      <c r="D1409" s="368" t="s">
        <v>75</v>
      </c>
      <c r="E1409" s="368" t="s">
        <v>268</v>
      </c>
      <c r="F1409" s="368">
        <v>5</v>
      </c>
      <c r="G1409" s="368">
        <v>0</v>
      </c>
      <c r="H1409" s="368">
        <v>1</v>
      </c>
      <c r="I1409" s="368">
        <v>2</v>
      </c>
      <c r="J1409" s="368">
        <v>2</v>
      </c>
    </row>
    <row r="1410" spans="1:10" ht="15.75" customHeight="1">
      <c r="A1410" s="368" t="s">
        <v>2183</v>
      </c>
      <c r="B1410" s="368">
        <v>4</v>
      </c>
      <c r="C1410" s="368" t="s">
        <v>139</v>
      </c>
      <c r="D1410" s="368" t="s">
        <v>76</v>
      </c>
      <c r="E1410" s="368" t="s">
        <v>268</v>
      </c>
      <c r="F1410" s="368">
        <v>25</v>
      </c>
      <c r="G1410" s="368">
        <v>1</v>
      </c>
      <c r="H1410" s="368">
        <v>18</v>
      </c>
      <c r="I1410" s="368">
        <v>5</v>
      </c>
      <c r="J1410" s="368">
        <v>1</v>
      </c>
    </row>
    <row r="1411" spans="1:10" ht="15.75" customHeight="1">
      <c r="A1411" s="368" t="s">
        <v>2184</v>
      </c>
      <c r="B1411" s="368">
        <v>4</v>
      </c>
      <c r="C1411" s="368" t="s">
        <v>139</v>
      </c>
      <c r="D1411" s="368" t="s">
        <v>143</v>
      </c>
      <c r="E1411" s="368" t="s">
        <v>268</v>
      </c>
      <c r="F1411" s="368">
        <v>4</v>
      </c>
      <c r="G1411" s="368">
        <v>0</v>
      </c>
      <c r="H1411" s="368">
        <v>3</v>
      </c>
      <c r="I1411" s="368">
        <v>0</v>
      </c>
      <c r="J1411" s="368">
        <v>1</v>
      </c>
    </row>
    <row r="1412" spans="1:10" ht="15.75" customHeight="1">
      <c r="A1412" s="368" t="s">
        <v>2185</v>
      </c>
      <c r="B1412" s="368">
        <v>4</v>
      </c>
      <c r="C1412" s="368" t="s">
        <v>139</v>
      </c>
      <c r="D1412" s="368" t="s">
        <v>77</v>
      </c>
      <c r="E1412" s="368" t="s">
        <v>268</v>
      </c>
      <c r="F1412" s="368">
        <v>22</v>
      </c>
      <c r="G1412" s="368">
        <v>1</v>
      </c>
      <c r="H1412" s="368">
        <v>16</v>
      </c>
      <c r="I1412" s="368">
        <v>3</v>
      </c>
      <c r="J1412" s="368">
        <v>2</v>
      </c>
    </row>
    <row r="1413" spans="1:10" ht="15.75" customHeight="1">
      <c r="A1413" s="368" t="s">
        <v>2186</v>
      </c>
      <c r="B1413" s="368">
        <v>4</v>
      </c>
      <c r="C1413" s="368" t="s">
        <v>139</v>
      </c>
      <c r="D1413" s="368" t="s">
        <v>30</v>
      </c>
      <c r="E1413" s="368" t="s">
        <v>268</v>
      </c>
      <c r="F1413" s="368">
        <v>15</v>
      </c>
      <c r="G1413" s="368">
        <v>4</v>
      </c>
      <c r="H1413" s="368">
        <v>8</v>
      </c>
      <c r="I1413" s="368">
        <v>2</v>
      </c>
      <c r="J1413" s="368">
        <v>1</v>
      </c>
    </row>
    <row r="1414" spans="1:10" ht="15.75" customHeight="1">
      <c r="A1414" s="368" t="s">
        <v>2187</v>
      </c>
      <c r="B1414" s="368">
        <v>4</v>
      </c>
      <c r="C1414" s="368" t="s">
        <v>139</v>
      </c>
      <c r="D1414" s="368" t="s">
        <v>173</v>
      </c>
      <c r="E1414" s="368" t="s">
        <v>268</v>
      </c>
      <c r="F1414" s="368">
        <v>5</v>
      </c>
      <c r="G1414" s="368">
        <v>0</v>
      </c>
      <c r="H1414" s="368">
        <v>4</v>
      </c>
      <c r="I1414" s="368">
        <v>1</v>
      </c>
      <c r="J1414" s="368">
        <v>0</v>
      </c>
    </row>
    <row r="1415" spans="1:10" ht="15.75" customHeight="1">
      <c r="A1415" s="368" t="s">
        <v>2188</v>
      </c>
      <c r="B1415" s="368">
        <v>4</v>
      </c>
      <c r="C1415" s="368" t="s">
        <v>139</v>
      </c>
      <c r="D1415" s="368" t="s">
        <v>87</v>
      </c>
      <c r="E1415" s="368" t="s">
        <v>268</v>
      </c>
      <c r="F1415" s="368">
        <v>5</v>
      </c>
      <c r="G1415" s="368">
        <v>1</v>
      </c>
      <c r="H1415" s="368">
        <v>3</v>
      </c>
      <c r="I1415" s="368">
        <v>0</v>
      </c>
      <c r="J1415" s="368">
        <v>1</v>
      </c>
    </row>
    <row r="1416" spans="1:10" ht="15.75" customHeight="1">
      <c r="A1416" s="368" t="s">
        <v>2189</v>
      </c>
      <c r="B1416" s="368">
        <v>4</v>
      </c>
      <c r="C1416" s="368" t="s">
        <v>139</v>
      </c>
      <c r="D1416" s="368" t="s">
        <v>31</v>
      </c>
      <c r="E1416" s="368" t="s">
        <v>268</v>
      </c>
      <c r="F1416" s="368">
        <v>11</v>
      </c>
      <c r="G1416" s="368">
        <v>0</v>
      </c>
      <c r="H1416" s="368">
        <v>9</v>
      </c>
      <c r="I1416" s="368">
        <v>2</v>
      </c>
      <c r="J1416" s="368">
        <v>0</v>
      </c>
    </row>
    <row r="1417" spans="1:10" ht="15.75" customHeight="1">
      <c r="A1417" s="368" t="s">
        <v>2190</v>
      </c>
      <c r="B1417" s="368">
        <v>4</v>
      </c>
      <c r="C1417" s="368" t="s">
        <v>139</v>
      </c>
      <c r="D1417" s="368" t="s">
        <v>182</v>
      </c>
      <c r="E1417" s="368" t="s">
        <v>268</v>
      </c>
      <c r="F1417" s="368">
        <v>6</v>
      </c>
      <c r="G1417" s="368">
        <v>1</v>
      </c>
      <c r="H1417" s="368">
        <v>3</v>
      </c>
      <c r="I1417" s="368">
        <v>1</v>
      </c>
      <c r="J1417" s="368">
        <v>1</v>
      </c>
    </row>
    <row r="1418" spans="1:10" ht="15.75" customHeight="1">
      <c r="A1418" s="368" t="s">
        <v>2191</v>
      </c>
      <c r="B1418" s="368">
        <v>4</v>
      </c>
      <c r="C1418" s="368" t="s">
        <v>139</v>
      </c>
      <c r="D1418" s="368" t="s">
        <v>144</v>
      </c>
      <c r="E1418" s="368" t="s">
        <v>268</v>
      </c>
      <c r="F1418" s="368">
        <v>6</v>
      </c>
      <c r="G1418" s="368">
        <v>0</v>
      </c>
      <c r="H1418" s="368">
        <v>5</v>
      </c>
      <c r="I1418" s="368">
        <v>0</v>
      </c>
      <c r="J1418" s="368">
        <v>1</v>
      </c>
    </row>
    <row r="1419" spans="1:10" ht="15.75" customHeight="1">
      <c r="A1419" s="368" t="s">
        <v>2192</v>
      </c>
      <c r="B1419" s="368">
        <v>4</v>
      </c>
      <c r="C1419" s="368" t="s">
        <v>139</v>
      </c>
      <c r="D1419" s="368" t="s">
        <v>158</v>
      </c>
      <c r="E1419" s="368" t="s">
        <v>268</v>
      </c>
      <c r="F1419" s="368">
        <v>2</v>
      </c>
      <c r="G1419" s="368">
        <v>1</v>
      </c>
      <c r="H1419" s="368">
        <v>1</v>
      </c>
      <c r="I1419" s="368">
        <v>0</v>
      </c>
      <c r="J1419" s="368">
        <v>0</v>
      </c>
    </row>
    <row r="1420" spans="1:10" ht="15.75" customHeight="1">
      <c r="A1420" s="368" t="s">
        <v>2193</v>
      </c>
      <c r="B1420" s="368">
        <v>4</v>
      </c>
      <c r="C1420" s="368" t="s">
        <v>139</v>
      </c>
      <c r="D1420" s="368" t="s">
        <v>183</v>
      </c>
      <c r="E1420" s="368" t="s">
        <v>268</v>
      </c>
      <c r="F1420" s="368">
        <v>11</v>
      </c>
      <c r="G1420" s="368">
        <v>0</v>
      </c>
      <c r="H1420" s="368">
        <v>6</v>
      </c>
      <c r="I1420" s="368">
        <v>5</v>
      </c>
      <c r="J1420" s="368">
        <v>0</v>
      </c>
    </row>
    <row r="1421" spans="1:10" ht="15.75" customHeight="1">
      <c r="A1421" s="368" t="s">
        <v>2194</v>
      </c>
      <c r="B1421" s="368">
        <v>4</v>
      </c>
      <c r="C1421" s="368" t="s">
        <v>139</v>
      </c>
      <c r="D1421" s="368" t="s">
        <v>159</v>
      </c>
      <c r="E1421" s="368" t="s">
        <v>268</v>
      </c>
      <c r="F1421" s="368">
        <v>5</v>
      </c>
      <c r="G1421" s="368">
        <v>0</v>
      </c>
      <c r="H1421" s="368">
        <v>4</v>
      </c>
      <c r="I1421" s="368">
        <v>1</v>
      </c>
      <c r="J1421" s="368">
        <v>0</v>
      </c>
    </row>
    <row r="1422" spans="1:10" ht="15.75" customHeight="1">
      <c r="A1422" s="368" t="s">
        <v>2195</v>
      </c>
      <c r="B1422" s="368">
        <v>4</v>
      </c>
      <c r="C1422" s="368" t="s">
        <v>139</v>
      </c>
      <c r="D1422" s="368" t="s">
        <v>145</v>
      </c>
      <c r="E1422" s="368" t="s">
        <v>268</v>
      </c>
      <c r="F1422" s="368">
        <v>4</v>
      </c>
      <c r="G1422" s="368">
        <v>0</v>
      </c>
      <c r="H1422" s="368">
        <v>3</v>
      </c>
      <c r="I1422" s="368">
        <v>0</v>
      </c>
      <c r="J1422" s="368">
        <v>1</v>
      </c>
    </row>
    <row r="1423" spans="1:10" ht="15.75" customHeight="1">
      <c r="A1423" s="368" t="s">
        <v>2196</v>
      </c>
      <c r="B1423" s="368">
        <v>4</v>
      </c>
      <c r="C1423" s="368" t="s">
        <v>139</v>
      </c>
      <c r="D1423" s="368" t="s">
        <v>88</v>
      </c>
      <c r="E1423" s="368" t="s">
        <v>268</v>
      </c>
      <c r="F1423" s="368">
        <v>14</v>
      </c>
      <c r="G1423" s="368">
        <v>0</v>
      </c>
      <c r="H1423" s="368">
        <v>13</v>
      </c>
      <c r="I1423" s="368">
        <v>0</v>
      </c>
      <c r="J1423" s="368">
        <v>1</v>
      </c>
    </row>
    <row r="1424" spans="1:10" ht="15.75" customHeight="1">
      <c r="A1424" s="368" t="s">
        <v>2197</v>
      </c>
      <c r="B1424" s="368">
        <v>4</v>
      </c>
      <c r="C1424" s="368" t="s">
        <v>139</v>
      </c>
      <c r="D1424" s="368" t="s">
        <v>56</v>
      </c>
      <c r="E1424" s="368" t="s">
        <v>268</v>
      </c>
      <c r="F1424" s="368">
        <v>3</v>
      </c>
      <c r="G1424" s="368">
        <v>0</v>
      </c>
      <c r="H1424" s="368">
        <v>2</v>
      </c>
      <c r="I1424" s="368">
        <v>1</v>
      </c>
      <c r="J1424" s="368">
        <v>0</v>
      </c>
    </row>
    <row r="1425" spans="1:10" ht="15.75" customHeight="1">
      <c r="A1425" s="368" t="s">
        <v>2198</v>
      </c>
      <c r="B1425" s="368">
        <v>4</v>
      </c>
      <c r="C1425" s="368" t="s">
        <v>139</v>
      </c>
      <c r="D1425" s="368" t="s">
        <v>57</v>
      </c>
      <c r="E1425" s="368" t="s">
        <v>268</v>
      </c>
      <c r="F1425" s="368">
        <v>5</v>
      </c>
      <c r="G1425" s="368">
        <v>0</v>
      </c>
      <c r="H1425" s="368">
        <v>4</v>
      </c>
      <c r="I1425" s="368">
        <v>1</v>
      </c>
      <c r="J1425" s="368">
        <v>0</v>
      </c>
    </row>
    <row r="1426" spans="1:10" ht="15.75" customHeight="1">
      <c r="A1426" s="368" t="s">
        <v>2199</v>
      </c>
      <c r="B1426" s="368">
        <v>4</v>
      </c>
      <c r="C1426" s="368" t="s">
        <v>139</v>
      </c>
      <c r="D1426" s="368" t="s">
        <v>202</v>
      </c>
      <c r="E1426" s="368" t="s">
        <v>268</v>
      </c>
      <c r="F1426" s="368">
        <v>5</v>
      </c>
      <c r="G1426" s="368">
        <v>1</v>
      </c>
      <c r="H1426" s="368">
        <v>3</v>
      </c>
      <c r="I1426" s="368">
        <v>1</v>
      </c>
      <c r="J1426" s="368">
        <v>0</v>
      </c>
    </row>
    <row r="1427" spans="1:10" ht="15.75" customHeight="1">
      <c r="A1427" s="368" t="s">
        <v>2200</v>
      </c>
      <c r="B1427" s="368">
        <v>4</v>
      </c>
      <c r="C1427" s="368" t="s">
        <v>139</v>
      </c>
      <c r="D1427" s="368" t="s">
        <v>160</v>
      </c>
      <c r="E1427" s="368" t="s">
        <v>268</v>
      </c>
      <c r="F1427" s="368">
        <v>3</v>
      </c>
      <c r="G1427" s="368">
        <v>0</v>
      </c>
      <c r="H1427" s="368">
        <v>1</v>
      </c>
      <c r="I1427" s="368">
        <v>2</v>
      </c>
      <c r="J1427" s="368">
        <v>0</v>
      </c>
    </row>
    <row r="1428" spans="1:10" ht="15.75" customHeight="1">
      <c r="A1428" s="368" t="s">
        <v>2201</v>
      </c>
      <c r="B1428" s="368">
        <v>4</v>
      </c>
      <c r="C1428" s="368" t="s">
        <v>139</v>
      </c>
      <c r="D1428" s="368" t="s">
        <v>58</v>
      </c>
      <c r="E1428" s="368" t="s">
        <v>268</v>
      </c>
      <c r="F1428" s="368">
        <v>23</v>
      </c>
      <c r="G1428" s="368">
        <v>2</v>
      </c>
      <c r="H1428" s="368">
        <v>15</v>
      </c>
      <c r="I1428" s="368">
        <v>3</v>
      </c>
      <c r="J1428" s="368">
        <v>3</v>
      </c>
    </row>
    <row r="1429" spans="1:10" ht="15.75" customHeight="1">
      <c r="A1429" s="368" t="s">
        <v>2202</v>
      </c>
      <c r="B1429" s="368">
        <v>4</v>
      </c>
      <c r="C1429" s="368" t="s">
        <v>139</v>
      </c>
      <c r="D1429" s="368" t="s">
        <v>78</v>
      </c>
      <c r="E1429" s="368" t="s">
        <v>268</v>
      </c>
      <c r="F1429" s="368">
        <v>33</v>
      </c>
      <c r="G1429" s="368">
        <v>4</v>
      </c>
      <c r="H1429" s="368">
        <v>23</v>
      </c>
      <c r="I1429" s="368">
        <v>5</v>
      </c>
      <c r="J1429" s="368">
        <v>1</v>
      </c>
    </row>
    <row r="1430" spans="1:10" ht="15.75" customHeight="1">
      <c r="A1430" s="368" t="s">
        <v>2203</v>
      </c>
      <c r="B1430" s="368">
        <v>4</v>
      </c>
      <c r="C1430" s="368" t="s">
        <v>139</v>
      </c>
      <c r="D1430" s="368" t="s">
        <v>161</v>
      </c>
      <c r="E1430" s="368" t="s">
        <v>268</v>
      </c>
      <c r="F1430" s="368">
        <v>6</v>
      </c>
      <c r="G1430" s="368">
        <v>0</v>
      </c>
      <c r="H1430" s="368">
        <v>5</v>
      </c>
      <c r="I1430" s="368">
        <v>1</v>
      </c>
      <c r="J1430" s="368">
        <v>0</v>
      </c>
    </row>
    <row r="1431" spans="1:10" ht="15.75" customHeight="1">
      <c r="A1431" s="368" t="s">
        <v>2204</v>
      </c>
      <c r="B1431" s="368">
        <v>4</v>
      </c>
      <c r="C1431" s="368" t="s">
        <v>139</v>
      </c>
      <c r="D1431" s="368" t="s">
        <v>79</v>
      </c>
      <c r="E1431" s="368" t="s">
        <v>268</v>
      </c>
      <c r="F1431" s="368">
        <v>6</v>
      </c>
      <c r="G1431" s="368">
        <v>0</v>
      </c>
      <c r="H1431" s="368">
        <v>5</v>
      </c>
      <c r="I1431" s="368">
        <v>1</v>
      </c>
      <c r="J1431" s="368">
        <v>0</v>
      </c>
    </row>
    <row r="1432" spans="1:10" ht="15.75" customHeight="1">
      <c r="A1432" s="368" t="s">
        <v>2205</v>
      </c>
      <c r="B1432" s="368">
        <v>4</v>
      </c>
      <c r="C1432" s="368" t="s">
        <v>139</v>
      </c>
      <c r="D1432" s="368" t="s">
        <v>80</v>
      </c>
      <c r="E1432" s="368" t="s">
        <v>268</v>
      </c>
      <c r="F1432" s="368">
        <v>25</v>
      </c>
      <c r="G1432" s="368">
        <v>1</v>
      </c>
      <c r="H1432" s="368">
        <v>19</v>
      </c>
      <c r="I1432" s="368">
        <v>5</v>
      </c>
      <c r="J1432" s="368">
        <v>0</v>
      </c>
    </row>
    <row r="1433" spans="1:10" ht="15.75" customHeight="1">
      <c r="A1433" s="368" t="s">
        <v>2206</v>
      </c>
      <c r="B1433" s="368">
        <v>4</v>
      </c>
      <c r="C1433" s="368" t="s">
        <v>139</v>
      </c>
      <c r="D1433" s="368" t="s">
        <v>32</v>
      </c>
      <c r="E1433" s="368" t="s">
        <v>268</v>
      </c>
      <c r="F1433" s="368">
        <v>9</v>
      </c>
      <c r="G1433" s="368">
        <v>0</v>
      </c>
      <c r="H1433" s="368">
        <v>5</v>
      </c>
      <c r="I1433" s="368">
        <v>2</v>
      </c>
      <c r="J1433" s="368">
        <v>2</v>
      </c>
    </row>
    <row r="1434" spans="1:10" ht="15.75" customHeight="1">
      <c r="A1434" s="368" t="s">
        <v>2207</v>
      </c>
      <c r="B1434" s="368">
        <v>4</v>
      </c>
      <c r="C1434" s="368" t="s">
        <v>139</v>
      </c>
      <c r="D1434" s="368" t="s">
        <v>184</v>
      </c>
      <c r="E1434" s="368" t="s">
        <v>268</v>
      </c>
      <c r="F1434" s="368">
        <v>33</v>
      </c>
      <c r="G1434" s="368">
        <v>2</v>
      </c>
      <c r="H1434" s="368">
        <v>21</v>
      </c>
      <c r="I1434" s="368">
        <v>8</v>
      </c>
      <c r="J1434" s="368">
        <v>2</v>
      </c>
    </row>
    <row r="1435" spans="1:10" ht="15.75" customHeight="1">
      <c r="A1435" s="368" t="s">
        <v>2208</v>
      </c>
      <c r="B1435" s="368">
        <v>4</v>
      </c>
      <c r="C1435" s="368" t="s">
        <v>139</v>
      </c>
      <c r="D1435" s="368" t="s">
        <v>89</v>
      </c>
      <c r="E1435" s="368" t="s">
        <v>268</v>
      </c>
      <c r="F1435" s="368">
        <v>7</v>
      </c>
      <c r="G1435" s="368">
        <v>2</v>
      </c>
      <c r="H1435" s="368">
        <v>5</v>
      </c>
      <c r="I1435" s="368">
        <v>0</v>
      </c>
      <c r="J1435" s="368">
        <v>0</v>
      </c>
    </row>
    <row r="1436" spans="1:10" ht="15.75" customHeight="1">
      <c r="A1436" s="368" t="s">
        <v>2209</v>
      </c>
      <c r="B1436" s="368">
        <v>4</v>
      </c>
      <c r="C1436" s="368" t="s">
        <v>139</v>
      </c>
      <c r="D1436" s="368" t="s">
        <v>203</v>
      </c>
      <c r="E1436" s="368" t="s">
        <v>268</v>
      </c>
      <c r="F1436" s="368">
        <v>3</v>
      </c>
      <c r="G1436" s="368">
        <v>0</v>
      </c>
      <c r="H1436" s="368">
        <v>3</v>
      </c>
      <c r="I1436" s="368">
        <v>0</v>
      </c>
      <c r="J1436" s="368">
        <v>0</v>
      </c>
    </row>
    <row r="1437" spans="1:10" ht="15.75" customHeight="1">
      <c r="A1437" s="368" t="s">
        <v>2210</v>
      </c>
      <c r="B1437" s="368">
        <v>4</v>
      </c>
      <c r="C1437" s="368" t="s">
        <v>139</v>
      </c>
      <c r="D1437" s="368" t="s">
        <v>204</v>
      </c>
      <c r="E1437" s="368" t="s">
        <v>268</v>
      </c>
      <c r="F1437" s="368">
        <v>2</v>
      </c>
      <c r="G1437" s="368">
        <v>0</v>
      </c>
      <c r="H1437" s="368">
        <v>1</v>
      </c>
      <c r="I1437" s="368">
        <v>1</v>
      </c>
      <c r="J1437" s="368">
        <v>0</v>
      </c>
    </row>
    <row r="1438" spans="1:10" ht="15.75" customHeight="1">
      <c r="A1438" s="368" t="s">
        <v>2211</v>
      </c>
      <c r="B1438" s="368">
        <v>4</v>
      </c>
      <c r="C1438" s="368" t="s">
        <v>139</v>
      </c>
      <c r="D1438" s="368" t="s">
        <v>185</v>
      </c>
      <c r="E1438" s="368" t="s">
        <v>268</v>
      </c>
      <c r="F1438" s="368">
        <v>5</v>
      </c>
      <c r="G1438" s="368">
        <v>0</v>
      </c>
      <c r="H1438" s="368">
        <v>4</v>
      </c>
      <c r="I1438" s="368">
        <v>1</v>
      </c>
      <c r="J1438" s="368">
        <v>0</v>
      </c>
    </row>
    <row r="1439" spans="1:10" ht="15.75" customHeight="1">
      <c r="A1439" s="368" t="s">
        <v>2212</v>
      </c>
      <c r="B1439" s="368">
        <v>4</v>
      </c>
      <c r="C1439" s="368" t="s">
        <v>139</v>
      </c>
      <c r="D1439" s="368" t="s">
        <v>186</v>
      </c>
      <c r="E1439" s="368" t="s">
        <v>268</v>
      </c>
      <c r="F1439" s="368">
        <v>2</v>
      </c>
      <c r="G1439" s="368">
        <v>0</v>
      </c>
      <c r="H1439" s="368">
        <v>2</v>
      </c>
      <c r="I1439" s="368">
        <v>0</v>
      </c>
      <c r="J1439" s="368">
        <v>0</v>
      </c>
    </row>
    <row r="1440" spans="1:10" ht="15.75" customHeight="1">
      <c r="A1440" s="368" t="s">
        <v>2213</v>
      </c>
      <c r="B1440" s="368">
        <v>4</v>
      </c>
      <c r="C1440" s="368" t="s">
        <v>139</v>
      </c>
      <c r="D1440" s="368" t="s">
        <v>162</v>
      </c>
      <c r="E1440" s="368" t="s">
        <v>268</v>
      </c>
      <c r="F1440" s="368">
        <v>6</v>
      </c>
      <c r="G1440" s="368">
        <v>0</v>
      </c>
      <c r="H1440" s="368">
        <v>5</v>
      </c>
      <c r="I1440" s="368">
        <v>1</v>
      </c>
      <c r="J1440" s="368">
        <v>0</v>
      </c>
    </row>
    <row r="1441" spans="1:10" ht="15.75" customHeight="1">
      <c r="A1441" s="368" t="s">
        <v>2214</v>
      </c>
      <c r="B1441" s="368">
        <v>4</v>
      </c>
      <c r="C1441" s="368" t="s">
        <v>139</v>
      </c>
      <c r="D1441" s="368" t="s">
        <v>147</v>
      </c>
      <c r="E1441" s="368" t="s">
        <v>268</v>
      </c>
      <c r="F1441" s="368">
        <v>8</v>
      </c>
      <c r="G1441" s="368">
        <v>0</v>
      </c>
      <c r="H1441" s="368">
        <v>7</v>
      </c>
      <c r="I1441" s="368">
        <v>1</v>
      </c>
      <c r="J1441" s="368">
        <v>0</v>
      </c>
    </row>
    <row r="1442" spans="1:10" ht="15.75" customHeight="1">
      <c r="A1442" s="368" t="s">
        <v>2215</v>
      </c>
      <c r="B1442" s="368">
        <v>4</v>
      </c>
      <c r="C1442" s="368" t="s">
        <v>139</v>
      </c>
      <c r="D1442" s="368" t="s">
        <v>33</v>
      </c>
      <c r="E1442" s="368" t="s">
        <v>268</v>
      </c>
      <c r="F1442" s="368">
        <v>15</v>
      </c>
      <c r="G1442" s="368">
        <v>2</v>
      </c>
      <c r="H1442" s="368">
        <v>8</v>
      </c>
      <c r="I1442" s="368">
        <v>5</v>
      </c>
      <c r="J1442" s="368">
        <v>0</v>
      </c>
    </row>
    <row r="1443" spans="1:10" ht="15.75" customHeight="1">
      <c r="A1443" s="368" t="s">
        <v>2216</v>
      </c>
      <c r="B1443" s="368">
        <v>4</v>
      </c>
      <c r="C1443" s="368" t="s">
        <v>139</v>
      </c>
      <c r="D1443" s="368" t="s">
        <v>59</v>
      </c>
      <c r="E1443" s="368" t="s">
        <v>268</v>
      </c>
      <c r="F1443" s="368">
        <v>10</v>
      </c>
      <c r="G1443" s="368">
        <v>1</v>
      </c>
      <c r="H1443" s="368">
        <v>5</v>
      </c>
      <c r="I1443" s="368">
        <v>3</v>
      </c>
      <c r="J1443" s="368">
        <v>1</v>
      </c>
    </row>
    <row r="1444" spans="1:10" ht="15.75" customHeight="1">
      <c r="A1444" s="368" t="s">
        <v>2217</v>
      </c>
      <c r="B1444" s="368">
        <v>4</v>
      </c>
      <c r="C1444" s="368" t="s">
        <v>139</v>
      </c>
      <c r="D1444" s="368" t="s">
        <v>34</v>
      </c>
      <c r="E1444" s="368" t="s">
        <v>268</v>
      </c>
      <c r="F1444" s="368">
        <v>12</v>
      </c>
      <c r="G1444" s="368">
        <v>1</v>
      </c>
      <c r="H1444" s="368">
        <v>9</v>
      </c>
      <c r="I1444" s="368">
        <v>2</v>
      </c>
      <c r="J1444" s="368">
        <v>0</v>
      </c>
    </row>
    <row r="1445" spans="1:10" ht="15.75" customHeight="1">
      <c r="A1445" s="368" t="s">
        <v>2218</v>
      </c>
      <c r="B1445" s="368">
        <v>4</v>
      </c>
      <c r="C1445" s="368" t="s">
        <v>139</v>
      </c>
      <c r="D1445" s="368" t="s">
        <v>214</v>
      </c>
      <c r="E1445" s="368" t="s">
        <v>268</v>
      </c>
      <c r="F1445" s="368">
        <v>2</v>
      </c>
      <c r="G1445" s="368">
        <v>0</v>
      </c>
      <c r="H1445" s="368">
        <v>0</v>
      </c>
      <c r="I1445" s="368">
        <v>2</v>
      </c>
      <c r="J1445" s="368">
        <v>0</v>
      </c>
    </row>
    <row r="1446" spans="1:10" ht="15.75" customHeight="1">
      <c r="A1446" s="368" t="s">
        <v>2219</v>
      </c>
      <c r="B1446" s="368">
        <v>4</v>
      </c>
      <c r="C1446" s="368" t="s">
        <v>139</v>
      </c>
      <c r="D1446" s="368" t="s">
        <v>35</v>
      </c>
      <c r="E1446" s="368" t="s">
        <v>268</v>
      </c>
      <c r="F1446" s="368">
        <v>3</v>
      </c>
      <c r="G1446" s="368">
        <v>1</v>
      </c>
      <c r="H1446" s="368">
        <v>1</v>
      </c>
      <c r="I1446" s="368">
        <v>1</v>
      </c>
      <c r="J1446" s="368">
        <v>0</v>
      </c>
    </row>
    <row r="1447" spans="1:10" ht="15.75" customHeight="1">
      <c r="A1447" s="368" t="s">
        <v>2220</v>
      </c>
      <c r="B1447" s="368">
        <v>4</v>
      </c>
      <c r="C1447" s="368" t="s">
        <v>139</v>
      </c>
      <c r="D1447" s="368" t="s">
        <v>60</v>
      </c>
      <c r="E1447" s="368" t="s">
        <v>268</v>
      </c>
      <c r="F1447" s="368">
        <v>19</v>
      </c>
      <c r="G1447" s="368">
        <v>0</v>
      </c>
      <c r="H1447" s="368">
        <v>14</v>
      </c>
      <c r="I1447" s="368">
        <v>4</v>
      </c>
      <c r="J1447" s="368">
        <v>1</v>
      </c>
    </row>
    <row r="1448" spans="1:10" ht="15.75" customHeight="1">
      <c r="A1448" s="368" t="s">
        <v>2221</v>
      </c>
      <c r="B1448" s="368">
        <v>4</v>
      </c>
      <c r="C1448" s="368" t="s">
        <v>139</v>
      </c>
      <c r="D1448" s="368" t="s">
        <v>215</v>
      </c>
      <c r="E1448" s="368" t="s">
        <v>268</v>
      </c>
      <c r="F1448" s="368">
        <v>7</v>
      </c>
      <c r="G1448" s="368">
        <v>1</v>
      </c>
      <c r="H1448" s="368">
        <v>5</v>
      </c>
      <c r="I1448" s="368">
        <v>1</v>
      </c>
      <c r="J1448" s="368">
        <v>0</v>
      </c>
    </row>
    <row r="1449" spans="1:10" ht="15.75" customHeight="1">
      <c r="A1449" s="368" t="s">
        <v>2222</v>
      </c>
      <c r="B1449" s="368">
        <v>4</v>
      </c>
      <c r="C1449" s="368" t="s">
        <v>139</v>
      </c>
      <c r="D1449" s="368" t="s">
        <v>187</v>
      </c>
      <c r="E1449" s="368" t="s">
        <v>268</v>
      </c>
      <c r="F1449" s="368">
        <v>5</v>
      </c>
      <c r="G1449" s="368">
        <v>0</v>
      </c>
      <c r="H1449" s="368">
        <v>4</v>
      </c>
      <c r="I1449" s="368">
        <v>1</v>
      </c>
      <c r="J1449" s="368">
        <v>0</v>
      </c>
    </row>
    <row r="1450" spans="1:10" ht="15.75" customHeight="1">
      <c r="A1450" s="368" t="s">
        <v>2223</v>
      </c>
      <c r="B1450" s="368">
        <v>4</v>
      </c>
      <c r="C1450" s="368" t="s">
        <v>139</v>
      </c>
      <c r="D1450" s="368" t="s">
        <v>216</v>
      </c>
      <c r="E1450" s="368" t="s">
        <v>268</v>
      </c>
      <c r="F1450" s="368">
        <v>6</v>
      </c>
      <c r="G1450" s="368">
        <v>0</v>
      </c>
      <c r="H1450" s="368">
        <v>3</v>
      </c>
      <c r="I1450" s="368">
        <v>3</v>
      </c>
      <c r="J1450" s="368">
        <v>0</v>
      </c>
    </row>
    <row r="1451" spans="1:10" ht="15.75" customHeight="1">
      <c r="A1451" s="368" t="s">
        <v>2224</v>
      </c>
      <c r="B1451" s="368">
        <v>4</v>
      </c>
      <c r="C1451" s="368" t="s">
        <v>139</v>
      </c>
      <c r="D1451" s="368" t="s">
        <v>205</v>
      </c>
      <c r="E1451" s="368" t="s">
        <v>268</v>
      </c>
      <c r="F1451" s="368">
        <v>12</v>
      </c>
      <c r="G1451" s="368">
        <v>0</v>
      </c>
      <c r="H1451" s="368">
        <v>6</v>
      </c>
      <c r="I1451" s="368">
        <v>3</v>
      </c>
      <c r="J1451" s="368">
        <v>3</v>
      </c>
    </row>
    <row r="1452" spans="1:10" ht="15.75" customHeight="1">
      <c r="A1452" s="368" t="s">
        <v>2225</v>
      </c>
      <c r="B1452" s="368">
        <v>4</v>
      </c>
      <c r="C1452" s="368" t="s">
        <v>139</v>
      </c>
      <c r="D1452" s="368" t="s">
        <v>206</v>
      </c>
      <c r="E1452" s="368" t="s">
        <v>268</v>
      </c>
      <c r="F1452" s="368">
        <v>3</v>
      </c>
      <c r="G1452" s="368">
        <v>0</v>
      </c>
      <c r="H1452" s="368">
        <v>3</v>
      </c>
      <c r="I1452" s="368">
        <v>0</v>
      </c>
      <c r="J1452" s="368">
        <v>0</v>
      </c>
    </row>
    <row r="1453" spans="1:10" ht="15.75" customHeight="1">
      <c r="A1453" s="368" t="s">
        <v>2226</v>
      </c>
      <c r="B1453" s="368">
        <v>4</v>
      </c>
      <c r="C1453" s="368" t="s">
        <v>139</v>
      </c>
      <c r="D1453" s="368" t="s">
        <v>163</v>
      </c>
      <c r="E1453" s="368" t="s">
        <v>268</v>
      </c>
      <c r="F1453" s="368">
        <v>6</v>
      </c>
      <c r="G1453" s="368">
        <v>0</v>
      </c>
      <c r="H1453" s="368">
        <v>6</v>
      </c>
      <c r="I1453" s="368">
        <v>0</v>
      </c>
      <c r="J1453" s="368">
        <v>0</v>
      </c>
    </row>
    <row r="1454" spans="1:10" ht="15.75" customHeight="1">
      <c r="A1454" s="368" t="s">
        <v>2227</v>
      </c>
      <c r="B1454" s="368">
        <v>4</v>
      </c>
      <c r="C1454" s="368" t="s">
        <v>139</v>
      </c>
      <c r="D1454" s="368" t="s">
        <v>188</v>
      </c>
      <c r="E1454" s="368" t="s">
        <v>268</v>
      </c>
      <c r="F1454" s="368">
        <v>8</v>
      </c>
      <c r="G1454" s="368">
        <v>0</v>
      </c>
      <c r="H1454" s="368">
        <v>6</v>
      </c>
      <c r="I1454" s="368">
        <v>2</v>
      </c>
      <c r="J1454" s="368">
        <v>0</v>
      </c>
    </row>
    <row r="1455" spans="1:10" ht="15.75" customHeight="1">
      <c r="A1455" s="368" t="s">
        <v>2228</v>
      </c>
      <c r="B1455" s="368">
        <v>4</v>
      </c>
      <c r="C1455" s="368" t="s">
        <v>139</v>
      </c>
      <c r="D1455" s="368" t="s">
        <v>90</v>
      </c>
      <c r="E1455" s="368" t="s">
        <v>268</v>
      </c>
      <c r="F1455" s="368">
        <v>7</v>
      </c>
      <c r="G1455" s="368">
        <v>0</v>
      </c>
      <c r="H1455" s="368">
        <v>6</v>
      </c>
      <c r="I1455" s="368">
        <v>1</v>
      </c>
      <c r="J1455" s="368">
        <v>0</v>
      </c>
    </row>
    <row r="1456" spans="1:10" ht="15.75" customHeight="1">
      <c r="A1456" s="368" t="s">
        <v>2229</v>
      </c>
      <c r="B1456" s="368">
        <v>4</v>
      </c>
      <c r="C1456" s="368" t="s">
        <v>139</v>
      </c>
      <c r="D1456" s="368" t="s">
        <v>148</v>
      </c>
      <c r="E1456" s="368" t="s">
        <v>268</v>
      </c>
      <c r="F1456" s="368">
        <v>7</v>
      </c>
      <c r="G1456" s="368">
        <v>0</v>
      </c>
      <c r="H1456" s="368">
        <v>5</v>
      </c>
      <c r="I1456" s="368">
        <v>0</v>
      </c>
      <c r="J1456" s="368">
        <v>2</v>
      </c>
    </row>
    <row r="1457" spans="1:10" ht="15.75" customHeight="1">
      <c r="A1457" s="368" t="s">
        <v>2230</v>
      </c>
      <c r="B1457" s="368">
        <v>4</v>
      </c>
      <c r="C1457" s="368" t="s">
        <v>139</v>
      </c>
      <c r="D1457" s="368" t="s">
        <v>36</v>
      </c>
      <c r="E1457" s="368" t="s">
        <v>268</v>
      </c>
      <c r="F1457" s="368">
        <v>2</v>
      </c>
      <c r="G1457" s="368">
        <v>0</v>
      </c>
      <c r="H1457" s="368">
        <v>2</v>
      </c>
      <c r="I1457" s="368">
        <v>0</v>
      </c>
      <c r="J1457" s="368">
        <v>0</v>
      </c>
    </row>
    <row r="1458" spans="1:10" ht="15.75" customHeight="1">
      <c r="A1458" s="368" t="s">
        <v>2231</v>
      </c>
      <c r="B1458" s="368">
        <v>4</v>
      </c>
      <c r="C1458" s="368" t="s">
        <v>139</v>
      </c>
      <c r="D1458" s="368" t="s">
        <v>217</v>
      </c>
      <c r="E1458" s="368" t="s">
        <v>268</v>
      </c>
      <c r="F1458" s="368">
        <v>22</v>
      </c>
      <c r="G1458" s="368">
        <v>0</v>
      </c>
      <c r="H1458" s="368">
        <v>17</v>
      </c>
      <c r="I1458" s="368">
        <v>5</v>
      </c>
      <c r="J1458" s="368">
        <v>0</v>
      </c>
    </row>
    <row r="1459" spans="1:10" ht="15.75" customHeight="1">
      <c r="A1459" s="368" t="s">
        <v>2232</v>
      </c>
      <c r="B1459" s="368">
        <v>4</v>
      </c>
      <c r="C1459" s="368" t="s">
        <v>139</v>
      </c>
      <c r="D1459" s="368" t="s">
        <v>37</v>
      </c>
      <c r="E1459" s="368" t="s">
        <v>268</v>
      </c>
      <c r="F1459" s="368">
        <v>17</v>
      </c>
      <c r="G1459" s="368">
        <v>2</v>
      </c>
      <c r="H1459" s="368">
        <v>15</v>
      </c>
      <c r="I1459" s="368">
        <v>0</v>
      </c>
      <c r="J1459" s="368">
        <v>0</v>
      </c>
    </row>
    <row r="1460" spans="1:10" ht="15.75" customHeight="1">
      <c r="A1460" s="368" t="s">
        <v>2233</v>
      </c>
      <c r="B1460" s="368">
        <v>4</v>
      </c>
      <c r="C1460" s="368" t="s">
        <v>139</v>
      </c>
      <c r="D1460" s="368" t="s">
        <v>18</v>
      </c>
      <c r="E1460" s="368" t="s">
        <v>268</v>
      </c>
      <c r="F1460" s="368">
        <v>1</v>
      </c>
      <c r="G1460" s="368">
        <v>0</v>
      </c>
      <c r="H1460" s="368">
        <v>1</v>
      </c>
      <c r="I1460" s="368">
        <v>0</v>
      </c>
      <c r="J1460" s="368">
        <v>0</v>
      </c>
    </row>
    <row r="1461" spans="1:10" ht="15.75" customHeight="1">
      <c r="A1461" s="368" t="s">
        <v>2234</v>
      </c>
      <c r="B1461" s="368">
        <v>4</v>
      </c>
      <c r="C1461" s="368" t="s">
        <v>139</v>
      </c>
      <c r="D1461" s="368" t="s">
        <v>218</v>
      </c>
      <c r="E1461" s="368" t="s">
        <v>268</v>
      </c>
      <c r="F1461" s="368">
        <v>3</v>
      </c>
      <c r="G1461" s="368">
        <v>0</v>
      </c>
      <c r="H1461" s="368">
        <v>1</v>
      </c>
      <c r="I1461" s="368">
        <v>2</v>
      </c>
      <c r="J1461" s="368">
        <v>0</v>
      </c>
    </row>
    <row r="1462" spans="1:10" ht="15.75" customHeight="1">
      <c r="A1462" s="368" t="s">
        <v>2235</v>
      </c>
      <c r="B1462" s="368">
        <v>4</v>
      </c>
      <c r="C1462" s="368" t="s">
        <v>139</v>
      </c>
      <c r="D1462" s="368" t="s">
        <v>91</v>
      </c>
      <c r="E1462" s="368" t="s">
        <v>268</v>
      </c>
      <c r="F1462" s="368">
        <v>16</v>
      </c>
      <c r="G1462" s="368">
        <v>0</v>
      </c>
      <c r="H1462" s="368">
        <v>10</v>
      </c>
      <c r="I1462" s="368">
        <v>5</v>
      </c>
      <c r="J1462" s="368">
        <v>1</v>
      </c>
    </row>
    <row r="1463" spans="1:10" ht="15.75" customHeight="1">
      <c r="A1463" s="368" t="s">
        <v>2236</v>
      </c>
      <c r="B1463" s="368">
        <v>4</v>
      </c>
      <c r="C1463" s="368" t="s">
        <v>139</v>
      </c>
      <c r="D1463" s="368" t="s">
        <v>19</v>
      </c>
      <c r="E1463" s="368" t="s">
        <v>268</v>
      </c>
      <c r="F1463" s="368">
        <v>8</v>
      </c>
      <c r="G1463" s="368">
        <v>1</v>
      </c>
      <c r="H1463" s="368">
        <v>7</v>
      </c>
      <c r="I1463" s="368">
        <v>0</v>
      </c>
      <c r="J1463" s="368">
        <v>0</v>
      </c>
    </row>
    <row r="1464" spans="1:10" ht="15.75" customHeight="1">
      <c r="A1464" s="368" t="s">
        <v>2237</v>
      </c>
      <c r="B1464" s="368">
        <v>4</v>
      </c>
      <c r="C1464" s="368" t="s">
        <v>139</v>
      </c>
      <c r="D1464" s="368" t="s">
        <v>189</v>
      </c>
      <c r="E1464" s="368" t="s">
        <v>268</v>
      </c>
      <c r="F1464" s="368">
        <v>32</v>
      </c>
      <c r="G1464" s="368">
        <v>0</v>
      </c>
      <c r="H1464" s="368">
        <v>25</v>
      </c>
      <c r="I1464" s="368">
        <v>7</v>
      </c>
      <c r="J1464" s="368">
        <v>0</v>
      </c>
    </row>
    <row r="1465" spans="1:10" ht="15.75" customHeight="1">
      <c r="A1465" s="368" t="s">
        <v>2238</v>
      </c>
      <c r="B1465" s="368">
        <v>4</v>
      </c>
      <c r="C1465" s="368" t="s">
        <v>139</v>
      </c>
      <c r="D1465" s="368" t="s">
        <v>149</v>
      </c>
      <c r="E1465" s="368" t="s">
        <v>268</v>
      </c>
      <c r="F1465" s="368">
        <v>3</v>
      </c>
      <c r="G1465" s="368">
        <v>0</v>
      </c>
      <c r="H1465" s="368">
        <v>3</v>
      </c>
      <c r="I1465" s="368">
        <v>0</v>
      </c>
      <c r="J1465" s="368">
        <v>0</v>
      </c>
    </row>
    <row r="1466" spans="1:10" ht="15.75" customHeight="1">
      <c r="A1466" s="368" t="s">
        <v>2239</v>
      </c>
      <c r="B1466" s="368">
        <v>4</v>
      </c>
      <c r="C1466" s="368" t="s">
        <v>139</v>
      </c>
      <c r="D1466" s="368" t="s">
        <v>207</v>
      </c>
      <c r="E1466" s="368" t="s">
        <v>268</v>
      </c>
      <c r="F1466" s="368">
        <v>10</v>
      </c>
      <c r="G1466" s="368">
        <v>1</v>
      </c>
      <c r="H1466" s="368">
        <v>8</v>
      </c>
      <c r="I1466" s="368">
        <v>1</v>
      </c>
      <c r="J1466" s="368">
        <v>0</v>
      </c>
    </row>
    <row r="1467" spans="1:10" ht="15.75" customHeight="1">
      <c r="A1467" s="368" t="s">
        <v>2240</v>
      </c>
      <c r="B1467" s="368">
        <v>4</v>
      </c>
      <c r="C1467" s="368" t="s">
        <v>139</v>
      </c>
      <c r="D1467" s="368" t="s">
        <v>38</v>
      </c>
      <c r="E1467" s="368" t="s">
        <v>268</v>
      </c>
      <c r="F1467" s="368">
        <v>18</v>
      </c>
      <c r="G1467" s="368">
        <v>1</v>
      </c>
      <c r="H1467" s="368">
        <v>8</v>
      </c>
      <c r="I1467" s="368">
        <v>7</v>
      </c>
      <c r="J1467" s="368">
        <v>2</v>
      </c>
    </row>
    <row r="1468" spans="1:10" ht="15.75" customHeight="1">
      <c r="A1468" s="368" t="s">
        <v>2241</v>
      </c>
      <c r="B1468" s="368">
        <v>4</v>
      </c>
      <c r="C1468" s="368" t="s">
        <v>139</v>
      </c>
      <c r="D1468" s="368" t="s">
        <v>219</v>
      </c>
      <c r="E1468" s="368" t="s">
        <v>268</v>
      </c>
      <c r="F1468" s="368">
        <v>7</v>
      </c>
      <c r="G1468" s="368">
        <v>0</v>
      </c>
      <c r="H1468" s="368">
        <v>5</v>
      </c>
      <c r="I1468" s="368">
        <v>2</v>
      </c>
      <c r="J1468" s="368">
        <v>0</v>
      </c>
    </row>
    <row r="1469" spans="1:10" ht="15.75" customHeight="1">
      <c r="A1469" s="368" t="s">
        <v>2242</v>
      </c>
      <c r="B1469" s="368">
        <v>4</v>
      </c>
      <c r="C1469" s="368" t="s">
        <v>139</v>
      </c>
      <c r="D1469" s="368" t="s">
        <v>92</v>
      </c>
      <c r="E1469" s="368" t="s">
        <v>268</v>
      </c>
      <c r="F1469" s="368">
        <v>5</v>
      </c>
      <c r="G1469" s="368">
        <v>0</v>
      </c>
      <c r="H1469" s="368">
        <v>5</v>
      </c>
      <c r="I1469" s="368">
        <v>0</v>
      </c>
      <c r="J1469" s="368">
        <v>0</v>
      </c>
    </row>
    <row r="1470" spans="1:10" ht="15.75" customHeight="1">
      <c r="A1470" s="368" t="s">
        <v>2243</v>
      </c>
      <c r="B1470" s="368">
        <v>4</v>
      </c>
      <c r="C1470" s="368" t="s">
        <v>139</v>
      </c>
      <c r="D1470" s="368" t="s">
        <v>208</v>
      </c>
      <c r="E1470" s="368" t="s">
        <v>268</v>
      </c>
      <c r="F1470" s="368">
        <v>2</v>
      </c>
      <c r="G1470" s="368">
        <v>0</v>
      </c>
      <c r="H1470" s="368">
        <v>2</v>
      </c>
      <c r="I1470" s="368">
        <v>0</v>
      </c>
      <c r="J1470" s="368">
        <v>0</v>
      </c>
    </row>
    <row r="1471" spans="1:10" ht="15.75" customHeight="1">
      <c r="A1471" s="368" t="s">
        <v>2244</v>
      </c>
      <c r="B1471" s="368">
        <v>4</v>
      </c>
      <c r="C1471" s="368" t="s">
        <v>139</v>
      </c>
      <c r="D1471" s="368" t="s">
        <v>150</v>
      </c>
      <c r="E1471" s="368" t="s">
        <v>268</v>
      </c>
      <c r="F1471" s="368">
        <v>1</v>
      </c>
      <c r="G1471" s="368">
        <v>0</v>
      </c>
      <c r="H1471" s="368">
        <v>0</v>
      </c>
      <c r="I1471" s="368">
        <v>0</v>
      </c>
      <c r="J1471" s="368">
        <v>1</v>
      </c>
    </row>
    <row r="1472" spans="1:10" ht="15.75" customHeight="1">
      <c r="A1472" s="368" t="s">
        <v>2245</v>
      </c>
      <c r="B1472" s="368">
        <v>4</v>
      </c>
      <c r="C1472" s="368" t="s">
        <v>139</v>
      </c>
      <c r="D1472" s="368" t="s">
        <v>39</v>
      </c>
      <c r="E1472" s="368" t="s">
        <v>268</v>
      </c>
      <c r="F1472" s="368">
        <v>11</v>
      </c>
      <c r="G1472" s="368">
        <v>0</v>
      </c>
      <c r="H1472" s="368">
        <v>10</v>
      </c>
      <c r="I1472" s="368">
        <v>0</v>
      </c>
      <c r="J1472" s="368">
        <v>1</v>
      </c>
    </row>
    <row r="1473" spans="1:10" ht="15.75" customHeight="1">
      <c r="A1473" s="368" t="s">
        <v>2246</v>
      </c>
      <c r="B1473" s="368">
        <v>4</v>
      </c>
      <c r="C1473" s="368" t="s">
        <v>139</v>
      </c>
      <c r="D1473" s="368" t="s">
        <v>61</v>
      </c>
      <c r="E1473" s="368" t="s">
        <v>268</v>
      </c>
      <c r="F1473" s="368">
        <v>9</v>
      </c>
      <c r="G1473" s="368">
        <v>0</v>
      </c>
      <c r="H1473" s="368">
        <v>5</v>
      </c>
      <c r="I1473" s="368">
        <v>3</v>
      </c>
      <c r="J1473" s="368">
        <v>1</v>
      </c>
    </row>
    <row r="1474" spans="1:10" ht="15.75" customHeight="1">
      <c r="A1474" s="368" t="s">
        <v>2247</v>
      </c>
      <c r="B1474" s="368">
        <v>4</v>
      </c>
      <c r="C1474" s="368" t="s">
        <v>139</v>
      </c>
      <c r="D1474" s="368" t="s">
        <v>220</v>
      </c>
      <c r="E1474" s="368" t="s">
        <v>268</v>
      </c>
      <c r="F1474" s="368">
        <v>5</v>
      </c>
      <c r="G1474" s="368">
        <v>0</v>
      </c>
      <c r="H1474" s="368">
        <v>5</v>
      </c>
      <c r="I1474" s="368">
        <v>0</v>
      </c>
      <c r="J1474" s="368">
        <v>0</v>
      </c>
    </row>
    <row r="1475" spans="1:10" ht="15.75" customHeight="1">
      <c r="A1475" s="368" t="s">
        <v>2248</v>
      </c>
      <c r="B1475" s="368">
        <v>4</v>
      </c>
      <c r="C1475" s="368" t="s">
        <v>139</v>
      </c>
      <c r="D1475" s="368" t="s">
        <v>151</v>
      </c>
      <c r="E1475" s="368" t="s">
        <v>268</v>
      </c>
      <c r="F1475" s="368">
        <v>4</v>
      </c>
      <c r="G1475" s="368">
        <v>0</v>
      </c>
      <c r="H1475" s="368">
        <v>3</v>
      </c>
      <c r="I1475" s="368">
        <v>1</v>
      </c>
      <c r="J1475" s="368">
        <v>0</v>
      </c>
    </row>
    <row r="1476" spans="1:10" ht="15.75" customHeight="1">
      <c r="A1476" s="368" t="s">
        <v>2249</v>
      </c>
      <c r="B1476" s="368">
        <v>4</v>
      </c>
      <c r="C1476" s="368" t="s">
        <v>139</v>
      </c>
      <c r="D1476" s="368" t="s">
        <v>152</v>
      </c>
      <c r="E1476" s="368" t="s">
        <v>268</v>
      </c>
      <c r="F1476" s="368">
        <v>7</v>
      </c>
      <c r="G1476" s="368">
        <v>0</v>
      </c>
      <c r="H1476" s="368">
        <v>4</v>
      </c>
      <c r="I1476" s="368">
        <v>3</v>
      </c>
      <c r="J1476" s="368">
        <v>0</v>
      </c>
    </row>
    <row r="1477" spans="1:10" ht="15.75" customHeight="1">
      <c r="A1477" s="368" t="s">
        <v>2250</v>
      </c>
      <c r="B1477" s="368">
        <v>4</v>
      </c>
      <c r="C1477" s="368" t="s">
        <v>139</v>
      </c>
      <c r="D1477" s="368" t="s">
        <v>40</v>
      </c>
      <c r="E1477" s="368" t="s">
        <v>268</v>
      </c>
      <c r="F1477" s="368">
        <v>6</v>
      </c>
      <c r="G1477" s="368">
        <v>0</v>
      </c>
      <c r="H1477" s="368">
        <v>5</v>
      </c>
      <c r="I1477" s="368">
        <v>0</v>
      </c>
      <c r="J1477" s="368">
        <v>1</v>
      </c>
    </row>
    <row r="1478" spans="1:10" ht="15.75" customHeight="1">
      <c r="A1478" s="368" t="s">
        <v>2251</v>
      </c>
      <c r="B1478" s="368">
        <v>4</v>
      </c>
      <c r="C1478" s="368" t="s">
        <v>139</v>
      </c>
      <c r="D1478" s="368" t="s">
        <v>221</v>
      </c>
      <c r="E1478" s="368" t="s">
        <v>268</v>
      </c>
      <c r="F1478" s="368">
        <v>16</v>
      </c>
      <c r="G1478" s="368">
        <v>1</v>
      </c>
      <c r="H1478" s="368">
        <v>9</v>
      </c>
      <c r="I1478" s="368">
        <v>5</v>
      </c>
      <c r="J1478" s="368">
        <v>1</v>
      </c>
    </row>
    <row r="1479" spans="1:10" ht="15.75" customHeight="1">
      <c r="A1479" s="368" t="s">
        <v>2252</v>
      </c>
      <c r="B1479" s="368">
        <v>4</v>
      </c>
      <c r="C1479" s="368" t="s">
        <v>139</v>
      </c>
      <c r="D1479" s="368" t="s">
        <v>190</v>
      </c>
      <c r="E1479" s="368" t="s">
        <v>268</v>
      </c>
      <c r="F1479" s="368">
        <v>5</v>
      </c>
      <c r="G1479" s="368">
        <v>1</v>
      </c>
      <c r="H1479" s="368">
        <v>3</v>
      </c>
      <c r="I1479" s="368">
        <v>0</v>
      </c>
      <c r="J1479" s="368">
        <v>1</v>
      </c>
    </row>
    <row r="1480" spans="1:10" ht="15.75" customHeight="1">
      <c r="A1480" s="368" t="s">
        <v>2253</v>
      </c>
      <c r="B1480" s="368">
        <v>4</v>
      </c>
      <c r="C1480" s="368" t="s">
        <v>139</v>
      </c>
      <c r="D1480" s="368" t="s">
        <v>191</v>
      </c>
      <c r="E1480" s="368" t="s">
        <v>268</v>
      </c>
      <c r="F1480" s="368">
        <v>12</v>
      </c>
      <c r="G1480" s="368">
        <v>0</v>
      </c>
      <c r="H1480" s="368">
        <v>10</v>
      </c>
      <c r="I1480" s="368">
        <v>2</v>
      </c>
      <c r="J1480" s="368">
        <v>0</v>
      </c>
    </row>
    <row r="1481" spans="1:10" ht="15.75" customHeight="1">
      <c r="A1481" s="368" t="s">
        <v>2254</v>
      </c>
      <c r="B1481" s="368">
        <v>4</v>
      </c>
      <c r="C1481" s="368" t="s">
        <v>139</v>
      </c>
      <c r="D1481" s="368" t="s">
        <v>41</v>
      </c>
      <c r="E1481" s="368" t="s">
        <v>268</v>
      </c>
      <c r="F1481" s="368">
        <v>8</v>
      </c>
      <c r="G1481" s="368">
        <v>0</v>
      </c>
      <c r="H1481" s="368">
        <v>6</v>
      </c>
      <c r="I1481" s="368">
        <v>2</v>
      </c>
      <c r="J1481" s="368">
        <v>0</v>
      </c>
    </row>
    <row r="1482" spans="1:10" ht="15.75" customHeight="1">
      <c r="A1482" s="368" t="s">
        <v>2255</v>
      </c>
      <c r="B1482" s="368">
        <v>4</v>
      </c>
      <c r="C1482" s="368" t="s">
        <v>139</v>
      </c>
      <c r="D1482" s="368" t="s">
        <v>209</v>
      </c>
      <c r="E1482" s="368" t="s">
        <v>268</v>
      </c>
      <c r="F1482" s="368">
        <v>13</v>
      </c>
      <c r="G1482" s="368">
        <v>1</v>
      </c>
      <c r="H1482" s="368">
        <v>9</v>
      </c>
      <c r="I1482" s="368">
        <v>3</v>
      </c>
      <c r="J1482" s="368">
        <v>0</v>
      </c>
    </row>
    <row r="1483" spans="1:10" ht="15.75" customHeight="1">
      <c r="A1483" s="368" t="s">
        <v>2256</v>
      </c>
      <c r="B1483" s="368">
        <v>4</v>
      </c>
      <c r="C1483" s="368" t="s">
        <v>139</v>
      </c>
      <c r="D1483" s="368" t="s">
        <v>174</v>
      </c>
      <c r="E1483" s="368" t="s">
        <v>268</v>
      </c>
      <c r="F1483" s="368">
        <v>13</v>
      </c>
      <c r="G1483" s="368">
        <v>1</v>
      </c>
      <c r="H1483" s="368">
        <v>9</v>
      </c>
      <c r="I1483" s="368">
        <v>3</v>
      </c>
      <c r="J1483" s="368">
        <v>0</v>
      </c>
    </row>
    <row r="1484" spans="1:10" ht="15.75" customHeight="1">
      <c r="A1484" s="368" t="s">
        <v>2257</v>
      </c>
      <c r="B1484" s="368">
        <v>4</v>
      </c>
      <c r="C1484" s="368" t="s">
        <v>139</v>
      </c>
      <c r="D1484" s="368" t="s">
        <v>193</v>
      </c>
      <c r="E1484" s="368" t="s">
        <v>268</v>
      </c>
      <c r="F1484" s="368">
        <v>8</v>
      </c>
      <c r="G1484" s="368">
        <v>0</v>
      </c>
      <c r="H1484" s="368">
        <v>6</v>
      </c>
      <c r="I1484" s="368">
        <v>2</v>
      </c>
      <c r="J1484" s="368">
        <v>0</v>
      </c>
    </row>
    <row r="1485" spans="1:10" ht="15.75" customHeight="1">
      <c r="A1485" s="368" t="s">
        <v>2258</v>
      </c>
      <c r="B1485" s="368">
        <v>4</v>
      </c>
      <c r="C1485" s="368" t="s">
        <v>139</v>
      </c>
      <c r="D1485" s="368" t="s">
        <v>222</v>
      </c>
      <c r="E1485" s="368" t="s">
        <v>268</v>
      </c>
      <c r="F1485" s="368">
        <v>9</v>
      </c>
      <c r="G1485" s="368">
        <v>0</v>
      </c>
      <c r="H1485" s="368">
        <v>6</v>
      </c>
      <c r="I1485" s="368">
        <v>3</v>
      </c>
      <c r="J1485" s="368">
        <v>0</v>
      </c>
    </row>
    <row r="1486" spans="1:10" ht="15.75" customHeight="1">
      <c r="A1486" s="368" t="s">
        <v>2259</v>
      </c>
      <c r="B1486" s="368">
        <v>4</v>
      </c>
      <c r="C1486" s="368" t="s">
        <v>139</v>
      </c>
      <c r="D1486" s="368" t="s">
        <v>223</v>
      </c>
      <c r="E1486" s="368" t="s">
        <v>268</v>
      </c>
      <c r="F1486" s="368">
        <v>16</v>
      </c>
      <c r="G1486" s="368">
        <v>2</v>
      </c>
      <c r="H1486" s="368">
        <v>12</v>
      </c>
      <c r="I1486" s="368">
        <v>0</v>
      </c>
      <c r="J1486" s="368">
        <v>2</v>
      </c>
    </row>
    <row r="1487" spans="1:10" ht="15.75" customHeight="1">
      <c r="A1487" s="368" t="s">
        <v>2260</v>
      </c>
      <c r="B1487" s="368">
        <v>4</v>
      </c>
      <c r="C1487" s="368" t="s">
        <v>139</v>
      </c>
      <c r="D1487" s="368" t="s">
        <v>62</v>
      </c>
      <c r="E1487" s="368" t="s">
        <v>268</v>
      </c>
      <c r="F1487" s="368">
        <v>10</v>
      </c>
      <c r="G1487" s="368">
        <v>0</v>
      </c>
      <c r="H1487" s="368">
        <v>9</v>
      </c>
      <c r="I1487" s="368">
        <v>1</v>
      </c>
      <c r="J1487" s="368">
        <v>0</v>
      </c>
    </row>
    <row r="1488" spans="1:10" ht="15.75" customHeight="1">
      <c r="A1488" s="368" t="s">
        <v>2261</v>
      </c>
      <c r="B1488" s="368">
        <v>4</v>
      </c>
      <c r="C1488" s="368" t="s">
        <v>139</v>
      </c>
      <c r="D1488" s="368" t="s">
        <v>63</v>
      </c>
      <c r="E1488" s="368" t="s">
        <v>249</v>
      </c>
      <c r="F1488" s="368">
        <v>1486</v>
      </c>
      <c r="G1488" s="368">
        <v>113</v>
      </c>
      <c r="H1488" s="368">
        <v>1055</v>
      </c>
      <c r="I1488" s="368">
        <v>225</v>
      </c>
      <c r="J1488" s="368">
        <v>93</v>
      </c>
    </row>
    <row r="1489" spans="1:10" ht="15.75" customHeight="1">
      <c r="A1489" s="368" t="s">
        <v>2262</v>
      </c>
      <c r="B1489" s="368">
        <v>4</v>
      </c>
      <c r="C1489" s="368" t="s">
        <v>139</v>
      </c>
      <c r="D1489" s="368" t="s">
        <v>93</v>
      </c>
      <c r="E1489" s="368" t="s">
        <v>249</v>
      </c>
      <c r="F1489" s="368">
        <v>4</v>
      </c>
      <c r="G1489" s="368">
        <v>1</v>
      </c>
      <c r="H1489" s="368">
        <v>2</v>
      </c>
      <c r="I1489" s="368">
        <v>1</v>
      </c>
      <c r="J1489" s="368">
        <v>0</v>
      </c>
    </row>
    <row r="1490" spans="1:10" ht="15.75" customHeight="1">
      <c r="A1490" s="368" t="s">
        <v>2263</v>
      </c>
      <c r="B1490" s="368">
        <v>4</v>
      </c>
      <c r="C1490" s="368" t="s">
        <v>139</v>
      </c>
      <c r="D1490" s="368" t="s">
        <v>94</v>
      </c>
      <c r="E1490" s="368" t="s">
        <v>249</v>
      </c>
      <c r="F1490" s="368">
        <v>3</v>
      </c>
      <c r="G1490" s="368">
        <v>0</v>
      </c>
      <c r="H1490" s="368">
        <v>2</v>
      </c>
      <c r="I1490" s="368">
        <v>1</v>
      </c>
      <c r="J1490" s="368">
        <v>0</v>
      </c>
    </row>
    <row r="1491" spans="1:10" ht="15.75" customHeight="1">
      <c r="A1491" s="368" t="s">
        <v>2264</v>
      </c>
      <c r="B1491" s="368">
        <v>4</v>
      </c>
      <c r="C1491" s="368" t="s">
        <v>139</v>
      </c>
      <c r="D1491" s="368" t="s">
        <v>224</v>
      </c>
      <c r="E1491" s="368" t="s">
        <v>249</v>
      </c>
      <c r="F1491" s="368">
        <v>11</v>
      </c>
      <c r="G1491" s="368">
        <v>4</v>
      </c>
      <c r="H1491" s="368">
        <v>5</v>
      </c>
      <c r="I1491" s="368">
        <v>0</v>
      </c>
      <c r="J1491" s="368">
        <v>2</v>
      </c>
    </row>
    <row r="1492" spans="1:10" ht="15.75" customHeight="1">
      <c r="A1492" s="368" t="s">
        <v>2265</v>
      </c>
      <c r="B1492" s="368">
        <v>4</v>
      </c>
      <c r="C1492" s="368" t="s">
        <v>139</v>
      </c>
      <c r="D1492" s="368" t="s">
        <v>194</v>
      </c>
      <c r="E1492" s="368" t="s">
        <v>249</v>
      </c>
      <c r="F1492" s="368">
        <v>5</v>
      </c>
      <c r="G1492" s="368">
        <v>0</v>
      </c>
      <c r="H1492" s="368">
        <v>5</v>
      </c>
      <c r="I1492" s="368">
        <v>0</v>
      </c>
      <c r="J1492" s="368">
        <v>0</v>
      </c>
    </row>
    <row r="1493" spans="1:10" ht="15.75" customHeight="1">
      <c r="A1493" s="368" t="s">
        <v>2266</v>
      </c>
      <c r="B1493" s="368">
        <v>4</v>
      </c>
      <c r="C1493" s="368" t="s">
        <v>139</v>
      </c>
      <c r="D1493" s="368" t="s">
        <v>82</v>
      </c>
      <c r="E1493" s="368" t="s">
        <v>249</v>
      </c>
      <c r="F1493" s="368">
        <v>2</v>
      </c>
      <c r="G1493" s="368">
        <v>0</v>
      </c>
      <c r="H1493" s="368">
        <v>2</v>
      </c>
      <c r="I1493" s="368">
        <v>0</v>
      </c>
      <c r="J1493" s="368">
        <v>0</v>
      </c>
    </row>
    <row r="1494" spans="1:10" ht="15.75" customHeight="1">
      <c r="A1494" s="368" t="s">
        <v>2267</v>
      </c>
      <c r="B1494" s="368">
        <v>4</v>
      </c>
      <c r="C1494" s="368" t="s">
        <v>139</v>
      </c>
      <c r="D1494" s="368" t="s">
        <v>95</v>
      </c>
      <c r="E1494" s="368" t="s">
        <v>249</v>
      </c>
      <c r="F1494" s="368">
        <v>7</v>
      </c>
      <c r="G1494" s="368">
        <v>0</v>
      </c>
      <c r="H1494" s="368">
        <v>7</v>
      </c>
      <c r="I1494" s="368">
        <v>0</v>
      </c>
      <c r="J1494" s="368">
        <v>0</v>
      </c>
    </row>
    <row r="1495" spans="1:10" ht="15.75" customHeight="1">
      <c r="A1495" s="368" t="s">
        <v>2268</v>
      </c>
      <c r="B1495" s="368">
        <v>4</v>
      </c>
      <c r="C1495" s="368" t="s">
        <v>139</v>
      </c>
      <c r="D1495" s="368" t="s">
        <v>210</v>
      </c>
      <c r="E1495" s="368" t="s">
        <v>249</v>
      </c>
      <c r="F1495" s="368">
        <v>14</v>
      </c>
      <c r="G1495" s="368">
        <v>0</v>
      </c>
      <c r="H1495" s="368">
        <v>10</v>
      </c>
      <c r="I1495" s="368">
        <v>2</v>
      </c>
      <c r="J1495" s="368">
        <v>2</v>
      </c>
    </row>
    <row r="1496" spans="1:10" ht="15.75" customHeight="1">
      <c r="A1496" s="368" t="s">
        <v>2269</v>
      </c>
      <c r="B1496" s="368">
        <v>4</v>
      </c>
      <c r="C1496" s="368" t="s">
        <v>139</v>
      </c>
      <c r="D1496" s="368" t="s">
        <v>20</v>
      </c>
      <c r="E1496" s="368" t="s">
        <v>249</v>
      </c>
      <c r="F1496" s="368">
        <v>7</v>
      </c>
      <c r="G1496" s="368">
        <v>0</v>
      </c>
      <c r="H1496" s="368">
        <v>6</v>
      </c>
      <c r="I1496" s="368">
        <v>1</v>
      </c>
      <c r="J1496" s="368">
        <v>0</v>
      </c>
    </row>
    <row r="1497" spans="1:10" ht="15.75" customHeight="1">
      <c r="A1497" s="368" t="s">
        <v>2270</v>
      </c>
      <c r="B1497" s="368">
        <v>4</v>
      </c>
      <c r="C1497" s="368" t="s">
        <v>139</v>
      </c>
      <c r="D1497" s="368" t="s">
        <v>21</v>
      </c>
      <c r="E1497" s="368" t="s">
        <v>249</v>
      </c>
      <c r="F1497" s="368">
        <v>2</v>
      </c>
      <c r="G1497" s="368">
        <v>0</v>
      </c>
      <c r="H1497" s="368">
        <v>2</v>
      </c>
      <c r="I1497" s="368">
        <v>0</v>
      </c>
      <c r="J1497" s="368">
        <v>0</v>
      </c>
    </row>
    <row r="1498" spans="1:10" ht="15.75" customHeight="1">
      <c r="A1498" s="368" t="s">
        <v>2271</v>
      </c>
      <c r="B1498" s="368">
        <v>4</v>
      </c>
      <c r="C1498" s="368" t="s">
        <v>139</v>
      </c>
      <c r="D1498" s="368" t="s">
        <v>22</v>
      </c>
      <c r="E1498" s="368" t="s">
        <v>249</v>
      </c>
      <c r="F1498" s="368">
        <v>5</v>
      </c>
      <c r="G1498" s="368">
        <v>4</v>
      </c>
      <c r="H1498" s="368">
        <v>1</v>
      </c>
      <c r="I1498" s="368">
        <v>0</v>
      </c>
      <c r="J1498" s="368">
        <v>0</v>
      </c>
    </row>
    <row r="1499" spans="1:10" ht="15.75" customHeight="1">
      <c r="A1499" s="368" t="s">
        <v>2272</v>
      </c>
      <c r="B1499" s="368">
        <v>4</v>
      </c>
      <c r="C1499" s="368" t="s">
        <v>139</v>
      </c>
      <c r="D1499" s="368" t="s">
        <v>195</v>
      </c>
      <c r="E1499" s="368" t="s">
        <v>249</v>
      </c>
      <c r="F1499" s="368">
        <v>15</v>
      </c>
      <c r="G1499" s="368">
        <v>1</v>
      </c>
      <c r="H1499" s="368">
        <v>10</v>
      </c>
      <c r="I1499" s="368">
        <v>2</v>
      </c>
      <c r="J1499" s="368">
        <v>2</v>
      </c>
    </row>
    <row r="1500" spans="1:10" ht="15.75" customHeight="1">
      <c r="A1500" s="368" t="s">
        <v>2273</v>
      </c>
      <c r="B1500" s="368">
        <v>4</v>
      </c>
      <c r="C1500" s="368" t="s">
        <v>139</v>
      </c>
      <c r="D1500" s="368" t="s">
        <v>175</v>
      </c>
      <c r="E1500" s="368" t="s">
        <v>249</v>
      </c>
      <c r="F1500" s="368">
        <v>4</v>
      </c>
      <c r="G1500" s="368">
        <v>0</v>
      </c>
      <c r="H1500" s="368">
        <v>4</v>
      </c>
      <c r="I1500" s="368">
        <v>0</v>
      </c>
      <c r="J1500" s="368">
        <v>0</v>
      </c>
    </row>
    <row r="1501" spans="1:10" ht="15.75" customHeight="1">
      <c r="A1501" s="368" t="s">
        <v>2274</v>
      </c>
      <c r="B1501" s="368">
        <v>4</v>
      </c>
      <c r="C1501" s="368" t="s">
        <v>139</v>
      </c>
      <c r="D1501" s="368" t="s">
        <v>225</v>
      </c>
      <c r="E1501" s="368" t="s">
        <v>249</v>
      </c>
      <c r="F1501" s="368">
        <v>20</v>
      </c>
      <c r="G1501" s="368">
        <v>2</v>
      </c>
      <c r="H1501" s="368">
        <v>16</v>
      </c>
      <c r="I1501" s="368">
        <v>0</v>
      </c>
      <c r="J1501" s="368">
        <v>2</v>
      </c>
    </row>
    <row r="1502" spans="1:10" ht="15.75" customHeight="1">
      <c r="A1502" s="368" t="s">
        <v>2275</v>
      </c>
      <c r="B1502" s="368">
        <v>4</v>
      </c>
      <c r="C1502" s="368" t="s">
        <v>139</v>
      </c>
      <c r="D1502" s="368" t="s">
        <v>96</v>
      </c>
      <c r="E1502" s="368" t="s">
        <v>249</v>
      </c>
      <c r="F1502" s="368">
        <v>3</v>
      </c>
      <c r="G1502" s="368">
        <v>0</v>
      </c>
      <c r="H1502" s="368">
        <v>2</v>
      </c>
      <c r="I1502" s="368">
        <v>0</v>
      </c>
      <c r="J1502" s="368">
        <v>1</v>
      </c>
    </row>
    <row r="1503" spans="1:10" ht="15.75" customHeight="1">
      <c r="A1503" s="368" t="s">
        <v>2276</v>
      </c>
      <c r="B1503" s="368">
        <v>4</v>
      </c>
      <c r="C1503" s="368" t="s">
        <v>139</v>
      </c>
      <c r="D1503" s="368" t="s">
        <v>176</v>
      </c>
      <c r="E1503" s="368" t="s">
        <v>249</v>
      </c>
      <c r="F1503" s="368">
        <v>1</v>
      </c>
      <c r="G1503" s="368">
        <v>0</v>
      </c>
      <c r="H1503" s="368">
        <v>1</v>
      </c>
      <c r="I1503" s="368">
        <v>0</v>
      </c>
      <c r="J1503" s="368">
        <v>0</v>
      </c>
    </row>
    <row r="1504" spans="1:10" ht="15.75" customHeight="1">
      <c r="A1504" s="368" t="s">
        <v>2277</v>
      </c>
      <c r="B1504" s="368">
        <v>4</v>
      </c>
      <c r="C1504" s="368" t="s">
        <v>139</v>
      </c>
      <c r="D1504" s="368" t="s">
        <v>196</v>
      </c>
      <c r="E1504" s="368" t="s">
        <v>249</v>
      </c>
      <c r="F1504" s="368">
        <v>16</v>
      </c>
      <c r="G1504" s="368">
        <v>1</v>
      </c>
      <c r="H1504" s="368">
        <v>13</v>
      </c>
      <c r="I1504" s="368">
        <v>2</v>
      </c>
      <c r="J1504" s="368">
        <v>0</v>
      </c>
    </row>
    <row r="1505" spans="1:10" ht="15.75" customHeight="1">
      <c r="A1505" s="368" t="s">
        <v>2278</v>
      </c>
      <c r="B1505" s="368">
        <v>4</v>
      </c>
      <c r="C1505" s="368" t="s">
        <v>139</v>
      </c>
      <c r="D1505" s="368" t="s">
        <v>97</v>
      </c>
      <c r="E1505" s="368" t="s">
        <v>249</v>
      </c>
      <c r="F1505" s="368">
        <v>11</v>
      </c>
      <c r="G1505" s="368">
        <v>0</v>
      </c>
      <c r="H1505" s="368">
        <v>9</v>
      </c>
      <c r="I1505" s="368">
        <v>2</v>
      </c>
      <c r="J1505" s="368">
        <v>0</v>
      </c>
    </row>
    <row r="1506" spans="1:10" ht="15.75" customHeight="1">
      <c r="A1506" s="368" t="s">
        <v>2279</v>
      </c>
      <c r="B1506" s="368">
        <v>4</v>
      </c>
      <c r="C1506" s="368" t="s">
        <v>139</v>
      </c>
      <c r="D1506" s="368" t="s">
        <v>177</v>
      </c>
      <c r="E1506" s="368" t="s">
        <v>249</v>
      </c>
      <c r="F1506" s="368">
        <v>25</v>
      </c>
      <c r="G1506" s="368">
        <v>2</v>
      </c>
      <c r="H1506" s="368">
        <v>19</v>
      </c>
      <c r="I1506" s="368">
        <v>1</v>
      </c>
      <c r="J1506" s="368">
        <v>3</v>
      </c>
    </row>
    <row r="1507" spans="1:10" ht="15.75" customHeight="1">
      <c r="A1507" s="368" t="s">
        <v>2280</v>
      </c>
      <c r="B1507" s="368">
        <v>4</v>
      </c>
      <c r="C1507" s="368" t="s">
        <v>139</v>
      </c>
      <c r="D1507" s="368" t="s">
        <v>23</v>
      </c>
      <c r="E1507" s="368" t="s">
        <v>249</v>
      </c>
      <c r="F1507" s="368">
        <v>6</v>
      </c>
      <c r="G1507" s="368">
        <v>0</v>
      </c>
      <c r="H1507" s="368">
        <v>5</v>
      </c>
      <c r="I1507" s="368">
        <v>0</v>
      </c>
      <c r="J1507" s="368">
        <v>1</v>
      </c>
    </row>
    <row r="1508" spans="1:10" ht="15.75" customHeight="1">
      <c r="A1508" s="368" t="s">
        <v>2281</v>
      </c>
      <c r="B1508" s="368">
        <v>4</v>
      </c>
      <c r="C1508" s="368" t="s">
        <v>139</v>
      </c>
      <c r="D1508" s="368" t="s">
        <v>226</v>
      </c>
      <c r="E1508" s="368" t="s">
        <v>249</v>
      </c>
      <c r="F1508" s="368">
        <v>6</v>
      </c>
      <c r="G1508" s="368">
        <v>2</v>
      </c>
      <c r="H1508" s="368">
        <v>3</v>
      </c>
      <c r="I1508" s="368">
        <v>1</v>
      </c>
      <c r="J1508" s="368">
        <v>0</v>
      </c>
    </row>
    <row r="1509" spans="1:10" ht="15.75" customHeight="1">
      <c r="A1509" s="368" t="s">
        <v>2282</v>
      </c>
      <c r="B1509" s="368">
        <v>4</v>
      </c>
      <c r="C1509" s="368" t="s">
        <v>139</v>
      </c>
      <c r="D1509" s="368" t="s">
        <v>83</v>
      </c>
      <c r="E1509" s="368" t="s">
        <v>249</v>
      </c>
      <c r="F1509" s="368">
        <v>41</v>
      </c>
      <c r="G1509" s="368">
        <v>4</v>
      </c>
      <c r="H1509" s="368">
        <v>33</v>
      </c>
      <c r="I1509" s="368">
        <v>3</v>
      </c>
      <c r="J1509" s="368">
        <v>1</v>
      </c>
    </row>
    <row r="1510" spans="1:10" ht="15.75" customHeight="1">
      <c r="A1510" s="368" t="s">
        <v>2283</v>
      </c>
      <c r="B1510" s="368">
        <v>4</v>
      </c>
      <c r="C1510" s="368" t="s">
        <v>139</v>
      </c>
      <c r="D1510" s="368" t="s">
        <v>98</v>
      </c>
      <c r="E1510" s="368" t="s">
        <v>249</v>
      </c>
      <c r="F1510" s="368">
        <v>3</v>
      </c>
      <c r="G1510" s="368">
        <v>0</v>
      </c>
      <c r="H1510" s="368">
        <v>2</v>
      </c>
      <c r="I1510" s="368">
        <v>1</v>
      </c>
      <c r="J1510" s="368">
        <v>0</v>
      </c>
    </row>
    <row r="1511" spans="1:10" ht="15.75" customHeight="1">
      <c r="A1511" s="368" t="s">
        <v>2284</v>
      </c>
      <c r="B1511" s="368">
        <v>4</v>
      </c>
      <c r="C1511" s="368" t="s">
        <v>139</v>
      </c>
      <c r="D1511" s="368" t="s">
        <v>84</v>
      </c>
      <c r="E1511" s="368" t="s">
        <v>249</v>
      </c>
      <c r="F1511" s="368">
        <v>12</v>
      </c>
      <c r="G1511" s="368">
        <v>2</v>
      </c>
      <c r="H1511" s="368">
        <v>9</v>
      </c>
      <c r="I1511" s="368">
        <v>1</v>
      </c>
      <c r="J1511" s="368">
        <v>0</v>
      </c>
    </row>
    <row r="1512" spans="1:10" ht="15.75" customHeight="1">
      <c r="A1512" s="368" t="s">
        <v>2285</v>
      </c>
      <c r="B1512" s="368">
        <v>4</v>
      </c>
      <c r="C1512" s="368" t="s">
        <v>139</v>
      </c>
      <c r="D1512" s="368" t="s">
        <v>24</v>
      </c>
      <c r="E1512" s="368" t="s">
        <v>249</v>
      </c>
      <c r="F1512" s="368">
        <v>12</v>
      </c>
      <c r="G1512" s="368">
        <v>1</v>
      </c>
      <c r="H1512" s="368">
        <v>8</v>
      </c>
      <c r="I1512" s="368">
        <v>2</v>
      </c>
      <c r="J1512" s="368">
        <v>1</v>
      </c>
    </row>
    <row r="1513" spans="1:10" ht="15.75" customHeight="1">
      <c r="A1513" s="368" t="s">
        <v>2286</v>
      </c>
      <c r="B1513" s="368">
        <v>4</v>
      </c>
      <c r="C1513" s="368" t="s">
        <v>139</v>
      </c>
      <c r="D1513" s="368" t="s">
        <v>25</v>
      </c>
      <c r="E1513" s="368" t="s">
        <v>249</v>
      </c>
      <c r="F1513" s="368">
        <v>10</v>
      </c>
      <c r="G1513" s="368">
        <v>0</v>
      </c>
      <c r="H1513" s="368">
        <v>6</v>
      </c>
      <c r="I1513" s="368">
        <v>4</v>
      </c>
      <c r="J1513" s="368">
        <v>0</v>
      </c>
    </row>
    <row r="1514" spans="1:10" ht="15.75" customHeight="1">
      <c r="A1514" s="368" t="s">
        <v>2287</v>
      </c>
      <c r="B1514" s="368">
        <v>4</v>
      </c>
      <c r="C1514" s="368" t="s">
        <v>139</v>
      </c>
      <c r="D1514" s="368" t="s">
        <v>197</v>
      </c>
      <c r="E1514" s="368" t="s">
        <v>249</v>
      </c>
      <c r="F1514" s="368">
        <v>6</v>
      </c>
      <c r="G1514" s="368">
        <v>0</v>
      </c>
      <c r="H1514" s="368">
        <v>3</v>
      </c>
      <c r="I1514" s="368">
        <v>2</v>
      </c>
      <c r="J1514" s="368">
        <v>1</v>
      </c>
    </row>
    <row r="1515" spans="1:10" ht="15.75" customHeight="1">
      <c r="A1515" s="368" t="s">
        <v>2288</v>
      </c>
      <c r="B1515" s="368">
        <v>4</v>
      </c>
      <c r="C1515" s="368" t="s">
        <v>139</v>
      </c>
      <c r="D1515" s="368" t="s">
        <v>211</v>
      </c>
      <c r="E1515" s="368" t="s">
        <v>249</v>
      </c>
      <c r="F1515" s="368">
        <v>24</v>
      </c>
      <c r="G1515" s="368">
        <v>2</v>
      </c>
      <c r="H1515" s="368">
        <v>16</v>
      </c>
      <c r="I1515" s="368">
        <v>5</v>
      </c>
      <c r="J1515" s="368">
        <v>1</v>
      </c>
    </row>
    <row r="1516" spans="1:10" ht="15.75" customHeight="1">
      <c r="A1516" s="368" t="s">
        <v>2289</v>
      </c>
      <c r="B1516" s="368">
        <v>4</v>
      </c>
      <c r="C1516" s="368" t="s">
        <v>139</v>
      </c>
      <c r="D1516" s="368" t="s">
        <v>100</v>
      </c>
      <c r="E1516" s="368" t="s">
        <v>249</v>
      </c>
      <c r="F1516" s="368">
        <v>4</v>
      </c>
      <c r="G1516" s="368">
        <v>0</v>
      </c>
      <c r="H1516" s="368">
        <v>3</v>
      </c>
      <c r="I1516" s="368">
        <v>1</v>
      </c>
      <c r="J1516" s="368">
        <v>0</v>
      </c>
    </row>
    <row r="1517" spans="1:10" ht="15.75" customHeight="1">
      <c r="A1517" s="368" t="s">
        <v>2290</v>
      </c>
      <c r="B1517" s="368">
        <v>4</v>
      </c>
      <c r="C1517" s="368" t="s">
        <v>139</v>
      </c>
      <c r="D1517" s="368" t="s">
        <v>26</v>
      </c>
      <c r="E1517" s="368" t="s">
        <v>249</v>
      </c>
      <c r="F1517" s="368">
        <v>11</v>
      </c>
      <c r="G1517" s="368">
        <v>1</v>
      </c>
      <c r="H1517" s="368">
        <v>9</v>
      </c>
      <c r="I1517" s="368">
        <v>0</v>
      </c>
      <c r="J1517" s="368">
        <v>1</v>
      </c>
    </row>
    <row r="1518" spans="1:10" ht="15.75" customHeight="1">
      <c r="A1518" s="368" t="s">
        <v>2291</v>
      </c>
      <c r="B1518" s="368">
        <v>4</v>
      </c>
      <c r="C1518" s="368" t="s">
        <v>139</v>
      </c>
      <c r="D1518" s="368" t="s">
        <v>154</v>
      </c>
      <c r="E1518" s="368" t="s">
        <v>249</v>
      </c>
      <c r="F1518" s="368">
        <v>3</v>
      </c>
      <c r="G1518" s="368">
        <v>0</v>
      </c>
      <c r="H1518" s="368">
        <v>2</v>
      </c>
      <c r="I1518" s="368">
        <v>0</v>
      </c>
      <c r="J1518" s="368">
        <v>1</v>
      </c>
    </row>
    <row r="1519" spans="1:10" ht="15.75" customHeight="1">
      <c r="A1519" s="368" t="s">
        <v>2292</v>
      </c>
      <c r="B1519" s="368">
        <v>4</v>
      </c>
      <c r="C1519" s="368" t="s">
        <v>139</v>
      </c>
      <c r="D1519" s="368" t="s">
        <v>73</v>
      </c>
      <c r="E1519" s="368" t="s">
        <v>249</v>
      </c>
      <c r="F1519" s="368">
        <v>2</v>
      </c>
      <c r="G1519" s="368">
        <v>0</v>
      </c>
      <c r="H1519" s="368">
        <v>2</v>
      </c>
      <c r="I1519" s="368">
        <v>0</v>
      </c>
      <c r="J1519" s="368">
        <v>0</v>
      </c>
    </row>
    <row r="1520" spans="1:10" ht="15.75" customHeight="1">
      <c r="A1520" s="368" t="s">
        <v>2293</v>
      </c>
      <c r="B1520" s="368">
        <v>4</v>
      </c>
      <c r="C1520" s="368" t="s">
        <v>139</v>
      </c>
      <c r="D1520" s="368" t="s">
        <v>74</v>
      </c>
      <c r="E1520" s="368" t="s">
        <v>249</v>
      </c>
      <c r="F1520" s="368">
        <v>24</v>
      </c>
      <c r="G1520" s="368">
        <v>3</v>
      </c>
      <c r="H1520" s="368">
        <v>15</v>
      </c>
      <c r="I1520" s="368">
        <v>4</v>
      </c>
      <c r="J1520" s="368">
        <v>2</v>
      </c>
    </row>
    <row r="1521" spans="1:10" ht="15.75" customHeight="1">
      <c r="A1521" s="368" t="s">
        <v>2294</v>
      </c>
      <c r="B1521" s="368">
        <v>4</v>
      </c>
      <c r="C1521" s="368" t="s">
        <v>139</v>
      </c>
      <c r="D1521" s="368" t="s">
        <v>198</v>
      </c>
      <c r="E1521" s="368" t="s">
        <v>249</v>
      </c>
      <c r="F1521" s="368">
        <v>36</v>
      </c>
      <c r="G1521" s="368">
        <v>5</v>
      </c>
      <c r="H1521" s="368">
        <v>23</v>
      </c>
      <c r="I1521" s="368">
        <v>4</v>
      </c>
      <c r="J1521" s="368">
        <v>4</v>
      </c>
    </row>
    <row r="1522" spans="1:10" ht="15.75" customHeight="1">
      <c r="A1522" s="368" t="s">
        <v>2295</v>
      </c>
      <c r="B1522" s="368">
        <v>4</v>
      </c>
      <c r="C1522" s="368" t="s">
        <v>139</v>
      </c>
      <c r="D1522" s="368" t="s">
        <v>227</v>
      </c>
      <c r="E1522" s="368" t="s">
        <v>249</v>
      </c>
      <c r="F1522" s="368">
        <v>13</v>
      </c>
      <c r="G1522" s="368">
        <v>0</v>
      </c>
      <c r="H1522" s="368">
        <v>9</v>
      </c>
      <c r="I1522" s="368">
        <v>3</v>
      </c>
      <c r="J1522" s="368">
        <v>1</v>
      </c>
    </row>
    <row r="1523" spans="1:10" ht="15.75" customHeight="1">
      <c r="A1523" s="368" t="s">
        <v>2296</v>
      </c>
      <c r="B1523" s="368">
        <v>4</v>
      </c>
      <c r="C1523" s="368" t="s">
        <v>139</v>
      </c>
      <c r="D1523" s="368" t="s">
        <v>199</v>
      </c>
      <c r="E1523" s="368" t="s">
        <v>249</v>
      </c>
      <c r="F1523" s="368">
        <v>5</v>
      </c>
      <c r="G1523" s="368">
        <v>0</v>
      </c>
      <c r="H1523" s="368">
        <v>3</v>
      </c>
      <c r="I1523" s="368">
        <v>2</v>
      </c>
      <c r="J1523" s="368">
        <v>0</v>
      </c>
    </row>
    <row r="1524" spans="1:10" ht="15.75" customHeight="1">
      <c r="A1524" s="368" t="s">
        <v>2297</v>
      </c>
      <c r="B1524" s="368">
        <v>4</v>
      </c>
      <c r="C1524" s="368" t="s">
        <v>139</v>
      </c>
      <c r="D1524" s="368" t="s">
        <v>212</v>
      </c>
      <c r="E1524" s="368" t="s">
        <v>249</v>
      </c>
      <c r="F1524" s="368">
        <v>2</v>
      </c>
      <c r="G1524" s="368">
        <v>0</v>
      </c>
      <c r="H1524" s="368">
        <v>1</v>
      </c>
      <c r="I1524" s="368">
        <v>1</v>
      </c>
      <c r="J1524" s="368">
        <v>0</v>
      </c>
    </row>
    <row r="1525" spans="1:10" ht="15.75" customHeight="1">
      <c r="A1525" s="368" t="s">
        <v>2298</v>
      </c>
      <c r="B1525" s="368">
        <v>4</v>
      </c>
      <c r="C1525" s="368" t="s">
        <v>139</v>
      </c>
      <c r="D1525" s="368" t="s">
        <v>155</v>
      </c>
      <c r="E1525" s="368" t="s">
        <v>249</v>
      </c>
      <c r="F1525" s="368">
        <v>7</v>
      </c>
      <c r="G1525" s="368">
        <v>0</v>
      </c>
      <c r="H1525" s="368">
        <v>4</v>
      </c>
      <c r="I1525" s="368">
        <v>2</v>
      </c>
      <c r="J1525" s="368">
        <v>1</v>
      </c>
    </row>
    <row r="1526" spans="1:10" ht="15.75" customHeight="1">
      <c r="A1526" s="368" t="s">
        <v>2299</v>
      </c>
      <c r="B1526" s="368">
        <v>4</v>
      </c>
      <c r="C1526" s="368" t="s">
        <v>139</v>
      </c>
      <c r="D1526" s="368" t="s">
        <v>101</v>
      </c>
      <c r="E1526" s="368" t="s">
        <v>249</v>
      </c>
      <c r="F1526" s="368">
        <v>1</v>
      </c>
      <c r="G1526" s="368">
        <v>0</v>
      </c>
      <c r="H1526" s="368">
        <v>0</v>
      </c>
      <c r="I1526" s="368">
        <v>1</v>
      </c>
      <c r="J1526" s="368">
        <v>0</v>
      </c>
    </row>
    <row r="1527" spans="1:10" ht="15.75" customHeight="1">
      <c r="A1527" s="368" t="s">
        <v>2300</v>
      </c>
      <c r="B1527" s="368">
        <v>4</v>
      </c>
      <c r="C1527" s="368" t="s">
        <v>139</v>
      </c>
      <c r="D1527" s="368" t="s">
        <v>228</v>
      </c>
      <c r="E1527" s="368" t="s">
        <v>249</v>
      </c>
      <c r="F1527" s="368">
        <v>7</v>
      </c>
      <c r="G1527" s="368">
        <v>1</v>
      </c>
      <c r="H1527" s="368">
        <v>5</v>
      </c>
      <c r="I1527" s="368">
        <v>0</v>
      </c>
      <c r="J1527" s="368">
        <v>1</v>
      </c>
    </row>
    <row r="1528" spans="1:10" ht="15.75" customHeight="1">
      <c r="A1528" s="368" t="s">
        <v>2301</v>
      </c>
      <c r="B1528" s="368">
        <v>4</v>
      </c>
      <c r="C1528" s="368" t="s">
        <v>139</v>
      </c>
      <c r="D1528" s="368" t="s">
        <v>178</v>
      </c>
      <c r="E1528" s="368" t="s">
        <v>249</v>
      </c>
      <c r="F1528" s="368">
        <v>5</v>
      </c>
      <c r="G1528" s="368">
        <v>2</v>
      </c>
      <c r="H1528" s="368">
        <v>2</v>
      </c>
      <c r="I1528" s="368">
        <v>0</v>
      </c>
      <c r="J1528" s="368">
        <v>1</v>
      </c>
    </row>
    <row r="1529" spans="1:10" ht="15.75" customHeight="1">
      <c r="A1529" s="368" t="s">
        <v>2302</v>
      </c>
      <c r="B1529" s="368">
        <v>4</v>
      </c>
      <c r="C1529" s="368" t="s">
        <v>139</v>
      </c>
      <c r="D1529" s="368" t="s">
        <v>102</v>
      </c>
      <c r="E1529" s="368" t="s">
        <v>249</v>
      </c>
      <c r="F1529" s="368">
        <v>1</v>
      </c>
      <c r="G1529" s="368">
        <v>0</v>
      </c>
      <c r="H1529" s="368">
        <v>1</v>
      </c>
      <c r="I1529" s="368">
        <v>0</v>
      </c>
      <c r="J1529" s="368">
        <v>0</v>
      </c>
    </row>
    <row r="1530" spans="1:10" ht="15.75" customHeight="1">
      <c r="A1530" s="368" t="s">
        <v>2303</v>
      </c>
      <c r="B1530" s="368">
        <v>4</v>
      </c>
      <c r="C1530" s="368" t="s">
        <v>139</v>
      </c>
      <c r="D1530" s="368" t="s">
        <v>85</v>
      </c>
      <c r="E1530" s="368" t="s">
        <v>249</v>
      </c>
      <c r="F1530" s="368">
        <v>28</v>
      </c>
      <c r="G1530" s="368">
        <v>6</v>
      </c>
      <c r="H1530" s="368">
        <v>16</v>
      </c>
      <c r="I1530" s="368">
        <v>3</v>
      </c>
      <c r="J1530" s="368">
        <v>3</v>
      </c>
    </row>
    <row r="1531" spans="1:10" ht="15.75" customHeight="1">
      <c r="A1531" s="368" t="s">
        <v>2304</v>
      </c>
      <c r="B1531" s="368">
        <v>4</v>
      </c>
      <c r="C1531" s="368" t="s">
        <v>139</v>
      </c>
      <c r="D1531" s="368" t="s">
        <v>156</v>
      </c>
      <c r="E1531" s="368" t="s">
        <v>249</v>
      </c>
      <c r="F1531" s="368">
        <v>7</v>
      </c>
      <c r="G1531" s="368">
        <v>1</v>
      </c>
      <c r="H1531" s="368">
        <v>5</v>
      </c>
      <c r="I1531" s="368">
        <v>1</v>
      </c>
      <c r="J1531" s="368">
        <v>0</v>
      </c>
    </row>
    <row r="1532" spans="1:10" ht="15.75" customHeight="1">
      <c r="A1532" s="368" t="s">
        <v>2305</v>
      </c>
      <c r="B1532" s="368">
        <v>4</v>
      </c>
      <c r="C1532" s="368" t="s">
        <v>139</v>
      </c>
      <c r="D1532" s="368" t="s">
        <v>200</v>
      </c>
      <c r="E1532" s="368" t="s">
        <v>249</v>
      </c>
      <c r="F1532" s="368">
        <v>24</v>
      </c>
      <c r="G1532" s="368">
        <v>0</v>
      </c>
      <c r="H1532" s="368">
        <v>20</v>
      </c>
      <c r="I1532" s="368">
        <v>3</v>
      </c>
      <c r="J1532" s="368">
        <v>1</v>
      </c>
    </row>
    <row r="1533" spans="1:10" ht="15.75" customHeight="1">
      <c r="A1533" s="368" t="s">
        <v>2306</v>
      </c>
      <c r="B1533" s="368">
        <v>4</v>
      </c>
      <c r="C1533" s="368" t="s">
        <v>139</v>
      </c>
      <c r="D1533" s="368" t="s">
        <v>103</v>
      </c>
      <c r="E1533" s="368" t="s">
        <v>249</v>
      </c>
      <c r="F1533" s="368">
        <v>4</v>
      </c>
      <c r="G1533" s="368">
        <v>0</v>
      </c>
      <c r="H1533" s="368">
        <v>4</v>
      </c>
      <c r="I1533" s="368">
        <v>0</v>
      </c>
      <c r="J1533" s="368">
        <v>0</v>
      </c>
    </row>
    <row r="1534" spans="1:10" ht="15.75" customHeight="1">
      <c r="A1534" s="368" t="s">
        <v>2307</v>
      </c>
      <c r="B1534" s="368">
        <v>4</v>
      </c>
      <c r="C1534" s="368" t="s">
        <v>139</v>
      </c>
      <c r="D1534" s="368" t="s">
        <v>104</v>
      </c>
      <c r="E1534" s="368" t="s">
        <v>249</v>
      </c>
      <c r="F1534" s="368">
        <v>3</v>
      </c>
      <c r="G1534" s="368">
        <v>0</v>
      </c>
      <c r="H1534" s="368">
        <v>2</v>
      </c>
      <c r="I1534" s="368">
        <v>1</v>
      </c>
      <c r="J1534" s="368">
        <v>0</v>
      </c>
    </row>
    <row r="1535" spans="1:10" ht="15.75" customHeight="1">
      <c r="A1535" s="368" t="s">
        <v>2308</v>
      </c>
      <c r="B1535" s="368">
        <v>4</v>
      </c>
      <c r="C1535" s="368" t="s">
        <v>139</v>
      </c>
      <c r="D1535" s="368" t="s">
        <v>27</v>
      </c>
      <c r="E1535" s="368" t="s">
        <v>249</v>
      </c>
      <c r="F1535" s="368">
        <v>7</v>
      </c>
      <c r="G1535" s="368">
        <v>0</v>
      </c>
      <c r="H1535" s="368">
        <v>6</v>
      </c>
      <c r="I1535" s="368">
        <v>1</v>
      </c>
      <c r="J1535" s="368">
        <v>0</v>
      </c>
    </row>
    <row r="1536" spans="1:10" ht="15.75" customHeight="1">
      <c r="A1536" s="368" t="s">
        <v>2309</v>
      </c>
      <c r="B1536" s="368">
        <v>4</v>
      </c>
      <c r="C1536" s="368" t="s">
        <v>139</v>
      </c>
      <c r="D1536" s="368" t="s">
        <v>179</v>
      </c>
      <c r="E1536" s="368" t="s">
        <v>249</v>
      </c>
      <c r="F1536" s="368">
        <v>50</v>
      </c>
      <c r="G1536" s="368">
        <v>0</v>
      </c>
      <c r="H1536" s="368">
        <v>37</v>
      </c>
      <c r="I1536" s="368">
        <v>9</v>
      </c>
      <c r="J1536" s="368">
        <v>4</v>
      </c>
    </row>
    <row r="1537" spans="1:10" ht="15.75" customHeight="1">
      <c r="A1537" s="368" t="s">
        <v>2310</v>
      </c>
      <c r="B1537" s="368">
        <v>4</v>
      </c>
      <c r="C1537" s="368" t="s">
        <v>139</v>
      </c>
      <c r="D1537" s="368" t="s">
        <v>106</v>
      </c>
      <c r="E1537" s="368" t="s">
        <v>249</v>
      </c>
      <c r="F1537" s="368">
        <v>1</v>
      </c>
      <c r="G1537" s="368">
        <v>0</v>
      </c>
      <c r="H1537" s="368">
        <v>1</v>
      </c>
      <c r="I1537" s="368">
        <v>0</v>
      </c>
      <c r="J1537" s="368">
        <v>0</v>
      </c>
    </row>
    <row r="1538" spans="1:10" ht="15.75" customHeight="1">
      <c r="A1538" s="368" t="s">
        <v>2311</v>
      </c>
      <c r="B1538" s="368">
        <v>4</v>
      </c>
      <c r="C1538" s="368" t="s">
        <v>139</v>
      </c>
      <c r="D1538" s="368" t="s">
        <v>107</v>
      </c>
      <c r="E1538" s="368" t="s">
        <v>249</v>
      </c>
      <c r="F1538" s="368">
        <v>4</v>
      </c>
      <c r="G1538" s="368">
        <v>1</v>
      </c>
      <c r="H1538" s="368">
        <v>2</v>
      </c>
      <c r="I1538" s="368">
        <v>1</v>
      </c>
      <c r="J1538" s="368">
        <v>0</v>
      </c>
    </row>
    <row r="1539" spans="1:10" ht="15.75" customHeight="1">
      <c r="A1539" s="368" t="s">
        <v>2312</v>
      </c>
      <c r="B1539" s="368">
        <v>4</v>
      </c>
      <c r="C1539" s="368" t="s">
        <v>139</v>
      </c>
      <c r="D1539" s="368" t="s">
        <v>157</v>
      </c>
      <c r="E1539" s="368" t="s">
        <v>249</v>
      </c>
      <c r="F1539" s="368">
        <v>2</v>
      </c>
      <c r="G1539" s="368">
        <v>2</v>
      </c>
      <c r="H1539" s="368">
        <v>0</v>
      </c>
      <c r="I1539" s="368">
        <v>0</v>
      </c>
      <c r="J1539" s="368">
        <v>0</v>
      </c>
    </row>
    <row r="1540" spans="1:10" ht="15.75" customHeight="1">
      <c r="A1540" s="368" t="s">
        <v>2313</v>
      </c>
      <c r="B1540" s="368">
        <v>4</v>
      </c>
      <c r="C1540" s="368" t="s">
        <v>139</v>
      </c>
      <c r="D1540" s="368" t="s">
        <v>108</v>
      </c>
      <c r="E1540" s="368" t="s">
        <v>249</v>
      </c>
      <c r="F1540" s="368">
        <v>1</v>
      </c>
      <c r="G1540" s="368">
        <v>0</v>
      </c>
      <c r="H1540" s="368">
        <v>0</v>
      </c>
      <c r="I1540" s="368">
        <v>1</v>
      </c>
      <c r="J1540" s="368">
        <v>0</v>
      </c>
    </row>
    <row r="1541" spans="1:10" ht="15.75" customHeight="1">
      <c r="A1541" s="368" t="s">
        <v>2314</v>
      </c>
      <c r="B1541" s="368">
        <v>4</v>
      </c>
      <c r="C1541" s="368" t="s">
        <v>139</v>
      </c>
      <c r="D1541" s="368" t="s">
        <v>213</v>
      </c>
      <c r="E1541" s="368" t="s">
        <v>249</v>
      </c>
      <c r="F1541" s="368">
        <v>8</v>
      </c>
      <c r="G1541" s="368">
        <v>0</v>
      </c>
      <c r="H1541" s="368">
        <v>4</v>
      </c>
      <c r="I1541" s="368">
        <v>1</v>
      </c>
      <c r="J1541" s="368">
        <v>3</v>
      </c>
    </row>
    <row r="1542" spans="1:10" ht="15.75" customHeight="1">
      <c r="A1542" s="368" t="s">
        <v>2315</v>
      </c>
      <c r="B1542" s="368">
        <v>4</v>
      </c>
      <c r="C1542" s="368" t="s">
        <v>139</v>
      </c>
      <c r="D1542" s="368" t="s">
        <v>86</v>
      </c>
      <c r="E1542" s="368" t="s">
        <v>249</v>
      </c>
      <c r="F1542" s="368">
        <v>21</v>
      </c>
      <c r="G1542" s="368">
        <v>3</v>
      </c>
      <c r="H1542" s="368">
        <v>12</v>
      </c>
      <c r="I1542" s="368">
        <v>3</v>
      </c>
      <c r="J1542" s="368">
        <v>3</v>
      </c>
    </row>
    <row r="1543" spans="1:10" ht="15.75" customHeight="1">
      <c r="A1543" s="368" t="s">
        <v>2316</v>
      </c>
      <c r="B1543" s="368">
        <v>4</v>
      </c>
      <c r="C1543" s="368" t="s">
        <v>139</v>
      </c>
      <c r="D1543" s="368" t="s">
        <v>109</v>
      </c>
      <c r="E1543" s="368" t="s">
        <v>249</v>
      </c>
      <c r="F1543" s="368">
        <v>7</v>
      </c>
      <c r="G1543" s="368">
        <v>0</v>
      </c>
      <c r="H1543" s="368">
        <v>5</v>
      </c>
      <c r="I1543" s="368">
        <v>1</v>
      </c>
      <c r="J1543" s="368">
        <v>1</v>
      </c>
    </row>
    <row r="1544" spans="1:10" ht="15.75" customHeight="1">
      <c r="A1544" s="368" t="s">
        <v>2317</v>
      </c>
      <c r="B1544" s="368">
        <v>4</v>
      </c>
      <c r="C1544" s="368" t="s">
        <v>139</v>
      </c>
      <c r="D1544" s="368" t="s">
        <v>110</v>
      </c>
      <c r="E1544" s="368" t="s">
        <v>249</v>
      </c>
      <c r="F1544" s="368">
        <v>1</v>
      </c>
      <c r="G1544" s="368">
        <v>0</v>
      </c>
      <c r="H1544" s="368">
        <v>0</v>
      </c>
      <c r="I1544" s="368">
        <v>1</v>
      </c>
      <c r="J1544" s="368">
        <v>0</v>
      </c>
    </row>
    <row r="1545" spans="1:10" ht="15.75" customHeight="1">
      <c r="A1545" s="368" t="s">
        <v>2318</v>
      </c>
      <c r="B1545" s="368">
        <v>4</v>
      </c>
      <c r="C1545" s="368" t="s">
        <v>139</v>
      </c>
      <c r="D1545" s="368" t="s">
        <v>180</v>
      </c>
      <c r="E1545" s="368" t="s">
        <v>249</v>
      </c>
      <c r="F1545" s="368">
        <v>2</v>
      </c>
      <c r="G1545" s="368">
        <v>0</v>
      </c>
      <c r="H1545" s="368">
        <v>1</v>
      </c>
      <c r="I1545" s="368">
        <v>1</v>
      </c>
      <c r="J1545" s="368">
        <v>0</v>
      </c>
    </row>
    <row r="1546" spans="1:10" ht="15.75" customHeight="1">
      <c r="A1546" s="368" t="s">
        <v>2319</v>
      </c>
      <c r="B1546" s="368">
        <v>4</v>
      </c>
      <c r="C1546" s="368" t="s">
        <v>139</v>
      </c>
      <c r="D1546" s="368" t="s">
        <v>111</v>
      </c>
      <c r="E1546" s="368" t="s">
        <v>249</v>
      </c>
      <c r="F1546" s="368">
        <v>3</v>
      </c>
      <c r="G1546" s="368">
        <v>0</v>
      </c>
      <c r="H1546" s="368">
        <v>1</v>
      </c>
      <c r="I1546" s="368">
        <v>1</v>
      </c>
      <c r="J1546" s="368">
        <v>1</v>
      </c>
    </row>
    <row r="1547" spans="1:10" ht="15.75" customHeight="1">
      <c r="A1547" s="368" t="s">
        <v>2320</v>
      </c>
      <c r="B1547" s="368">
        <v>4</v>
      </c>
      <c r="C1547" s="368" t="s">
        <v>139</v>
      </c>
      <c r="D1547" s="368" t="s">
        <v>140</v>
      </c>
      <c r="E1547" s="368" t="s">
        <v>249</v>
      </c>
      <c r="F1547" s="368">
        <v>1</v>
      </c>
      <c r="G1547" s="368">
        <v>0</v>
      </c>
      <c r="H1547" s="368">
        <v>0</v>
      </c>
      <c r="I1547" s="368">
        <v>0</v>
      </c>
      <c r="J1547" s="368">
        <v>1</v>
      </c>
    </row>
    <row r="1548" spans="1:10" ht="15.75" customHeight="1">
      <c r="A1548" s="368" t="s">
        <v>2321</v>
      </c>
      <c r="B1548" s="368">
        <v>4</v>
      </c>
      <c r="C1548" s="368" t="s">
        <v>139</v>
      </c>
      <c r="D1548" s="368" t="s">
        <v>181</v>
      </c>
      <c r="E1548" s="368" t="s">
        <v>249</v>
      </c>
      <c r="F1548" s="368">
        <v>29</v>
      </c>
      <c r="G1548" s="368">
        <v>6</v>
      </c>
      <c r="H1548" s="368">
        <v>16</v>
      </c>
      <c r="I1548" s="368">
        <v>5</v>
      </c>
      <c r="J1548" s="368">
        <v>2</v>
      </c>
    </row>
    <row r="1549" spans="1:10" ht="15.75" customHeight="1">
      <c r="A1549" s="368" t="s">
        <v>2322</v>
      </c>
      <c r="B1549" s="368">
        <v>4</v>
      </c>
      <c r="C1549" s="368" t="s">
        <v>139</v>
      </c>
      <c r="D1549" s="368" t="s">
        <v>229</v>
      </c>
      <c r="E1549" s="368" t="s">
        <v>249</v>
      </c>
      <c r="F1549" s="368">
        <v>13</v>
      </c>
      <c r="G1549" s="368">
        <v>1</v>
      </c>
      <c r="H1549" s="368">
        <v>8</v>
      </c>
      <c r="I1549" s="368">
        <v>4</v>
      </c>
      <c r="J1549" s="368">
        <v>0</v>
      </c>
    </row>
    <row r="1550" spans="1:10" ht="15.75" customHeight="1">
      <c r="A1550" s="368" t="s">
        <v>2323</v>
      </c>
      <c r="B1550" s="368">
        <v>4</v>
      </c>
      <c r="C1550" s="368" t="s">
        <v>139</v>
      </c>
      <c r="D1550" s="368" t="s">
        <v>141</v>
      </c>
      <c r="E1550" s="368" t="s">
        <v>249</v>
      </c>
      <c r="F1550" s="368">
        <v>3</v>
      </c>
      <c r="G1550" s="368">
        <v>0</v>
      </c>
      <c r="H1550" s="368">
        <v>3</v>
      </c>
      <c r="I1550" s="368">
        <v>0</v>
      </c>
      <c r="J1550" s="368">
        <v>0</v>
      </c>
    </row>
    <row r="1551" spans="1:10" ht="15.75" customHeight="1">
      <c r="A1551" s="368" t="s">
        <v>2324</v>
      </c>
      <c r="B1551" s="368">
        <v>4</v>
      </c>
      <c r="C1551" s="368" t="s">
        <v>139</v>
      </c>
      <c r="D1551" s="368" t="s">
        <v>114</v>
      </c>
      <c r="E1551" s="368" t="s">
        <v>249</v>
      </c>
      <c r="F1551" s="368">
        <v>14</v>
      </c>
      <c r="G1551" s="368">
        <v>1</v>
      </c>
      <c r="H1551" s="368">
        <v>12</v>
      </c>
      <c r="I1551" s="368">
        <v>1</v>
      </c>
      <c r="J1551" s="368">
        <v>0</v>
      </c>
    </row>
    <row r="1552" spans="1:10" ht="15.75" customHeight="1">
      <c r="A1552" s="368" t="s">
        <v>2325</v>
      </c>
      <c r="B1552" s="368">
        <v>4</v>
      </c>
      <c r="C1552" s="368" t="s">
        <v>139</v>
      </c>
      <c r="D1552" s="368" t="s">
        <v>28</v>
      </c>
      <c r="E1552" s="368" t="s">
        <v>249</v>
      </c>
      <c r="F1552" s="368">
        <v>6</v>
      </c>
      <c r="G1552" s="368">
        <v>0</v>
      </c>
      <c r="H1552" s="368">
        <v>5</v>
      </c>
      <c r="I1552" s="368">
        <v>0</v>
      </c>
      <c r="J1552" s="368">
        <v>1</v>
      </c>
    </row>
    <row r="1553" spans="1:10" ht="15.75" customHeight="1">
      <c r="A1553" s="368" t="s">
        <v>2326</v>
      </c>
      <c r="B1553" s="368">
        <v>4</v>
      </c>
      <c r="C1553" s="368" t="s">
        <v>139</v>
      </c>
      <c r="D1553" s="368" t="s">
        <v>142</v>
      </c>
      <c r="E1553" s="368" t="s">
        <v>249</v>
      </c>
      <c r="F1553" s="368">
        <v>1</v>
      </c>
      <c r="G1553" s="368">
        <v>0</v>
      </c>
      <c r="H1553" s="368">
        <v>1</v>
      </c>
      <c r="I1553" s="368">
        <v>0</v>
      </c>
      <c r="J1553" s="368">
        <v>0</v>
      </c>
    </row>
    <row r="1554" spans="1:10" ht="15.75" customHeight="1">
      <c r="A1554" s="368" t="s">
        <v>2327</v>
      </c>
      <c r="B1554" s="368">
        <v>4</v>
      </c>
      <c r="C1554" s="368" t="s">
        <v>139</v>
      </c>
      <c r="D1554" s="368" t="s">
        <v>29</v>
      </c>
      <c r="E1554" s="368" t="s">
        <v>249</v>
      </c>
      <c r="F1554" s="368">
        <v>53</v>
      </c>
      <c r="G1554" s="368">
        <v>7</v>
      </c>
      <c r="H1554" s="368">
        <v>37</v>
      </c>
      <c r="I1554" s="368">
        <v>6</v>
      </c>
      <c r="J1554" s="368">
        <v>3</v>
      </c>
    </row>
    <row r="1555" spans="1:10" ht="15.75" customHeight="1">
      <c r="A1555" s="368" t="s">
        <v>2328</v>
      </c>
      <c r="B1555" s="368">
        <v>4</v>
      </c>
      <c r="C1555" s="368" t="s">
        <v>139</v>
      </c>
      <c r="D1555" s="368" t="s">
        <v>115</v>
      </c>
      <c r="E1555" s="368" t="s">
        <v>249</v>
      </c>
      <c r="F1555" s="368">
        <v>52</v>
      </c>
      <c r="G1555" s="368">
        <v>1</v>
      </c>
      <c r="H1555" s="368">
        <v>38</v>
      </c>
      <c r="I1555" s="368">
        <v>8</v>
      </c>
      <c r="J1555" s="368">
        <v>5</v>
      </c>
    </row>
    <row r="1556" spans="1:10" ht="15.75" customHeight="1">
      <c r="A1556" s="368" t="s">
        <v>2329</v>
      </c>
      <c r="B1556" s="368">
        <v>4</v>
      </c>
      <c r="C1556" s="368" t="s">
        <v>139</v>
      </c>
      <c r="D1556" s="368" t="s">
        <v>75</v>
      </c>
      <c r="E1556" s="368" t="s">
        <v>249</v>
      </c>
      <c r="F1556" s="368">
        <v>5</v>
      </c>
      <c r="G1556" s="368">
        <v>0</v>
      </c>
      <c r="H1556" s="368">
        <v>2</v>
      </c>
      <c r="I1556" s="368">
        <v>1</v>
      </c>
      <c r="J1556" s="368">
        <v>2</v>
      </c>
    </row>
    <row r="1557" spans="1:10" ht="15.75" customHeight="1">
      <c r="A1557" s="368" t="s">
        <v>2330</v>
      </c>
      <c r="B1557" s="368">
        <v>4</v>
      </c>
      <c r="C1557" s="368" t="s">
        <v>139</v>
      </c>
      <c r="D1557" s="368" t="s">
        <v>76</v>
      </c>
      <c r="E1557" s="368" t="s">
        <v>249</v>
      </c>
      <c r="F1557" s="368">
        <v>25</v>
      </c>
      <c r="G1557" s="368">
        <v>1</v>
      </c>
      <c r="H1557" s="368">
        <v>18</v>
      </c>
      <c r="I1557" s="368">
        <v>5</v>
      </c>
      <c r="J1557" s="368">
        <v>1</v>
      </c>
    </row>
    <row r="1558" spans="1:10" ht="15.75" customHeight="1">
      <c r="A1558" s="368" t="s">
        <v>2331</v>
      </c>
      <c r="B1558" s="368">
        <v>4</v>
      </c>
      <c r="C1558" s="368" t="s">
        <v>139</v>
      </c>
      <c r="D1558" s="368" t="s">
        <v>143</v>
      </c>
      <c r="E1558" s="368" t="s">
        <v>249</v>
      </c>
      <c r="F1558" s="368">
        <v>4</v>
      </c>
      <c r="G1558" s="368">
        <v>0</v>
      </c>
      <c r="H1558" s="368">
        <v>3</v>
      </c>
      <c r="I1558" s="368">
        <v>0</v>
      </c>
      <c r="J1558" s="368">
        <v>1</v>
      </c>
    </row>
    <row r="1559" spans="1:10" ht="15.75" customHeight="1">
      <c r="A1559" s="368" t="s">
        <v>2332</v>
      </c>
      <c r="B1559" s="368">
        <v>4</v>
      </c>
      <c r="C1559" s="368" t="s">
        <v>139</v>
      </c>
      <c r="D1559" s="368" t="s">
        <v>77</v>
      </c>
      <c r="E1559" s="368" t="s">
        <v>249</v>
      </c>
      <c r="F1559" s="368">
        <v>22</v>
      </c>
      <c r="G1559" s="368">
        <v>1</v>
      </c>
      <c r="H1559" s="368">
        <v>17</v>
      </c>
      <c r="I1559" s="368">
        <v>2</v>
      </c>
      <c r="J1559" s="368">
        <v>2</v>
      </c>
    </row>
    <row r="1560" spans="1:10" ht="15.75" customHeight="1">
      <c r="A1560" s="368" t="s">
        <v>2333</v>
      </c>
      <c r="B1560" s="368">
        <v>4</v>
      </c>
      <c r="C1560" s="368" t="s">
        <v>139</v>
      </c>
      <c r="D1560" s="368" t="s">
        <v>30</v>
      </c>
      <c r="E1560" s="368" t="s">
        <v>249</v>
      </c>
      <c r="F1560" s="368">
        <v>15</v>
      </c>
      <c r="G1560" s="368">
        <v>5</v>
      </c>
      <c r="H1560" s="368">
        <v>7</v>
      </c>
      <c r="I1560" s="368">
        <v>3</v>
      </c>
      <c r="J1560" s="368">
        <v>0</v>
      </c>
    </row>
    <row r="1561" spans="1:10" ht="15.75" customHeight="1">
      <c r="A1561" s="368" t="s">
        <v>2334</v>
      </c>
      <c r="B1561" s="368">
        <v>4</v>
      </c>
      <c r="C1561" s="368" t="s">
        <v>139</v>
      </c>
      <c r="D1561" s="368" t="s">
        <v>173</v>
      </c>
      <c r="E1561" s="368" t="s">
        <v>249</v>
      </c>
      <c r="F1561" s="368">
        <v>5</v>
      </c>
      <c r="G1561" s="368">
        <v>0</v>
      </c>
      <c r="H1561" s="368">
        <v>4</v>
      </c>
      <c r="I1561" s="368">
        <v>1</v>
      </c>
      <c r="J1561" s="368">
        <v>0</v>
      </c>
    </row>
    <row r="1562" spans="1:10" ht="15.75" customHeight="1">
      <c r="A1562" s="368" t="s">
        <v>2335</v>
      </c>
      <c r="B1562" s="368">
        <v>4</v>
      </c>
      <c r="C1562" s="368" t="s">
        <v>139</v>
      </c>
      <c r="D1562" s="368" t="s">
        <v>87</v>
      </c>
      <c r="E1562" s="368" t="s">
        <v>249</v>
      </c>
      <c r="F1562" s="368">
        <v>5</v>
      </c>
      <c r="G1562" s="368">
        <v>1</v>
      </c>
      <c r="H1562" s="368">
        <v>3</v>
      </c>
      <c r="I1562" s="368">
        <v>0</v>
      </c>
      <c r="J1562" s="368">
        <v>1</v>
      </c>
    </row>
    <row r="1563" spans="1:10" ht="15.75" customHeight="1">
      <c r="A1563" s="368" t="s">
        <v>2336</v>
      </c>
      <c r="B1563" s="368">
        <v>4</v>
      </c>
      <c r="C1563" s="368" t="s">
        <v>139</v>
      </c>
      <c r="D1563" s="368" t="s">
        <v>31</v>
      </c>
      <c r="E1563" s="368" t="s">
        <v>249</v>
      </c>
      <c r="F1563" s="368">
        <v>11</v>
      </c>
      <c r="G1563" s="368">
        <v>0</v>
      </c>
      <c r="H1563" s="368">
        <v>9</v>
      </c>
      <c r="I1563" s="368">
        <v>2</v>
      </c>
      <c r="J1563" s="368">
        <v>0</v>
      </c>
    </row>
    <row r="1564" spans="1:10" ht="15.75" customHeight="1">
      <c r="A1564" s="368" t="s">
        <v>2337</v>
      </c>
      <c r="B1564" s="368">
        <v>4</v>
      </c>
      <c r="C1564" s="368" t="s">
        <v>139</v>
      </c>
      <c r="D1564" s="368" t="s">
        <v>182</v>
      </c>
      <c r="E1564" s="368" t="s">
        <v>249</v>
      </c>
      <c r="F1564" s="368">
        <v>6</v>
      </c>
      <c r="G1564" s="368">
        <v>1</v>
      </c>
      <c r="H1564" s="368">
        <v>4</v>
      </c>
      <c r="I1564" s="368">
        <v>0</v>
      </c>
      <c r="J1564" s="368">
        <v>1</v>
      </c>
    </row>
    <row r="1565" spans="1:10" ht="15.75" customHeight="1">
      <c r="A1565" s="368" t="s">
        <v>2338</v>
      </c>
      <c r="B1565" s="368">
        <v>4</v>
      </c>
      <c r="C1565" s="368" t="s">
        <v>139</v>
      </c>
      <c r="D1565" s="368" t="s">
        <v>144</v>
      </c>
      <c r="E1565" s="368" t="s">
        <v>249</v>
      </c>
      <c r="F1565" s="368">
        <v>6</v>
      </c>
      <c r="G1565" s="368">
        <v>0</v>
      </c>
      <c r="H1565" s="368">
        <v>5</v>
      </c>
      <c r="I1565" s="368">
        <v>0</v>
      </c>
      <c r="J1565" s="368">
        <v>1</v>
      </c>
    </row>
    <row r="1566" spans="1:10" ht="15.75" customHeight="1">
      <c r="A1566" s="368" t="s">
        <v>2339</v>
      </c>
      <c r="B1566" s="368">
        <v>4</v>
      </c>
      <c r="C1566" s="368" t="s">
        <v>139</v>
      </c>
      <c r="D1566" s="368" t="s">
        <v>158</v>
      </c>
      <c r="E1566" s="368" t="s">
        <v>249</v>
      </c>
      <c r="F1566" s="368">
        <v>2</v>
      </c>
      <c r="G1566" s="368">
        <v>1</v>
      </c>
      <c r="H1566" s="368">
        <v>1</v>
      </c>
      <c r="I1566" s="368">
        <v>0</v>
      </c>
      <c r="J1566" s="368">
        <v>0</v>
      </c>
    </row>
    <row r="1567" spans="1:10" ht="15.75" customHeight="1">
      <c r="A1567" s="368" t="s">
        <v>2340</v>
      </c>
      <c r="B1567" s="368">
        <v>4</v>
      </c>
      <c r="C1567" s="368" t="s">
        <v>139</v>
      </c>
      <c r="D1567" s="368" t="s">
        <v>183</v>
      </c>
      <c r="E1567" s="368" t="s">
        <v>249</v>
      </c>
      <c r="F1567" s="368">
        <v>11</v>
      </c>
      <c r="G1567" s="368">
        <v>0</v>
      </c>
      <c r="H1567" s="368">
        <v>8</v>
      </c>
      <c r="I1567" s="368">
        <v>3</v>
      </c>
      <c r="J1567" s="368">
        <v>0</v>
      </c>
    </row>
    <row r="1568" spans="1:10" ht="15.75" customHeight="1">
      <c r="A1568" s="368" t="s">
        <v>2341</v>
      </c>
      <c r="B1568" s="368">
        <v>4</v>
      </c>
      <c r="C1568" s="368" t="s">
        <v>139</v>
      </c>
      <c r="D1568" s="368" t="s">
        <v>159</v>
      </c>
      <c r="E1568" s="368" t="s">
        <v>249</v>
      </c>
      <c r="F1568" s="368">
        <v>5</v>
      </c>
      <c r="G1568" s="368">
        <v>0</v>
      </c>
      <c r="H1568" s="368">
        <v>4</v>
      </c>
      <c r="I1568" s="368">
        <v>1</v>
      </c>
      <c r="J1568" s="368">
        <v>0</v>
      </c>
    </row>
    <row r="1569" spans="1:10" ht="15.75" customHeight="1">
      <c r="A1569" s="368" t="s">
        <v>2342</v>
      </c>
      <c r="B1569" s="368">
        <v>4</v>
      </c>
      <c r="C1569" s="368" t="s">
        <v>139</v>
      </c>
      <c r="D1569" s="368" t="s">
        <v>145</v>
      </c>
      <c r="E1569" s="368" t="s">
        <v>249</v>
      </c>
      <c r="F1569" s="368">
        <v>4</v>
      </c>
      <c r="G1569" s="368">
        <v>0</v>
      </c>
      <c r="H1569" s="368">
        <v>3</v>
      </c>
      <c r="I1569" s="368">
        <v>0</v>
      </c>
      <c r="J1569" s="368">
        <v>1</v>
      </c>
    </row>
    <row r="1570" spans="1:10" ht="15.75" customHeight="1">
      <c r="A1570" s="368" t="s">
        <v>2343</v>
      </c>
      <c r="B1570" s="368">
        <v>4</v>
      </c>
      <c r="C1570" s="368" t="s">
        <v>139</v>
      </c>
      <c r="D1570" s="368" t="s">
        <v>88</v>
      </c>
      <c r="E1570" s="368" t="s">
        <v>249</v>
      </c>
      <c r="F1570" s="368">
        <v>14</v>
      </c>
      <c r="G1570" s="368">
        <v>0</v>
      </c>
      <c r="H1570" s="368">
        <v>13</v>
      </c>
      <c r="I1570" s="368">
        <v>0</v>
      </c>
      <c r="J1570" s="368">
        <v>1</v>
      </c>
    </row>
    <row r="1571" spans="1:10" ht="15.75" customHeight="1">
      <c r="A1571" s="368" t="s">
        <v>2344</v>
      </c>
      <c r="B1571" s="368">
        <v>4</v>
      </c>
      <c r="C1571" s="368" t="s">
        <v>139</v>
      </c>
      <c r="D1571" s="368" t="s">
        <v>56</v>
      </c>
      <c r="E1571" s="368" t="s">
        <v>249</v>
      </c>
      <c r="F1571" s="368">
        <v>3</v>
      </c>
      <c r="G1571" s="368">
        <v>0</v>
      </c>
      <c r="H1571" s="368">
        <v>2</v>
      </c>
      <c r="I1571" s="368">
        <v>1</v>
      </c>
      <c r="J1571" s="368">
        <v>0</v>
      </c>
    </row>
    <row r="1572" spans="1:10" ht="15.75" customHeight="1">
      <c r="A1572" s="368" t="s">
        <v>2345</v>
      </c>
      <c r="B1572" s="368">
        <v>4</v>
      </c>
      <c r="C1572" s="368" t="s">
        <v>139</v>
      </c>
      <c r="D1572" s="368" t="s">
        <v>57</v>
      </c>
      <c r="E1572" s="368" t="s">
        <v>249</v>
      </c>
      <c r="F1572" s="368">
        <v>5</v>
      </c>
      <c r="G1572" s="368">
        <v>0</v>
      </c>
      <c r="H1572" s="368">
        <v>4</v>
      </c>
      <c r="I1572" s="368">
        <v>1</v>
      </c>
      <c r="J1572" s="368">
        <v>0</v>
      </c>
    </row>
    <row r="1573" spans="1:10" ht="15.75" customHeight="1">
      <c r="A1573" s="368" t="s">
        <v>2346</v>
      </c>
      <c r="B1573" s="368">
        <v>4</v>
      </c>
      <c r="C1573" s="368" t="s">
        <v>139</v>
      </c>
      <c r="D1573" s="368" t="s">
        <v>202</v>
      </c>
      <c r="E1573" s="368" t="s">
        <v>249</v>
      </c>
      <c r="F1573" s="368">
        <v>5</v>
      </c>
      <c r="G1573" s="368">
        <v>1</v>
      </c>
      <c r="H1573" s="368">
        <v>3</v>
      </c>
      <c r="I1573" s="368">
        <v>1</v>
      </c>
      <c r="J1573" s="368">
        <v>0</v>
      </c>
    </row>
    <row r="1574" spans="1:10" ht="15.75" customHeight="1">
      <c r="A1574" s="368" t="s">
        <v>2347</v>
      </c>
      <c r="B1574" s="368">
        <v>4</v>
      </c>
      <c r="C1574" s="368" t="s">
        <v>139</v>
      </c>
      <c r="D1574" s="368" t="s">
        <v>160</v>
      </c>
      <c r="E1574" s="368" t="s">
        <v>249</v>
      </c>
      <c r="F1574" s="368">
        <v>3</v>
      </c>
      <c r="G1574" s="368">
        <v>0</v>
      </c>
      <c r="H1574" s="368">
        <v>1</v>
      </c>
      <c r="I1574" s="368">
        <v>2</v>
      </c>
      <c r="J1574" s="368">
        <v>0</v>
      </c>
    </row>
    <row r="1575" spans="1:10" ht="15.75" customHeight="1">
      <c r="A1575" s="368" t="s">
        <v>2348</v>
      </c>
      <c r="B1575" s="368">
        <v>4</v>
      </c>
      <c r="C1575" s="368" t="s">
        <v>139</v>
      </c>
      <c r="D1575" s="368" t="s">
        <v>58</v>
      </c>
      <c r="E1575" s="368" t="s">
        <v>249</v>
      </c>
      <c r="F1575" s="368">
        <v>23</v>
      </c>
      <c r="G1575" s="368">
        <v>2</v>
      </c>
      <c r="H1575" s="368">
        <v>15</v>
      </c>
      <c r="I1575" s="368">
        <v>4</v>
      </c>
      <c r="J1575" s="368">
        <v>2</v>
      </c>
    </row>
    <row r="1576" spans="1:10" ht="15.75" customHeight="1">
      <c r="A1576" s="368" t="s">
        <v>2349</v>
      </c>
      <c r="B1576" s="368">
        <v>4</v>
      </c>
      <c r="C1576" s="368" t="s">
        <v>139</v>
      </c>
      <c r="D1576" s="368" t="s">
        <v>78</v>
      </c>
      <c r="E1576" s="368" t="s">
        <v>249</v>
      </c>
      <c r="F1576" s="368">
        <v>33</v>
      </c>
      <c r="G1576" s="368">
        <v>4</v>
      </c>
      <c r="H1576" s="368">
        <v>24</v>
      </c>
      <c r="I1576" s="368">
        <v>4</v>
      </c>
      <c r="J1576" s="368">
        <v>1</v>
      </c>
    </row>
    <row r="1577" spans="1:10" ht="15.75" customHeight="1">
      <c r="A1577" s="368" t="s">
        <v>2350</v>
      </c>
      <c r="B1577" s="368">
        <v>4</v>
      </c>
      <c r="C1577" s="368" t="s">
        <v>139</v>
      </c>
      <c r="D1577" s="368" t="s">
        <v>161</v>
      </c>
      <c r="E1577" s="368" t="s">
        <v>249</v>
      </c>
      <c r="F1577" s="368">
        <v>6</v>
      </c>
      <c r="G1577" s="368">
        <v>2</v>
      </c>
      <c r="H1577" s="368">
        <v>4</v>
      </c>
      <c r="I1577" s="368">
        <v>0</v>
      </c>
      <c r="J1577" s="368">
        <v>0</v>
      </c>
    </row>
    <row r="1578" spans="1:10" ht="15.75" customHeight="1">
      <c r="A1578" s="368" t="s">
        <v>2351</v>
      </c>
      <c r="B1578" s="368">
        <v>4</v>
      </c>
      <c r="C1578" s="368" t="s">
        <v>139</v>
      </c>
      <c r="D1578" s="368" t="s">
        <v>79</v>
      </c>
      <c r="E1578" s="368" t="s">
        <v>249</v>
      </c>
      <c r="F1578" s="368">
        <v>6</v>
      </c>
      <c r="G1578" s="368">
        <v>0</v>
      </c>
      <c r="H1578" s="368">
        <v>5</v>
      </c>
      <c r="I1578" s="368">
        <v>1</v>
      </c>
      <c r="J1578" s="368">
        <v>0</v>
      </c>
    </row>
    <row r="1579" spans="1:10" ht="15.75" customHeight="1">
      <c r="A1579" s="368" t="s">
        <v>2352</v>
      </c>
      <c r="B1579" s="368">
        <v>4</v>
      </c>
      <c r="C1579" s="368" t="s">
        <v>139</v>
      </c>
      <c r="D1579" s="368" t="s">
        <v>80</v>
      </c>
      <c r="E1579" s="368" t="s">
        <v>249</v>
      </c>
      <c r="F1579" s="368">
        <v>25</v>
      </c>
      <c r="G1579" s="368">
        <v>1</v>
      </c>
      <c r="H1579" s="368">
        <v>20</v>
      </c>
      <c r="I1579" s="368">
        <v>4</v>
      </c>
      <c r="J1579" s="368">
        <v>0</v>
      </c>
    </row>
    <row r="1580" spans="1:10" ht="15.75" customHeight="1">
      <c r="A1580" s="368" t="s">
        <v>2353</v>
      </c>
      <c r="B1580" s="368">
        <v>4</v>
      </c>
      <c r="C1580" s="368" t="s">
        <v>139</v>
      </c>
      <c r="D1580" s="368" t="s">
        <v>32</v>
      </c>
      <c r="E1580" s="368" t="s">
        <v>249</v>
      </c>
      <c r="F1580" s="368">
        <v>9</v>
      </c>
      <c r="G1580" s="368">
        <v>0</v>
      </c>
      <c r="H1580" s="368">
        <v>5</v>
      </c>
      <c r="I1580" s="368">
        <v>2</v>
      </c>
      <c r="J1580" s="368">
        <v>2</v>
      </c>
    </row>
    <row r="1581" spans="1:10" ht="15.75" customHeight="1">
      <c r="A1581" s="368" t="s">
        <v>2354</v>
      </c>
      <c r="B1581" s="368">
        <v>4</v>
      </c>
      <c r="C1581" s="368" t="s">
        <v>139</v>
      </c>
      <c r="D1581" s="368" t="s">
        <v>184</v>
      </c>
      <c r="E1581" s="368" t="s">
        <v>249</v>
      </c>
      <c r="F1581" s="368">
        <v>33</v>
      </c>
      <c r="G1581" s="368">
        <v>2</v>
      </c>
      <c r="H1581" s="368">
        <v>22</v>
      </c>
      <c r="I1581" s="368">
        <v>7</v>
      </c>
      <c r="J1581" s="368">
        <v>2</v>
      </c>
    </row>
    <row r="1582" spans="1:10" ht="15.75" customHeight="1">
      <c r="A1582" s="368" t="s">
        <v>2355</v>
      </c>
      <c r="B1582" s="368">
        <v>4</v>
      </c>
      <c r="C1582" s="368" t="s">
        <v>139</v>
      </c>
      <c r="D1582" s="368" t="s">
        <v>89</v>
      </c>
      <c r="E1582" s="368" t="s">
        <v>249</v>
      </c>
      <c r="F1582" s="368">
        <v>7</v>
      </c>
      <c r="G1582" s="368">
        <v>2</v>
      </c>
      <c r="H1582" s="368">
        <v>5</v>
      </c>
      <c r="I1582" s="368">
        <v>0</v>
      </c>
      <c r="J1582" s="368">
        <v>0</v>
      </c>
    </row>
    <row r="1583" spans="1:10" ht="15.75" customHeight="1">
      <c r="A1583" s="368" t="s">
        <v>2356</v>
      </c>
      <c r="B1583" s="368">
        <v>4</v>
      </c>
      <c r="C1583" s="368" t="s">
        <v>139</v>
      </c>
      <c r="D1583" s="368" t="s">
        <v>203</v>
      </c>
      <c r="E1583" s="368" t="s">
        <v>249</v>
      </c>
      <c r="F1583" s="368">
        <v>3</v>
      </c>
      <c r="G1583" s="368">
        <v>0</v>
      </c>
      <c r="H1583" s="368">
        <v>3</v>
      </c>
      <c r="I1583" s="368">
        <v>0</v>
      </c>
      <c r="J1583" s="368">
        <v>0</v>
      </c>
    </row>
    <row r="1584" spans="1:10" ht="15.75" customHeight="1">
      <c r="A1584" s="368" t="s">
        <v>2357</v>
      </c>
      <c r="B1584" s="368">
        <v>4</v>
      </c>
      <c r="C1584" s="368" t="s">
        <v>139</v>
      </c>
      <c r="D1584" s="368" t="s">
        <v>204</v>
      </c>
      <c r="E1584" s="368" t="s">
        <v>249</v>
      </c>
      <c r="F1584" s="368">
        <v>2</v>
      </c>
      <c r="G1584" s="368">
        <v>0</v>
      </c>
      <c r="H1584" s="368">
        <v>1</v>
      </c>
      <c r="I1584" s="368">
        <v>1</v>
      </c>
      <c r="J1584" s="368">
        <v>0</v>
      </c>
    </row>
    <row r="1585" spans="1:10" ht="15.75" customHeight="1">
      <c r="A1585" s="368" t="s">
        <v>2358</v>
      </c>
      <c r="B1585" s="368">
        <v>4</v>
      </c>
      <c r="C1585" s="368" t="s">
        <v>139</v>
      </c>
      <c r="D1585" s="368" t="s">
        <v>185</v>
      </c>
      <c r="E1585" s="368" t="s">
        <v>249</v>
      </c>
      <c r="F1585" s="368">
        <v>5</v>
      </c>
      <c r="G1585" s="368">
        <v>0</v>
      </c>
      <c r="H1585" s="368">
        <v>4</v>
      </c>
      <c r="I1585" s="368">
        <v>1</v>
      </c>
      <c r="J1585" s="368">
        <v>0</v>
      </c>
    </row>
    <row r="1586" spans="1:10" ht="15.75" customHeight="1">
      <c r="A1586" s="368" t="s">
        <v>2359</v>
      </c>
      <c r="B1586" s="368">
        <v>4</v>
      </c>
      <c r="C1586" s="368" t="s">
        <v>139</v>
      </c>
      <c r="D1586" s="368" t="s">
        <v>186</v>
      </c>
      <c r="E1586" s="368" t="s">
        <v>249</v>
      </c>
      <c r="F1586" s="368">
        <v>2</v>
      </c>
      <c r="G1586" s="368">
        <v>0</v>
      </c>
      <c r="H1586" s="368">
        <v>2</v>
      </c>
      <c r="I1586" s="368">
        <v>0</v>
      </c>
      <c r="J1586" s="368">
        <v>0</v>
      </c>
    </row>
    <row r="1587" spans="1:10" ht="15.75" customHeight="1">
      <c r="A1587" s="368" t="s">
        <v>2360</v>
      </c>
      <c r="B1587" s="368">
        <v>4</v>
      </c>
      <c r="C1587" s="368" t="s">
        <v>139</v>
      </c>
      <c r="D1587" s="368" t="s">
        <v>162</v>
      </c>
      <c r="E1587" s="368" t="s">
        <v>249</v>
      </c>
      <c r="F1587" s="368">
        <v>6</v>
      </c>
      <c r="G1587" s="368">
        <v>0</v>
      </c>
      <c r="H1587" s="368">
        <v>5</v>
      </c>
      <c r="I1587" s="368">
        <v>1</v>
      </c>
      <c r="J1587" s="368">
        <v>0</v>
      </c>
    </row>
    <row r="1588" spans="1:10" ht="15.75" customHeight="1">
      <c r="A1588" s="368" t="s">
        <v>2361</v>
      </c>
      <c r="B1588" s="368">
        <v>4</v>
      </c>
      <c r="C1588" s="368" t="s">
        <v>139</v>
      </c>
      <c r="D1588" s="368" t="s">
        <v>147</v>
      </c>
      <c r="E1588" s="368" t="s">
        <v>249</v>
      </c>
      <c r="F1588" s="368">
        <v>8</v>
      </c>
      <c r="G1588" s="368">
        <v>0</v>
      </c>
      <c r="H1588" s="368">
        <v>8</v>
      </c>
      <c r="I1588" s="368">
        <v>0</v>
      </c>
      <c r="J1588" s="368">
        <v>0</v>
      </c>
    </row>
    <row r="1589" spans="1:10" ht="15.75" customHeight="1">
      <c r="A1589" s="368" t="s">
        <v>2362</v>
      </c>
      <c r="B1589" s="368">
        <v>4</v>
      </c>
      <c r="C1589" s="368" t="s">
        <v>139</v>
      </c>
      <c r="D1589" s="368" t="s">
        <v>33</v>
      </c>
      <c r="E1589" s="368" t="s">
        <v>249</v>
      </c>
      <c r="F1589" s="368">
        <v>15</v>
      </c>
      <c r="G1589" s="368">
        <v>2</v>
      </c>
      <c r="H1589" s="368">
        <v>8</v>
      </c>
      <c r="I1589" s="368">
        <v>5</v>
      </c>
      <c r="J1589" s="368">
        <v>0</v>
      </c>
    </row>
    <row r="1590" spans="1:10" ht="15.75" customHeight="1">
      <c r="A1590" s="368" t="s">
        <v>2363</v>
      </c>
      <c r="B1590" s="368">
        <v>4</v>
      </c>
      <c r="C1590" s="368" t="s">
        <v>139</v>
      </c>
      <c r="D1590" s="368" t="s">
        <v>59</v>
      </c>
      <c r="E1590" s="368" t="s">
        <v>249</v>
      </c>
      <c r="F1590" s="368">
        <v>10</v>
      </c>
      <c r="G1590" s="368">
        <v>1</v>
      </c>
      <c r="H1590" s="368">
        <v>7</v>
      </c>
      <c r="I1590" s="368">
        <v>1</v>
      </c>
      <c r="J1590" s="368">
        <v>1</v>
      </c>
    </row>
    <row r="1591" spans="1:10" ht="15.75" customHeight="1">
      <c r="A1591" s="368" t="s">
        <v>2364</v>
      </c>
      <c r="B1591" s="368">
        <v>4</v>
      </c>
      <c r="C1591" s="368" t="s">
        <v>139</v>
      </c>
      <c r="D1591" s="368" t="s">
        <v>34</v>
      </c>
      <c r="E1591" s="368" t="s">
        <v>249</v>
      </c>
      <c r="F1591" s="368">
        <v>12</v>
      </c>
      <c r="G1591" s="368">
        <v>1</v>
      </c>
      <c r="H1591" s="368">
        <v>10</v>
      </c>
      <c r="I1591" s="368">
        <v>1</v>
      </c>
      <c r="J1591" s="368">
        <v>0</v>
      </c>
    </row>
    <row r="1592" spans="1:10" ht="15.75" customHeight="1">
      <c r="A1592" s="368" t="s">
        <v>2365</v>
      </c>
      <c r="B1592" s="368">
        <v>4</v>
      </c>
      <c r="C1592" s="368" t="s">
        <v>139</v>
      </c>
      <c r="D1592" s="368" t="s">
        <v>214</v>
      </c>
      <c r="E1592" s="368" t="s">
        <v>249</v>
      </c>
      <c r="F1592" s="368">
        <v>2</v>
      </c>
      <c r="G1592" s="368">
        <v>0</v>
      </c>
      <c r="H1592" s="368">
        <v>0</v>
      </c>
      <c r="I1592" s="368">
        <v>2</v>
      </c>
      <c r="J1592" s="368">
        <v>0</v>
      </c>
    </row>
    <row r="1593" spans="1:10" ht="15.75" customHeight="1">
      <c r="A1593" s="368" t="s">
        <v>2366</v>
      </c>
      <c r="B1593" s="368">
        <v>4</v>
      </c>
      <c r="C1593" s="368" t="s">
        <v>139</v>
      </c>
      <c r="D1593" s="368" t="s">
        <v>35</v>
      </c>
      <c r="E1593" s="368" t="s">
        <v>249</v>
      </c>
      <c r="F1593" s="368">
        <v>3</v>
      </c>
      <c r="G1593" s="368">
        <v>1</v>
      </c>
      <c r="H1593" s="368">
        <v>1</v>
      </c>
      <c r="I1593" s="368">
        <v>1</v>
      </c>
      <c r="J1593" s="368">
        <v>0</v>
      </c>
    </row>
    <row r="1594" spans="1:10" ht="15.75" customHeight="1">
      <c r="A1594" s="368" t="s">
        <v>2367</v>
      </c>
      <c r="B1594" s="368">
        <v>4</v>
      </c>
      <c r="C1594" s="368" t="s">
        <v>139</v>
      </c>
      <c r="D1594" s="368" t="s">
        <v>60</v>
      </c>
      <c r="E1594" s="368" t="s">
        <v>249</v>
      </c>
      <c r="F1594" s="368">
        <v>19</v>
      </c>
      <c r="G1594" s="368">
        <v>0</v>
      </c>
      <c r="H1594" s="368">
        <v>14</v>
      </c>
      <c r="I1594" s="368">
        <v>4</v>
      </c>
      <c r="J1594" s="368">
        <v>1</v>
      </c>
    </row>
    <row r="1595" spans="1:10" ht="15.75" customHeight="1">
      <c r="A1595" s="368" t="s">
        <v>2368</v>
      </c>
      <c r="B1595" s="368">
        <v>4</v>
      </c>
      <c r="C1595" s="368" t="s">
        <v>139</v>
      </c>
      <c r="D1595" s="368" t="s">
        <v>215</v>
      </c>
      <c r="E1595" s="368" t="s">
        <v>249</v>
      </c>
      <c r="F1595" s="368">
        <v>7</v>
      </c>
      <c r="G1595" s="368">
        <v>1</v>
      </c>
      <c r="H1595" s="368">
        <v>5</v>
      </c>
      <c r="I1595" s="368">
        <v>1</v>
      </c>
      <c r="J1595" s="368">
        <v>0</v>
      </c>
    </row>
    <row r="1596" spans="1:10" ht="15.75" customHeight="1">
      <c r="A1596" s="368" t="s">
        <v>2369</v>
      </c>
      <c r="B1596" s="368">
        <v>4</v>
      </c>
      <c r="C1596" s="368" t="s">
        <v>139</v>
      </c>
      <c r="D1596" s="368" t="s">
        <v>187</v>
      </c>
      <c r="E1596" s="368" t="s">
        <v>249</v>
      </c>
      <c r="F1596" s="368">
        <v>5</v>
      </c>
      <c r="G1596" s="368">
        <v>0</v>
      </c>
      <c r="H1596" s="368">
        <v>4</v>
      </c>
      <c r="I1596" s="368">
        <v>1</v>
      </c>
      <c r="J1596" s="368">
        <v>0</v>
      </c>
    </row>
    <row r="1597" spans="1:10" ht="15.75" customHeight="1">
      <c r="A1597" s="368" t="s">
        <v>2370</v>
      </c>
      <c r="B1597" s="368">
        <v>4</v>
      </c>
      <c r="C1597" s="368" t="s">
        <v>139</v>
      </c>
      <c r="D1597" s="368" t="s">
        <v>216</v>
      </c>
      <c r="E1597" s="368" t="s">
        <v>249</v>
      </c>
      <c r="F1597" s="368">
        <v>6</v>
      </c>
      <c r="G1597" s="368">
        <v>0</v>
      </c>
      <c r="H1597" s="368">
        <v>3</v>
      </c>
      <c r="I1597" s="368">
        <v>3</v>
      </c>
      <c r="J1597" s="368">
        <v>0</v>
      </c>
    </row>
    <row r="1598" spans="1:10" ht="15.75" customHeight="1">
      <c r="A1598" s="368" t="s">
        <v>2371</v>
      </c>
      <c r="B1598" s="368">
        <v>4</v>
      </c>
      <c r="C1598" s="368" t="s">
        <v>139</v>
      </c>
      <c r="D1598" s="368" t="s">
        <v>205</v>
      </c>
      <c r="E1598" s="368" t="s">
        <v>249</v>
      </c>
      <c r="F1598" s="368">
        <v>12</v>
      </c>
      <c r="G1598" s="368">
        <v>0</v>
      </c>
      <c r="H1598" s="368">
        <v>7</v>
      </c>
      <c r="I1598" s="368">
        <v>2</v>
      </c>
      <c r="J1598" s="368">
        <v>3</v>
      </c>
    </row>
    <row r="1599" spans="1:10" ht="15.75" customHeight="1">
      <c r="A1599" s="368" t="s">
        <v>2372</v>
      </c>
      <c r="B1599" s="368">
        <v>4</v>
      </c>
      <c r="C1599" s="368" t="s">
        <v>139</v>
      </c>
      <c r="D1599" s="368" t="s">
        <v>206</v>
      </c>
      <c r="E1599" s="368" t="s">
        <v>249</v>
      </c>
      <c r="F1599" s="368">
        <v>3</v>
      </c>
      <c r="G1599" s="368">
        <v>0</v>
      </c>
      <c r="H1599" s="368">
        <v>3</v>
      </c>
      <c r="I1599" s="368">
        <v>0</v>
      </c>
      <c r="J1599" s="368">
        <v>0</v>
      </c>
    </row>
    <row r="1600" spans="1:10" ht="15.75" customHeight="1">
      <c r="A1600" s="368" t="s">
        <v>2373</v>
      </c>
      <c r="B1600" s="368">
        <v>4</v>
      </c>
      <c r="C1600" s="368" t="s">
        <v>139</v>
      </c>
      <c r="D1600" s="368" t="s">
        <v>163</v>
      </c>
      <c r="E1600" s="368" t="s">
        <v>249</v>
      </c>
      <c r="F1600" s="368">
        <v>6</v>
      </c>
      <c r="G1600" s="368">
        <v>1</v>
      </c>
      <c r="H1600" s="368">
        <v>5</v>
      </c>
      <c r="I1600" s="368">
        <v>0</v>
      </c>
      <c r="J1600" s="368">
        <v>0</v>
      </c>
    </row>
    <row r="1601" spans="1:10" ht="15.75" customHeight="1">
      <c r="A1601" s="368" t="s">
        <v>2374</v>
      </c>
      <c r="B1601" s="368">
        <v>4</v>
      </c>
      <c r="C1601" s="368" t="s">
        <v>139</v>
      </c>
      <c r="D1601" s="368" t="s">
        <v>188</v>
      </c>
      <c r="E1601" s="368" t="s">
        <v>249</v>
      </c>
      <c r="F1601" s="368">
        <v>8</v>
      </c>
      <c r="G1601" s="368">
        <v>0</v>
      </c>
      <c r="H1601" s="368">
        <v>7</v>
      </c>
      <c r="I1601" s="368">
        <v>1</v>
      </c>
      <c r="J1601" s="368">
        <v>0</v>
      </c>
    </row>
    <row r="1602" spans="1:10" ht="15.75" customHeight="1">
      <c r="A1602" s="368" t="s">
        <v>2375</v>
      </c>
      <c r="B1602" s="368">
        <v>4</v>
      </c>
      <c r="C1602" s="368" t="s">
        <v>139</v>
      </c>
      <c r="D1602" s="368" t="s">
        <v>90</v>
      </c>
      <c r="E1602" s="368" t="s">
        <v>249</v>
      </c>
      <c r="F1602" s="368">
        <v>7</v>
      </c>
      <c r="G1602" s="368">
        <v>0</v>
      </c>
      <c r="H1602" s="368">
        <v>6</v>
      </c>
      <c r="I1602" s="368">
        <v>1</v>
      </c>
      <c r="J1602" s="368">
        <v>0</v>
      </c>
    </row>
    <row r="1603" spans="1:10" ht="15.75" customHeight="1">
      <c r="A1603" s="368" t="s">
        <v>2376</v>
      </c>
      <c r="B1603" s="368">
        <v>4</v>
      </c>
      <c r="C1603" s="368" t="s">
        <v>139</v>
      </c>
      <c r="D1603" s="368" t="s">
        <v>148</v>
      </c>
      <c r="E1603" s="368" t="s">
        <v>249</v>
      </c>
      <c r="F1603" s="368">
        <v>7</v>
      </c>
      <c r="G1603" s="368">
        <v>0</v>
      </c>
      <c r="H1603" s="368">
        <v>5</v>
      </c>
      <c r="I1603" s="368">
        <v>0</v>
      </c>
      <c r="J1603" s="368">
        <v>2</v>
      </c>
    </row>
    <row r="1604" spans="1:10" ht="15.75" customHeight="1">
      <c r="A1604" s="368" t="s">
        <v>2377</v>
      </c>
      <c r="B1604" s="368">
        <v>4</v>
      </c>
      <c r="C1604" s="368" t="s">
        <v>139</v>
      </c>
      <c r="D1604" s="368" t="s">
        <v>36</v>
      </c>
      <c r="E1604" s="368" t="s">
        <v>249</v>
      </c>
      <c r="F1604" s="368">
        <v>2</v>
      </c>
      <c r="G1604" s="368">
        <v>0</v>
      </c>
      <c r="H1604" s="368">
        <v>2</v>
      </c>
      <c r="I1604" s="368">
        <v>0</v>
      </c>
      <c r="J1604" s="368">
        <v>0</v>
      </c>
    </row>
    <row r="1605" spans="1:10" ht="15.75" customHeight="1">
      <c r="A1605" s="368" t="s">
        <v>2378</v>
      </c>
      <c r="B1605" s="368">
        <v>4</v>
      </c>
      <c r="C1605" s="368" t="s">
        <v>139</v>
      </c>
      <c r="D1605" s="368" t="s">
        <v>217</v>
      </c>
      <c r="E1605" s="368" t="s">
        <v>249</v>
      </c>
      <c r="F1605" s="368">
        <v>22</v>
      </c>
      <c r="G1605" s="368">
        <v>0</v>
      </c>
      <c r="H1605" s="368">
        <v>17</v>
      </c>
      <c r="I1605" s="368">
        <v>5</v>
      </c>
      <c r="J1605" s="368">
        <v>0</v>
      </c>
    </row>
    <row r="1606" spans="1:10" ht="15.75" customHeight="1">
      <c r="A1606" s="368" t="s">
        <v>2379</v>
      </c>
      <c r="B1606" s="368">
        <v>4</v>
      </c>
      <c r="C1606" s="368" t="s">
        <v>139</v>
      </c>
      <c r="D1606" s="368" t="s">
        <v>37</v>
      </c>
      <c r="E1606" s="368" t="s">
        <v>249</v>
      </c>
      <c r="F1606" s="368">
        <v>17</v>
      </c>
      <c r="G1606" s="368">
        <v>2</v>
      </c>
      <c r="H1606" s="368">
        <v>15</v>
      </c>
      <c r="I1606" s="368">
        <v>0</v>
      </c>
      <c r="J1606" s="368">
        <v>0</v>
      </c>
    </row>
    <row r="1607" spans="1:10" ht="15.75" customHeight="1">
      <c r="A1607" s="368" t="s">
        <v>2380</v>
      </c>
      <c r="B1607" s="368">
        <v>4</v>
      </c>
      <c r="C1607" s="368" t="s">
        <v>139</v>
      </c>
      <c r="D1607" s="368" t="s">
        <v>18</v>
      </c>
      <c r="E1607" s="368" t="s">
        <v>249</v>
      </c>
      <c r="F1607" s="368">
        <v>1</v>
      </c>
      <c r="G1607" s="368">
        <v>0</v>
      </c>
      <c r="H1607" s="368">
        <v>1</v>
      </c>
      <c r="I1607" s="368">
        <v>0</v>
      </c>
      <c r="J1607" s="368">
        <v>0</v>
      </c>
    </row>
    <row r="1608" spans="1:10" ht="15.75" customHeight="1">
      <c r="A1608" s="368" t="s">
        <v>2381</v>
      </c>
      <c r="B1608" s="368">
        <v>4</v>
      </c>
      <c r="C1608" s="368" t="s">
        <v>139</v>
      </c>
      <c r="D1608" s="368" t="s">
        <v>218</v>
      </c>
      <c r="E1608" s="368" t="s">
        <v>249</v>
      </c>
      <c r="F1608" s="368">
        <v>3</v>
      </c>
      <c r="G1608" s="368">
        <v>0</v>
      </c>
      <c r="H1608" s="368">
        <v>1</v>
      </c>
      <c r="I1608" s="368">
        <v>2</v>
      </c>
      <c r="J1608" s="368">
        <v>0</v>
      </c>
    </row>
    <row r="1609" spans="1:10" ht="15.75" customHeight="1">
      <c r="A1609" s="368" t="s">
        <v>2382</v>
      </c>
      <c r="B1609" s="368">
        <v>4</v>
      </c>
      <c r="C1609" s="368" t="s">
        <v>139</v>
      </c>
      <c r="D1609" s="368" t="s">
        <v>91</v>
      </c>
      <c r="E1609" s="368" t="s">
        <v>249</v>
      </c>
      <c r="F1609" s="368">
        <v>16</v>
      </c>
      <c r="G1609" s="368">
        <v>1</v>
      </c>
      <c r="H1609" s="368">
        <v>10</v>
      </c>
      <c r="I1609" s="368">
        <v>4</v>
      </c>
      <c r="J1609" s="368">
        <v>1</v>
      </c>
    </row>
    <row r="1610" spans="1:10" ht="15.75" customHeight="1">
      <c r="A1610" s="368" t="s">
        <v>2383</v>
      </c>
      <c r="B1610" s="368">
        <v>4</v>
      </c>
      <c r="C1610" s="368" t="s">
        <v>139</v>
      </c>
      <c r="D1610" s="368" t="s">
        <v>19</v>
      </c>
      <c r="E1610" s="368" t="s">
        <v>249</v>
      </c>
      <c r="F1610" s="368">
        <v>8</v>
      </c>
      <c r="G1610" s="368">
        <v>1</v>
      </c>
      <c r="H1610" s="368">
        <v>7</v>
      </c>
      <c r="I1610" s="368">
        <v>0</v>
      </c>
      <c r="J1610" s="368">
        <v>0</v>
      </c>
    </row>
    <row r="1611" spans="1:10" ht="15.75" customHeight="1">
      <c r="A1611" s="368" t="s">
        <v>2384</v>
      </c>
      <c r="B1611" s="368">
        <v>4</v>
      </c>
      <c r="C1611" s="368" t="s">
        <v>139</v>
      </c>
      <c r="D1611" s="368" t="s">
        <v>189</v>
      </c>
      <c r="E1611" s="368" t="s">
        <v>249</v>
      </c>
      <c r="F1611" s="368">
        <v>32</v>
      </c>
      <c r="G1611" s="368">
        <v>1</v>
      </c>
      <c r="H1611" s="368">
        <v>25</v>
      </c>
      <c r="I1611" s="368">
        <v>6</v>
      </c>
      <c r="J1611" s="368">
        <v>0</v>
      </c>
    </row>
    <row r="1612" spans="1:10" ht="15.75" customHeight="1">
      <c r="A1612" s="368" t="s">
        <v>2385</v>
      </c>
      <c r="B1612" s="368">
        <v>4</v>
      </c>
      <c r="C1612" s="368" t="s">
        <v>139</v>
      </c>
      <c r="D1612" s="368" t="s">
        <v>149</v>
      </c>
      <c r="E1612" s="368" t="s">
        <v>249</v>
      </c>
      <c r="F1612" s="368">
        <v>3</v>
      </c>
      <c r="G1612" s="368">
        <v>0</v>
      </c>
      <c r="H1612" s="368">
        <v>3</v>
      </c>
      <c r="I1612" s="368">
        <v>0</v>
      </c>
      <c r="J1612" s="368">
        <v>0</v>
      </c>
    </row>
    <row r="1613" spans="1:10" ht="15.75" customHeight="1">
      <c r="A1613" s="368" t="s">
        <v>2386</v>
      </c>
      <c r="B1613" s="368">
        <v>4</v>
      </c>
      <c r="C1613" s="368" t="s">
        <v>139</v>
      </c>
      <c r="D1613" s="368" t="s">
        <v>207</v>
      </c>
      <c r="E1613" s="368" t="s">
        <v>249</v>
      </c>
      <c r="F1613" s="368">
        <v>10</v>
      </c>
      <c r="G1613" s="368">
        <v>1</v>
      </c>
      <c r="H1613" s="368">
        <v>8</v>
      </c>
      <c r="I1613" s="368">
        <v>1</v>
      </c>
      <c r="J1613" s="368">
        <v>0</v>
      </c>
    </row>
    <row r="1614" spans="1:10" ht="15.75" customHeight="1">
      <c r="A1614" s="368" t="s">
        <v>2387</v>
      </c>
      <c r="B1614" s="368">
        <v>4</v>
      </c>
      <c r="C1614" s="368" t="s">
        <v>139</v>
      </c>
      <c r="D1614" s="368" t="s">
        <v>38</v>
      </c>
      <c r="E1614" s="368" t="s">
        <v>249</v>
      </c>
      <c r="F1614" s="368">
        <v>18</v>
      </c>
      <c r="G1614" s="368">
        <v>2</v>
      </c>
      <c r="H1614" s="368">
        <v>7</v>
      </c>
      <c r="I1614" s="368">
        <v>7</v>
      </c>
      <c r="J1614" s="368">
        <v>2</v>
      </c>
    </row>
    <row r="1615" spans="1:10" ht="15.75" customHeight="1">
      <c r="A1615" s="368" t="s">
        <v>2388</v>
      </c>
      <c r="B1615" s="368">
        <v>4</v>
      </c>
      <c r="C1615" s="368" t="s">
        <v>139</v>
      </c>
      <c r="D1615" s="368" t="s">
        <v>219</v>
      </c>
      <c r="E1615" s="368" t="s">
        <v>249</v>
      </c>
      <c r="F1615" s="368">
        <v>7</v>
      </c>
      <c r="G1615" s="368">
        <v>0</v>
      </c>
      <c r="H1615" s="368">
        <v>5</v>
      </c>
      <c r="I1615" s="368">
        <v>2</v>
      </c>
      <c r="J1615" s="368">
        <v>0</v>
      </c>
    </row>
    <row r="1616" spans="1:10" ht="15.75" customHeight="1">
      <c r="A1616" s="368" t="s">
        <v>2389</v>
      </c>
      <c r="B1616" s="368">
        <v>4</v>
      </c>
      <c r="C1616" s="368" t="s">
        <v>139</v>
      </c>
      <c r="D1616" s="368" t="s">
        <v>92</v>
      </c>
      <c r="E1616" s="368" t="s">
        <v>249</v>
      </c>
      <c r="F1616" s="368">
        <v>5</v>
      </c>
      <c r="G1616" s="368">
        <v>0</v>
      </c>
      <c r="H1616" s="368">
        <v>5</v>
      </c>
      <c r="I1616" s="368">
        <v>0</v>
      </c>
      <c r="J1616" s="368">
        <v>0</v>
      </c>
    </row>
    <row r="1617" spans="1:10" ht="15.75" customHeight="1">
      <c r="A1617" s="368" t="s">
        <v>2390</v>
      </c>
      <c r="B1617" s="368">
        <v>4</v>
      </c>
      <c r="C1617" s="368" t="s">
        <v>139</v>
      </c>
      <c r="D1617" s="368" t="s">
        <v>208</v>
      </c>
      <c r="E1617" s="368" t="s">
        <v>249</v>
      </c>
      <c r="F1617" s="368">
        <v>2</v>
      </c>
      <c r="G1617" s="368">
        <v>0</v>
      </c>
      <c r="H1617" s="368">
        <v>2</v>
      </c>
      <c r="I1617" s="368">
        <v>0</v>
      </c>
      <c r="J1617" s="368">
        <v>0</v>
      </c>
    </row>
    <row r="1618" spans="1:10" ht="15.75" customHeight="1">
      <c r="A1618" s="368" t="s">
        <v>2391</v>
      </c>
      <c r="B1618" s="368">
        <v>4</v>
      </c>
      <c r="C1618" s="368" t="s">
        <v>139</v>
      </c>
      <c r="D1618" s="368" t="s">
        <v>150</v>
      </c>
      <c r="E1618" s="368" t="s">
        <v>249</v>
      </c>
      <c r="F1618" s="368">
        <v>1</v>
      </c>
      <c r="G1618" s="368">
        <v>0</v>
      </c>
      <c r="H1618" s="368">
        <v>0</v>
      </c>
      <c r="I1618" s="368">
        <v>0</v>
      </c>
      <c r="J1618" s="368">
        <v>1</v>
      </c>
    </row>
    <row r="1619" spans="1:10" ht="15.75" customHeight="1">
      <c r="A1619" s="368" t="s">
        <v>2392</v>
      </c>
      <c r="B1619" s="368">
        <v>4</v>
      </c>
      <c r="C1619" s="368" t="s">
        <v>139</v>
      </c>
      <c r="D1619" s="368" t="s">
        <v>39</v>
      </c>
      <c r="E1619" s="368" t="s">
        <v>249</v>
      </c>
      <c r="F1619" s="368">
        <v>11</v>
      </c>
      <c r="G1619" s="368">
        <v>0</v>
      </c>
      <c r="H1619" s="368">
        <v>10</v>
      </c>
      <c r="I1619" s="368">
        <v>0</v>
      </c>
      <c r="J1619" s="368">
        <v>1</v>
      </c>
    </row>
    <row r="1620" spans="1:10" ht="15.75" customHeight="1">
      <c r="A1620" s="368" t="s">
        <v>2393</v>
      </c>
      <c r="B1620" s="368">
        <v>4</v>
      </c>
      <c r="C1620" s="368" t="s">
        <v>139</v>
      </c>
      <c r="D1620" s="368" t="s">
        <v>61</v>
      </c>
      <c r="E1620" s="368" t="s">
        <v>249</v>
      </c>
      <c r="F1620" s="368">
        <v>9</v>
      </c>
      <c r="G1620" s="368">
        <v>0</v>
      </c>
      <c r="H1620" s="368">
        <v>6</v>
      </c>
      <c r="I1620" s="368">
        <v>2</v>
      </c>
      <c r="J1620" s="368">
        <v>1</v>
      </c>
    </row>
    <row r="1621" spans="1:10" ht="15.75" customHeight="1">
      <c r="A1621" s="368" t="s">
        <v>2394</v>
      </c>
      <c r="B1621" s="368">
        <v>4</v>
      </c>
      <c r="C1621" s="368" t="s">
        <v>139</v>
      </c>
      <c r="D1621" s="368" t="s">
        <v>220</v>
      </c>
      <c r="E1621" s="368" t="s">
        <v>249</v>
      </c>
      <c r="F1621" s="368">
        <v>5</v>
      </c>
      <c r="G1621" s="368">
        <v>0</v>
      </c>
      <c r="H1621" s="368">
        <v>5</v>
      </c>
      <c r="I1621" s="368">
        <v>0</v>
      </c>
      <c r="J1621" s="368">
        <v>0</v>
      </c>
    </row>
    <row r="1622" spans="1:10" ht="15.75" customHeight="1">
      <c r="A1622" s="368" t="s">
        <v>2395</v>
      </c>
      <c r="B1622" s="368">
        <v>4</v>
      </c>
      <c r="C1622" s="368" t="s">
        <v>139</v>
      </c>
      <c r="D1622" s="368" t="s">
        <v>151</v>
      </c>
      <c r="E1622" s="368" t="s">
        <v>249</v>
      </c>
      <c r="F1622" s="368">
        <v>4</v>
      </c>
      <c r="G1622" s="368">
        <v>0</v>
      </c>
      <c r="H1622" s="368">
        <v>3</v>
      </c>
      <c r="I1622" s="368">
        <v>1</v>
      </c>
      <c r="J1622" s="368">
        <v>0</v>
      </c>
    </row>
    <row r="1623" spans="1:10" ht="15.75" customHeight="1">
      <c r="A1623" s="368" t="s">
        <v>2396</v>
      </c>
      <c r="B1623" s="368">
        <v>4</v>
      </c>
      <c r="C1623" s="368" t="s">
        <v>139</v>
      </c>
      <c r="D1623" s="368" t="s">
        <v>152</v>
      </c>
      <c r="E1623" s="368" t="s">
        <v>249</v>
      </c>
      <c r="F1623" s="368">
        <v>7</v>
      </c>
      <c r="G1623" s="368">
        <v>0</v>
      </c>
      <c r="H1623" s="368">
        <v>4</v>
      </c>
      <c r="I1623" s="368">
        <v>3</v>
      </c>
      <c r="J1623" s="368">
        <v>0</v>
      </c>
    </row>
    <row r="1624" spans="1:10" ht="15.75" customHeight="1">
      <c r="A1624" s="368" t="s">
        <v>2397</v>
      </c>
      <c r="B1624" s="368">
        <v>4</v>
      </c>
      <c r="C1624" s="368" t="s">
        <v>139</v>
      </c>
      <c r="D1624" s="368" t="s">
        <v>40</v>
      </c>
      <c r="E1624" s="368" t="s">
        <v>249</v>
      </c>
      <c r="F1624" s="368">
        <v>6</v>
      </c>
      <c r="G1624" s="368">
        <v>0</v>
      </c>
      <c r="H1624" s="368">
        <v>5</v>
      </c>
      <c r="I1624" s="368">
        <v>0</v>
      </c>
      <c r="J1624" s="368">
        <v>1</v>
      </c>
    </row>
    <row r="1625" spans="1:10" ht="15.75" customHeight="1">
      <c r="A1625" s="368" t="s">
        <v>2398</v>
      </c>
      <c r="B1625" s="368">
        <v>4</v>
      </c>
      <c r="C1625" s="368" t="s">
        <v>139</v>
      </c>
      <c r="D1625" s="368" t="s">
        <v>221</v>
      </c>
      <c r="E1625" s="368" t="s">
        <v>249</v>
      </c>
      <c r="F1625" s="368">
        <v>16</v>
      </c>
      <c r="G1625" s="368">
        <v>1</v>
      </c>
      <c r="H1625" s="368">
        <v>9</v>
      </c>
      <c r="I1625" s="368">
        <v>5</v>
      </c>
      <c r="J1625" s="368">
        <v>1</v>
      </c>
    </row>
    <row r="1626" spans="1:10" ht="15.75" customHeight="1">
      <c r="A1626" s="368" t="s">
        <v>2399</v>
      </c>
      <c r="B1626" s="368">
        <v>4</v>
      </c>
      <c r="C1626" s="368" t="s">
        <v>139</v>
      </c>
      <c r="D1626" s="368" t="s">
        <v>190</v>
      </c>
      <c r="E1626" s="368" t="s">
        <v>249</v>
      </c>
      <c r="F1626" s="368">
        <v>5</v>
      </c>
      <c r="G1626" s="368">
        <v>1</v>
      </c>
      <c r="H1626" s="368">
        <v>3</v>
      </c>
      <c r="I1626" s="368">
        <v>0</v>
      </c>
      <c r="J1626" s="368">
        <v>1</v>
      </c>
    </row>
    <row r="1627" spans="1:10" ht="15.75" customHeight="1">
      <c r="A1627" s="368" t="s">
        <v>2400</v>
      </c>
      <c r="B1627" s="368">
        <v>4</v>
      </c>
      <c r="C1627" s="368" t="s">
        <v>139</v>
      </c>
      <c r="D1627" s="368" t="s">
        <v>191</v>
      </c>
      <c r="E1627" s="368" t="s">
        <v>249</v>
      </c>
      <c r="F1627" s="368">
        <v>12</v>
      </c>
      <c r="G1627" s="368">
        <v>0</v>
      </c>
      <c r="H1627" s="368">
        <v>10</v>
      </c>
      <c r="I1627" s="368">
        <v>2</v>
      </c>
      <c r="J1627" s="368">
        <v>0</v>
      </c>
    </row>
    <row r="1628" spans="1:10" ht="15.75" customHeight="1">
      <c r="A1628" s="368" t="s">
        <v>2401</v>
      </c>
      <c r="B1628" s="368">
        <v>4</v>
      </c>
      <c r="C1628" s="368" t="s">
        <v>139</v>
      </c>
      <c r="D1628" s="368" t="s">
        <v>41</v>
      </c>
      <c r="E1628" s="368" t="s">
        <v>249</v>
      </c>
      <c r="F1628" s="368">
        <v>8</v>
      </c>
      <c r="G1628" s="368">
        <v>0</v>
      </c>
      <c r="H1628" s="368">
        <v>6</v>
      </c>
      <c r="I1628" s="368">
        <v>2</v>
      </c>
      <c r="J1628" s="368">
        <v>0</v>
      </c>
    </row>
    <row r="1629" spans="1:10" ht="15.75" customHeight="1">
      <c r="A1629" s="368" t="s">
        <v>2402</v>
      </c>
      <c r="B1629" s="368">
        <v>4</v>
      </c>
      <c r="C1629" s="368" t="s">
        <v>139</v>
      </c>
      <c r="D1629" s="368" t="s">
        <v>209</v>
      </c>
      <c r="E1629" s="368" t="s">
        <v>249</v>
      </c>
      <c r="F1629" s="368">
        <v>13</v>
      </c>
      <c r="G1629" s="368">
        <v>2</v>
      </c>
      <c r="H1629" s="368">
        <v>8</v>
      </c>
      <c r="I1629" s="368">
        <v>3</v>
      </c>
      <c r="J1629" s="368">
        <v>0</v>
      </c>
    </row>
    <row r="1630" spans="1:10" ht="15.75" customHeight="1">
      <c r="A1630" s="368" t="s">
        <v>2403</v>
      </c>
      <c r="B1630" s="368">
        <v>4</v>
      </c>
      <c r="C1630" s="368" t="s">
        <v>139</v>
      </c>
      <c r="D1630" s="368" t="s">
        <v>174</v>
      </c>
      <c r="E1630" s="368" t="s">
        <v>249</v>
      </c>
      <c r="F1630" s="368">
        <v>13</v>
      </c>
      <c r="G1630" s="368">
        <v>1</v>
      </c>
      <c r="H1630" s="368">
        <v>9</v>
      </c>
      <c r="I1630" s="368">
        <v>3</v>
      </c>
      <c r="J1630" s="368">
        <v>0</v>
      </c>
    </row>
    <row r="1631" spans="1:10" ht="15.75" customHeight="1">
      <c r="A1631" s="368" t="s">
        <v>2404</v>
      </c>
      <c r="B1631" s="368">
        <v>4</v>
      </c>
      <c r="C1631" s="368" t="s">
        <v>139</v>
      </c>
      <c r="D1631" s="368" t="s">
        <v>193</v>
      </c>
      <c r="E1631" s="368" t="s">
        <v>249</v>
      </c>
      <c r="F1631" s="368">
        <v>8</v>
      </c>
      <c r="G1631" s="368">
        <v>0</v>
      </c>
      <c r="H1631" s="368">
        <v>7</v>
      </c>
      <c r="I1631" s="368">
        <v>1</v>
      </c>
      <c r="J1631" s="368">
        <v>0</v>
      </c>
    </row>
    <row r="1632" spans="1:10" ht="15.75" customHeight="1">
      <c r="A1632" s="368" t="s">
        <v>2405</v>
      </c>
      <c r="B1632" s="368">
        <v>4</v>
      </c>
      <c r="C1632" s="368" t="s">
        <v>139</v>
      </c>
      <c r="D1632" s="368" t="s">
        <v>222</v>
      </c>
      <c r="E1632" s="368" t="s">
        <v>249</v>
      </c>
      <c r="F1632" s="368">
        <v>9</v>
      </c>
      <c r="G1632" s="368">
        <v>0</v>
      </c>
      <c r="H1632" s="368">
        <v>6</v>
      </c>
      <c r="I1632" s="368">
        <v>3</v>
      </c>
      <c r="J1632" s="368">
        <v>0</v>
      </c>
    </row>
    <row r="1633" spans="1:10" ht="15.75" customHeight="1">
      <c r="A1633" s="368" t="s">
        <v>2406</v>
      </c>
      <c r="B1633" s="368">
        <v>4</v>
      </c>
      <c r="C1633" s="368" t="s">
        <v>139</v>
      </c>
      <c r="D1633" s="368" t="s">
        <v>223</v>
      </c>
      <c r="E1633" s="368" t="s">
        <v>249</v>
      </c>
      <c r="F1633" s="368">
        <v>16</v>
      </c>
      <c r="G1633" s="368">
        <v>2</v>
      </c>
      <c r="H1633" s="368">
        <v>12</v>
      </c>
      <c r="I1633" s="368">
        <v>0</v>
      </c>
      <c r="J1633" s="368">
        <v>2</v>
      </c>
    </row>
    <row r="1634" spans="1:10" ht="15.75" customHeight="1">
      <c r="A1634" s="368" t="s">
        <v>2407</v>
      </c>
      <c r="B1634" s="368">
        <v>4</v>
      </c>
      <c r="C1634" s="368" t="s">
        <v>139</v>
      </c>
      <c r="D1634" s="368" t="s">
        <v>62</v>
      </c>
      <c r="E1634" s="368" t="s">
        <v>249</v>
      </c>
      <c r="F1634" s="368">
        <v>10</v>
      </c>
      <c r="G1634" s="368">
        <v>0</v>
      </c>
      <c r="H1634" s="368">
        <v>9</v>
      </c>
      <c r="I1634" s="368">
        <v>1</v>
      </c>
      <c r="J1634" s="368">
        <v>0</v>
      </c>
    </row>
    <row r="1635" spans="1:10" ht="15.75" customHeight="1">
      <c r="A1635" s="368" t="s">
        <v>2408</v>
      </c>
      <c r="B1635" s="368">
        <v>4</v>
      </c>
      <c r="C1635" s="368" t="s">
        <v>139</v>
      </c>
      <c r="D1635" s="368" t="s">
        <v>63</v>
      </c>
      <c r="E1635" s="368" t="s">
        <v>248</v>
      </c>
      <c r="F1635" s="368">
        <v>1486</v>
      </c>
      <c r="G1635" s="368">
        <v>81</v>
      </c>
      <c r="H1635" s="368">
        <v>1048</v>
      </c>
      <c r="I1635" s="368">
        <v>260</v>
      </c>
      <c r="J1635" s="368">
        <v>97</v>
      </c>
    </row>
    <row r="1636" spans="1:10" ht="15.75" customHeight="1">
      <c r="A1636" s="368" t="s">
        <v>2409</v>
      </c>
      <c r="B1636" s="368">
        <v>4</v>
      </c>
      <c r="C1636" s="368" t="s">
        <v>139</v>
      </c>
      <c r="D1636" s="368" t="s">
        <v>93</v>
      </c>
      <c r="E1636" s="368" t="s">
        <v>248</v>
      </c>
      <c r="F1636" s="368">
        <v>4</v>
      </c>
      <c r="G1636" s="368">
        <v>0</v>
      </c>
      <c r="H1636" s="368">
        <v>3</v>
      </c>
      <c r="I1636" s="368">
        <v>1</v>
      </c>
      <c r="J1636" s="368">
        <v>0</v>
      </c>
    </row>
    <row r="1637" spans="1:10" ht="15.75" customHeight="1">
      <c r="A1637" s="368" t="s">
        <v>2410</v>
      </c>
      <c r="B1637" s="368">
        <v>4</v>
      </c>
      <c r="C1637" s="368" t="s">
        <v>139</v>
      </c>
      <c r="D1637" s="368" t="s">
        <v>94</v>
      </c>
      <c r="E1637" s="368" t="s">
        <v>248</v>
      </c>
      <c r="F1637" s="368">
        <v>3</v>
      </c>
      <c r="G1637" s="368">
        <v>0</v>
      </c>
      <c r="H1637" s="368">
        <v>2</v>
      </c>
      <c r="I1637" s="368">
        <v>1</v>
      </c>
      <c r="J1637" s="368">
        <v>0</v>
      </c>
    </row>
    <row r="1638" spans="1:10" ht="15.75" customHeight="1">
      <c r="A1638" s="368" t="s">
        <v>2411</v>
      </c>
      <c r="B1638" s="368">
        <v>4</v>
      </c>
      <c r="C1638" s="368" t="s">
        <v>139</v>
      </c>
      <c r="D1638" s="368" t="s">
        <v>224</v>
      </c>
      <c r="E1638" s="368" t="s">
        <v>248</v>
      </c>
      <c r="F1638" s="368">
        <v>11</v>
      </c>
      <c r="G1638" s="368">
        <v>4</v>
      </c>
      <c r="H1638" s="368">
        <v>5</v>
      </c>
      <c r="I1638" s="368">
        <v>0</v>
      </c>
      <c r="J1638" s="368">
        <v>2</v>
      </c>
    </row>
    <row r="1639" spans="1:10" ht="15.75" customHeight="1">
      <c r="A1639" s="368" t="s">
        <v>2412</v>
      </c>
      <c r="B1639" s="368">
        <v>4</v>
      </c>
      <c r="C1639" s="368" t="s">
        <v>139</v>
      </c>
      <c r="D1639" s="368" t="s">
        <v>194</v>
      </c>
      <c r="E1639" s="368" t="s">
        <v>248</v>
      </c>
      <c r="F1639" s="368">
        <v>5</v>
      </c>
      <c r="G1639" s="368">
        <v>0</v>
      </c>
      <c r="H1639" s="368">
        <v>4</v>
      </c>
      <c r="I1639" s="368">
        <v>1</v>
      </c>
      <c r="J1639" s="368">
        <v>0</v>
      </c>
    </row>
    <row r="1640" spans="1:10" ht="15.75" customHeight="1">
      <c r="A1640" s="368" t="s">
        <v>2413</v>
      </c>
      <c r="B1640" s="368">
        <v>4</v>
      </c>
      <c r="C1640" s="368" t="s">
        <v>139</v>
      </c>
      <c r="D1640" s="368" t="s">
        <v>82</v>
      </c>
      <c r="E1640" s="368" t="s">
        <v>248</v>
      </c>
      <c r="F1640" s="368">
        <v>2</v>
      </c>
      <c r="G1640" s="368">
        <v>0</v>
      </c>
      <c r="H1640" s="368">
        <v>2</v>
      </c>
      <c r="I1640" s="368">
        <v>0</v>
      </c>
      <c r="J1640" s="368">
        <v>0</v>
      </c>
    </row>
    <row r="1641" spans="1:10" ht="15.75" customHeight="1">
      <c r="A1641" s="368" t="s">
        <v>2414</v>
      </c>
      <c r="B1641" s="368">
        <v>4</v>
      </c>
      <c r="C1641" s="368" t="s">
        <v>139</v>
      </c>
      <c r="D1641" s="368" t="s">
        <v>95</v>
      </c>
      <c r="E1641" s="368" t="s">
        <v>248</v>
      </c>
      <c r="F1641" s="368">
        <v>7</v>
      </c>
      <c r="G1641" s="368">
        <v>0</v>
      </c>
      <c r="H1641" s="368">
        <v>5</v>
      </c>
      <c r="I1641" s="368">
        <v>2</v>
      </c>
      <c r="J1641" s="368">
        <v>0</v>
      </c>
    </row>
    <row r="1642" spans="1:10" ht="15.75" customHeight="1">
      <c r="A1642" s="368" t="s">
        <v>2415</v>
      </c>
      <c r="B1642" s="368">
        <v>4</v>
      </c>
      <c r="C1642" s="368" t="s">
        <v>139</v>
      </c>
      <c r="D1642" s="368" t="s">
        <v>210</v>
      </c>
      <c r="E1642" s="368" t="s">
        <v>248</v>
      </c>
      <c r="F1642" s="368">
        <v>14</v>
      </c>
      <c r="G1642" s="368">
        <v>0</v>
      </c>
      <c r="H1642" s="368">
        <v>10</v>
      </c>
      <c r="I1642" s="368">
        <v>2</v>
      </c>
      <c r="J1642" s="368">
        <v>2</v>
      </c>
    </row>
    <row r="1643" spans="1:10" ht="15.75" customHeight="1">
      <c r="A1643" s="368" t="s">
        <v>2416</v>
      </c>
      <c r="B1643" s="368">
        <v>4</v>
      </c>
      <c r="C1643" s="368" t="s">
        <v>139</v>
      </c>
      <c r="D1643" s="368" t="s">
        <v>20</v>
      </c>
      <c r="E1643" s="368" t="s">
        <v>248</v>
      </c>
      <c r="F1643" s="368">
        <v>7</v>
      </c>
      <c r="G1643" s="368">
        <v>0</v>
      </c>
      <c r="H1643" s="368">
        <v>6</v>
      </c>
      <c r="I1643" s="368">
        <v>1</v>
      </c>
      <c r="J1643" s="368">
        <v>0</v>
      </c>
    </row>
    <row r="1644" spans="1:10" ht="15.75" customHeight="1">
      <c r="A1644" s="368" t="s">
        <v>2417</v>
      </c>
      <c r="B1644" s="368">
        <v>4</v>
      </c>
      <c r="C1644" s="368" t="s">
        <v>139</v>
      </c>
      <c r="D1644" s="368" t="s">
        <v>21</v>
      </c>
      <c r="E1644" s="368" t="s">
        <v>248</v>
      </c>
      <c r="F1644" s="368">
        <v>2</v>
      </c>
      <c r="G1644" s="368">
        <v>0</v>
      </c>
      <c r="H1644" s="368">
        <v>2</v>
      </c>
      <c r="I1644" s="368">
        <v>0</v>
      </c>
      <c r="J1644" s="368">
        <v>0</v>
      </c>
    </row>
    <row r="1645" spans="1:10" ht="15.75" customHeight="1">
      <c r="A1645" s="368" t="s">
        <v>2418</v>
      </c>
      <c r="B1645" s="368">
        <v>4</v>
      </c>
      <c r="C1645" s="368" t="s">
        <v>139</v>
      </c>
      <c r="D1645" s="368" t="s">
        <v>22</v>
      </c>
      <c r="E1645" s="368" t="s">
        <v>248</v>
      </c>
      <c r="F1645" s="368">
        <v>5</v>
      </c>
      <c r="G1645" s="368">
        <v>2</v>
      </c>
      <c r="H1645" s="368">
        <v>3</v>
      </c>
      <c r="I1645" s="368">
        <v>0</v>
      </c>
      <c r="J1645" s="368">
        <v>0</v>
      </c>
    </row>
    <row r="1646" spans="1:10" ht="15.75" customHeight="1">
      <c r="A1646" s="368" t="s">
        <v>2419</v>
      </c>
      <c r="B1646" s="368">
        <v>4</v>
      </c>
      <c r="C1646" s="368" t="s">
        <v>139</v>
      </c>
      <c r="D1646" s="368" t="s">
        <v>195</v>
      </c>
      <c r="E1646" s="368" t="s">
        <v>248</v>
      </c>
      <c r="F1646" s="368">
        <v>15</v>
      </c>
      <c r="G1646" s="368">
        <v>1</v>
      </c>
      <c r="H1646" s="368">
        <v>10</v>
      </c>
      <c r="I1646" s="368">
        <v>2</v>
      </c>
      <c r="J1646" s="368">
        <v>2</v>
      </c>
    </row>
    <row r="1647" spans="1:10" ht="15.75" customHeight="1">
      <c r="A1647" s="368" t="s">
        <v>2420</v>
      </c>
      <c r="B1647" s="368">
        <v>4</v>
      </c>
      <c r="C1647" s="368" t="s">
        <v>139</v>
      </c>
      <c r="D1647" s="368" t="s">
        <v>175</v>
      </c>
      <c r="E1647" s="368" t="s">
        <v>248</v>
      </c>
      <c r="F1647" s="368">
        <v>4</v>
      </c>
      <c r="G1647" s="368">
        <v>0</v>
      </c>
      <c r="H1647" s="368">
        <v>4</v>
      </c>
      <c r="I1647" s="368">
        <v>0</v>
      </c>
      <c r="J1647" s="368">
        <v>0</v>
      </c>
    </row>
    <row r="1648" spans="1:10" ht="15.75" customHeight="1">
      <c r="A1648" s="368" t="s">
        <v>2421</v>
      </c>
      <c r="B1648" s="368">
        <v>4</v>
      </c>
      <c r="C1648" s="368" t="s">
        <v>139</v>
      </c>
      <c r="D1648" s="368" t="s">
        <v>225</v>
      </c>
      <c r="E1648" s="368" t="s">
        <v>248</v>
      </c>
      <c r="F1648" s="368">
        <v>20</v>
      </c>
      <c r="G1648" s="368">
        <v>2</v>
      </c>
      <c r="H1648" s="368">
        <v>16</v>
      </c>
      <c r="I1648" s="368">
        <v>0</v>
      </c>
      <c r="J1648" s="368">
        <v>2</v>
      </c>
    </row>
    <row r="1649" spans="1:10" ht="15.75" customHeight="1">
      <c r="A1649" s="368" t="s">
        <v>2422</v>
      </c>
      <c r="B1649" s="368">
        <v>4</v>
      </c>
      <c r="C1649" s="368" t="s">
        <v>139</v>
      </c>
      <c r="D1649" s="368" t="s">
        <v>96</v>
      </c>
      <c r="E1649" s="368" t="s">
        <v>248</v>
      </c>
      <c r="F1649" s="368">
        <v>3</v>
      </c>
      <c r="G1649" s="368">
        <v>0</v>
      </c>
      <c r="H1649" s="368">
        <v>2</v>
      </c>
      <c r="I1649" s="368">
        <v>0</v>
      </c>
      <c r="J1649" s="368">
        <v>1</v>
      </c>
    </row>
    <row r="1650" spans="1:10" ht="15.75" customHeight="1">
      <c r="A1650" s="368" t="s">
        <v>2423</v>
      </c>
      <c r="B1650" s="368">
        <v>4</v>
      </c>
      <c r="C1650" s="368" t="s">
        <v>139</v>
      </c>
      <c r="D1650" s="368" t="s">
        <v>176</v>
      </c>
      <c r="E1650" s="368" t="s">
        <v>248</v>
      </c>
      <c r="F1650" s="368">
        <v>1</v>
      </c>
      <c r="G1650" s="368">
        <v>0</v>
      </c>
      <c r="H1650" s="368">
        <v>1</v>
      </c>
      <c r="I1650" s="368">
        <v>0</v>
      </c>
      <c r="J1650" s="368">
        <v>0</v>
      </c>
    </row>
    <row r="1651" spans="1:10" ht="15.75" customHeight="1">
      <c r="A1651" s="368" t="s">
        <v>2424</v>
      </c>
      <c r="B1651" s="368">
        <v>4</v>
      </c>
      <c r="C1651" s="368" t="s">
        <v>139</v>
      </c>
      <c r="D1651" s="368" t="s">
        <v>196</v>
      </c>
      <c r="E1651" s="368" t="s">
        <v>248</v>
      </c>
      <c r="F1651" s="368">
        <v>16</v>
      </c>
      <c r="G1651" s="368">
        <v>0</v>
      </c>
      <c r="H1651" s="368">
        <v>13</v>
      </c>
      <c r="I1651" s="368">
        <v>3</v>
      </c>
      <c r="J1651" s="368">
        <v>0</v>
      </c>
    </row>
    <row r="1652" spans="1:10" ht="15.75" customHeight="1">
      <c r="A1652" s="368" t="s">
        <v>2425</v>
      </c>
      <c r="B1652" s="368">
        <v>4</v>
      </c>
      <c r="C1652" s="368" t="s">
        <v>139</v>
      </c>
      <c r="D1652" s="368" t="s">
        <v>97</v>
      </c>
      <c r="E1652" s="368" t="s">
        <v>248</v>
      </c>
      <c r="F1652" s="368">
        <v>11</v>
      </c>
      <c r="G1652" s="368">
        <v>0</v>
      </c>
      <c r="H1652" s="368">
        <v>9</v>
      </c>
      <c r="I1652" s="368">
        <v>2</v>
      </c>
      <c r="J1652" s="368">
        <v>0</v>
      </c>
    </row>
    <row r="1653" spans="1:10" ht="15.75" customHeight="1">
      <c r="A1653" s="368" t="s">
        <v>2426</v>
      </c>
      <c r="B1653" s="368">
        <v>4</v>
      </c>
      <c r="C1653" s="368" t="s">
        <v>139</v>
      </c>
      <c r="D1653" s="368" t="s">
        <v>177</v>
      </c>
      <c r="E1653" s="368" t="s">
        <v>248</v>
      </c>
      <c r="F1653" s="368">
        <v>25</v>
      </c>
      <c r="G1653" s="368">
        <v>1</v>
      </c>
      <c r="H1653" s="368">
        <v>19</v>
      </c>
      <c r="I1653" s="368">
        <v>2</v>
      </c>
      <c r="J1653" s="368">
        <v>3</v>
      </c>
    </row>
    <row r="1654" spans="1:10" ht="15.75" customHeight="1">
      <c r="A1654" s="368" t="s">
        <v>2427</v>
      </c>
      <c r="B1654" s="368">
        <v>4</v>
      </c>
      <c r="C1654" s="368" t="s">
        <v>139</v>
      </c>
      <c r="D1654" s="368" t="s">
        <v>23</v>
      </c>
      <c r="E1654" s="368" t="s">
        <v>248</v>
      </c>
      <c r="F1654" s="368">
        <v>6</v>
      </c>
      <c r="G1654" s="368">
        <v>0</v>
      </c>
      <c r="H1654" s="368">
        <v>4</v>
      </c>
      <c r="I1654" s="368">
        <v>1</v>
      </c>
      <c r="J1654" s="368">
        <v>1</v>
      </c>
    </row>
    <row r="1655" spans="1:10" ht="15.75" customHeight="1">
      <c r="A1655" s="368" t="s">
        <v>2428</v>
      </c>
      <c r="B1655" s="368">
        <v>4</v>
      </c>
      <c r="C1655" s="368" t="s">
        <v>139</v>
      </c>
      <c r="D1655" s="368" t="s">
        <v>226</v>
      </c>
      <c r="E1655" s="368" t="s">
        <v>248</v>
      </c>
      <c r="F1655" s="368">
        <v>6</v>
      </c>
      <c r="G1655" s="368">
        <v>2</v>
      </c>
      <c r="H1655" s="368">
        <v>3</v>
      </c>
      <c r="I1655" s="368">
        <v>0</v>
      </c>
      <c r="J1655" s="368">
        <v>1</v>
      </c>
    </row>
    <row r="1656" spans="1:10" ht="15.75" customHeight="1">
      <c r="A1656" s="368" t="s">
        <v>2429</v>
      </c>
      <c r="B1656" s="368">
        <v>4</v>
      </c>
      <c r="C1656" s="368" t="s">
        <v>139</v>
      </c>
      <c r="D1656" s="368" t="s">
        <v>83</v>
      </c>
      <c r="E1656" s="368" t="s">
        <v>248</v>
      </c>
      <c r="F1656" s="368">
        <v>41</v>
      </c>
      <c r="G1656" s="368">
        <v>4</v>
      </c>
      <c r="H1656" s="368">
        <v>33</v>
      </c>
      <c r="I1656" s="368">
        <v>3</v>
      </c>
      <c r="J1656" s="368">
        <v>1</v>
      </c>
    </row>
    <row r="1657" spans="1:10" ht="15.75" customHeight="1">
      <c r="A1657" s="368" t="s">
        <v>2430</v>
      </c>
      <c r="B1657" s="368">
        <v>4</v>
      </c>
      <c r="C1657" s="368" t="s">
        <v>139</v>
      </c>
      <c r="D1657" s="368" t="s">
        <v>98</v>
      </c>
      <c r="E1657" s="368" t="s">
        <v>248</v>
      </c>
      <c r="F1657" s="368">
        <v>3</v>
      </c>
      <c r="G1657" s="368">
        <v>0</v>
      </c>
      <c r="H1657" s="368">
        <v>2</v>
      </c>
      <c r="I1657" s="368">
        <v>1</v>
      </c>
      <c r="J1657" s="368">
        <v>0</v>
      </c>
    </row>
    <row r="1658" spans="1:10" ht="15.75" customHeight="1">
      <c r="A1658" s="368" t="s">
        <v>2431</v>
      </c>
      <c r="B1658" s="368">
        <v>4</v>
      </c>
      <c r="C1658" s="368" t="s">
        <v>139</v>
      </c>
      <c r="D1658" s="368" t="s">
        <v>84</v>
      </c>
      <c r="E1658" s="368" t="s">
        <v>248</v>
      </c>
      <c r="F1658" s="368">
        <v>12</v>
      </c>
      <c r="G1658" s="368">
        <v>0</v>
      </c>
      <c r="H1658" s="368">
        <v>10</v>
      </c>
      <c r="I1658" s="368">
        <v>2</v>
      </c>
      <c r="J1658" s="368">
        <v>0</v>
      </c>
    </row>
    <row r="1659" spans="1:10" ht="15.75" customHeight="1">
      <c r="A1659" s="368" t="s">
        <v>2432</v>
      </c>
      <c r="B1659" s="368">
        <v>4</v>
      </c>
      <c r="C1659" s="368" t="s">
        <v>139</v>
      </c>
      <c r="D1659" s="368" t="s">
        <v>24</v>
      </c>
      <c r="E1659" s="368" t="s">
        <v>248</v>
      </c>
      <c r="F1659" s="368">
        <v>12</v>
      </c>
      <c r="G1659" s="368">
        <v>1</v>
      </c>
      <c r="H1659" s="368">
        <v>8</v>
      </c>
      <c r="I1659" s="368">
        <v>2</v>
      </c>
      <c r="J1659" s="368">
        <v>1</v>
      </c>
    </row>
    <row r="1660" spans="1:10" ht="15.75" customHeight="1">
      <c r="A1660" s="368" t="s">
        <v>2433</v>
      </c>
      <c r="B1660" s="368">
        <v>4</v>
      </c>
      <c r="C1660" s="368" t="s">
        <v>139</v>
      </c>
      <c r="D1660" s="368" t="s">
        <v>25</v>
      </c>
      <c r="E1660" s="368" t="s">
        <v>248</v>
      </c>
      <c r="F1660" s="368">
        <v>10</v>
      </c>
      <c r="G1660" s="368">
        <v>0</v>
      </c>
      <c r="H1660" s="368">
        <v>6</v>
      </c>
      <c r="I1660" s="368">
        <v>4</v>
      </c>
      <c r="J1660" s="368">
        <v>0</v>
      </c>
    </row>
    <row r="1661" spans="1:10" ht="15.75" customHeight="1">
      <c r="A1661" s="368" t="s">
        <v>2434</v>
      </c>
      <c r="B1661" s="368">
        <v>4</v>
      </c>
      <c r="C1661" s="368" t="s">
        <v>139</v>
      </c>
      <c r="D1661" s="368" t="s">
        <v>197</v>
      </c>
      <c r="E1661" s="368" t="s">
        <v>248</v>
      </c>
      <c r="F1661" s="368">
        <v>6</v>
      </c>
      <c r="G1661" s="368">
        <v>0</v>
      </c>
      <c r="H1661" s="368">
        <v>2</v>
      </c>
      <c r="I1661" s="368">
        <v>3</v>
      </c>
      <c r="J1661" s="368">
        <v>1</v>
      </c>
    </row>
    <row r="1662" spans="1:10" ht="15.75" customHeight="1">
      <c r="A1662" s="368" t="s">
        <v>2435</v>
      </c>
      <c r="B1662" s="368">
        <v>4</v>
      </c>
      <c r="C1662" s="368" t="s">
        <v>139</v>
      </c>
      <c r="D1662" s="368" t="s">
        <v>211</v>
      </c>
      <c r="E1662" s="368" t="s">
        <v>248</v>
      </c>
      <c r="F1662" s="368">
        <v>24</v>
      </c>
      <c r="G1662" s="368">
        <v>2</v>
      </c>
      <c r="H1662" s="368">
        <v>16</v>
      </c>
      <c r="I1662" s="368">
        <v>5</v>
      </c>
      <c r="J1662" s="368">
        <v>1</v>
      </c>
    </row>
    <row r="1663" spans="1:10" ht="15.75" customHeight="1">
      <c r="A1663" s="368" t="s">
        <v>2436</v>
      </c>
      <c r="B1663" s="368">
        <v>4</v>
      </c>
      <c r="C1663" s="368" t="s">
        <v>139</v>
      </c>
      <c r="D1663" s="368" t="s">
        <v>100</v>
      </c>
      <c r="E1663" s="368" t="s">
        <v>248</v>
      </c>
      <c r="F1663" s="368">
        <v>4</v>
      </c>
      <c r="G1663" s="368">
        <v>0</v>
      </c>
      <c r="H1663" s="368">
        <v>3</v>
      </c>
      <c r="I1663" s="368">
        <v>1</v>
      </c>
      <c r="J1663" s="368">
        <v>0</v>
      </c>
    </row>
    <row r="1664" spans="1:10" ht="15.75" customHeight="1">
      <c r="A1664" s="368" t="s">
        <v>2437</v>
      </c>
      <c r="B1664" s="368">
        <v>4</v>
      </c>
      <c r="C1664" s="368" t="s">
        <v>139</v>
      </c>
      <c r="D1664" s="368" t="s">
        <v>26</v>
      </c>
      <c r="E1664" s="368" t="s">
        <v>248</v>
      </c>
      <c r="F1664" s="368">
        <v>11</v>
      </c>
      <c r="G1664" s="368">
        <v>1</v>
      </c>
      <c r="H1664" s="368">
        <v>9</v>
      </c>
      <c r="I1664" s="368">
        <v>0</v>
      </c>
      <c r="J1664" s="368">
        <v>1</v>
      </c>
    </row>
    <row r="1665" spans="1:10" ht="15.75" customHeight="1">
      <c r="A1665" s="368" t="s">
        <v>2438</v>
      </c>
      <c r="B1665" s="368">
        <v>4</v>
      </c>
      <c r="C1665" s="368" t="s">
        <v>139</v>
      </c>
      <c r="D1665" s="368" t="s">
        <v>154</v>
      </c>
      <c r="E1665" s="368" t="s">
        <v>248</v>
      </c>
      <c r="F1665" s="368">
        <v>3</v>
      </c>
      <c r="G1665" s="368">
        <v>0</v>
      </c>
      <c r="H1665" s="368">
        <v>2</v>
      </c>
      <c r="I1665" s="368">
        <v>0</v>
      </c>
      <c r="J1665" s="368">
        <v>1</v>
      </c>
    </row>
    <row r="1666" spans="1:10" ht="15.75" customHeight="1">
      <c r="A1666" s="368" t="s">
        <v>2439</v>
      </c>
      <c r="B1666" s="368">
        <v>4</v>
      </c>
      <c r="C1666" s="368" t="s">
        <v>139</v>
      </c>
      <c r="D1666" s="368" t="s">
        <v>73</v>
      </c>
      <c r="E1666" s="368" t="s">
        <v>248</v>
      </c>
      <c r="F1666" s="368">
        <v>2</v>
      </c>
      <c r="G1666" s="368">
        <v>0</v>
      </c>
      <c r="H1666" s="368">
        <v>2</v>
      </c>
      <c r="I1666" s="368">
        <v>0</v>
      </c>
      <c r="J1666" s="368">
        <v>0</v>
      </c>
    </row>
    <row r="1667" spans="1:10" ht="15.75" customHeight="1">
      <c r="A1667" s="368" t="s">
        <v>2440</v>
      </c>
      <c r="B1667" s="368">
        <v>4</v>
      </c>
      <c r="C1667" s="368" t="s">
        <v>139</v>
      </c>
      <c r="D1667" s="368" t="s">
        <v>74</v>
      </c>
      <c r="E1667" s="368" t="s">
        <v>248</v>
      </c>
      <c r="F1667" s="368">
        <v>24</v>
      </c>
      <c r="G1667" s="368">
        <v>2</v>
      </c>
      <c r="H1667" s="368">
        <v>16</v>
      </c>
      <c r="I1667" s="368">
        <v>4</v>
      </c>
      <c r="J1667" s="368">
        <v>2</v>
      </c>
    </row>
    <row r="1668" spans="1:10" ht="15.75" customHeight="1">
      <c r="A1668" s="368" t="s">
        <v>2441</v>
      </c>
      <c r="B1668" s="368">
        <v>4</v>
      </c>
      <c r="C1668" s="368" t="s">
        <v>139</v>
      </c>
      <c r="D1668" s="368" t="s">
        <v>198</v>
      </c>
      <c r="E1668" s="368" t="s">
        <v>248</v>
      </c>
      <c r="F1668" s="368">
        <v>36</v>
      </c>
      <c r="G1668" s="368">
        <v>3</v>
      </c>
      <c r="H1668" s="368">
        <v>23</v>
      </c>
      <c r="I1668" s="368">
        <v>6</v>
      </c>
      <c r="J1668" s="368">
        <v>4</v>
      </c>
    </row>
    <row r="1669" spans="1:10" ht="15.75" customHeight="1">
      <c r="A1669" s="368" t="s">
        <v>2442</v>
      </c>
      <c r="B1669" s="368">
        <v>4</v>
      </c>
      <c r="C1669" s="368" t="s">
        <v>139</v>
      </c>
      <c r="D1669" s="368" t="s">
        <v>227</v>
      </c>
      <c r="E1669" s="368" t="s">
        <v>248</v>
      </c>
      <c r="F1669" s="368">
        <v>13</v>
      </c>
      <c r="G1669" s="368">
        <v>0</v>
      </c>
      <c r="H1669" s="368">
        <v>9</v>
      </c>
      <c r="I1669" s="368">
        <v>3</v>
      </c>
      <c r="J1669" s="368">
        <v>1</v>
      </c>
    </row>
    <row r="1670" spans="1:10" ht="15.75" customHeight="1">
      <c r="A1670" s="368" t="s">
        <v>2443</v>
      </c>
      <c r="B1670" s="368">
        <v>4</v>
      </c>
      <c r="C1670" s="368" t="s">
        <v>139</v>
      </c>
      <c r="D1670" s="368" t="s">
        <v>199</v>
      </c>
      <c r="E1670" s="368" t="s">
        <v>248</v>
      </c>
      <c r="F1670" s="368">
        <v>5</v>
      </c>
      <c r="G1670" s="368">
        <v>0</v>
      </c>
      <c r="H1670" s="368">
        <v>3</v>
      </c>
      <c r="I1670" s="368">
        <v>2</v>
      </c>
      <c r="J1670" s="368">
        <v>0</v>
      </c>
    </row>
    <row r="1671" spans="1:10" ht="15.75" customHeight="1">
      <c r="A1671" s="368" t="s">
        <v>2444</v>
      </c>
      <c r="B1671" s="368">
        <v>4</v>
      </c>
      <c r="C1671" s="368" t="s">
        <v>139</v>
      </c>
      <c r="D1671" s="368" t="s">
        <v>212</v>
      </c>
      <c r="E1671" s="368" t="s">
        <v>248</v>
      </c>
      <c r="F1671" s="368">
        <v>2</v>
      </c>
      <c r="G1671" s="368">
        <v>0</v>
      </c>
      <c r="H1671" s="368">
        <v>1</v>
      </c>
      <c r="I1671" s="368">
        <v>1</v>
      </c>
      <c r="J1671" s="368">
        <v>0</v>
      </c>
    </row>
    <row r="1672" spans="1:10" ht="15.75" customHeight="1">
      <c r="A1672" s="368" t="s">
        <v>2445</v>
      </c>
      <c r="B1672" s="368">
        <v>4</v>
      </c>
      <c r="C1672" s="368" t="s">
        <v>139</v>
      </c>
      <c r="D1672" s="368" t="s">
        <v>155</v>
      </c>
      <c r="E1672" s="368" t="s">
        <v>248</v>
      </c>
      <c r="F1672" s="368">
        <v>7</v>
      </c>
      <c r="G1672" s="368">
        <v>0</v>
      </c>
      <c r="H1672" s="368">
        <v>3</v>
      </c>
      <c r="I1672" s="368">
        <v>3</v>
      </c>
      <c r="J1672" s="368">
        <v>1</v>
      </c>
    </row>
    <row r="1673" spans="1:10" ht="15.75" customHeight="1">
      <c r="A1673" s="368" t="s">
        <v>2446</v>
      </c>
      <c r="B1673" s="368">
        <v>4</v>
      </c>
      <c r="C1673" s="368" t="s">
        <v>139</v>
      </c>
      <c r="D1673" s="368" t="s">
        <v>101</v>
      </c>
      <c r="E1673" s="368" t="s">
        <v>248</v>
      </c>
      <c r="F1673" s="368">
        <v>1</v>
      </c>
      <c r="G1673" s="368">
        <v>0</v>
      </c>
      <c r="H1673" s="368">
        <v>0</v>
      </c>
      <c r="I1673" s="368">
        <v>1</v>
      </c>
      <c r="J1673" s="368">
        <v>0</v>
      </c>
    </row>
    <row r="1674" spans="1:10" ht="15.75" customHeight="1">
      <c r="A1674" s="368" t="s">
        <v>2447</v>
      </c>
      <c r="B1674" s="368">
        <v>4</v>
      </c>
      <c r="C1674" s="368" t="s">
        <v>139</v>
      </c>
      <c r="D1674" s="368" t="s">
        <v>228</v>
      </c>
      <c r="E1674" s="368" t="s">
        <v>248</v>
      </c>
      <c r="F1674" s="368">
        <v>7</v>
      </c>
      <c r="G1674" s="368">
        <v>1</v>
      </c>
      <c r="H1674" s="368">
        <v>5</v>
      </c>
      <c r="I1674" s="368">
        <v>0</v>
      </c>
      <c r="J1674" s="368">
        <v>1</v>
      </c>
    </row>
    <row r="1675" spans="1:10" ht="15.75" customHeight="1">
      <c r="A1675" s="368" t="s">
        <v>2448</v>
      </c>
      <c r="B1675" s="368">
        <v>4</v>
      </c>
      <c r="C1675" s="368" t="s">
        <v>139</v>
      </c>
      <c r="D1675" s="368" t="s">
        <v>178</v>
      </c>
      <c r="E1675" s="368" t="s">
        <v>248</v>
      </c>
      <c r="F1675" s="368">
        <v>5</v>
      </c>
      <c r="G1675" s="368">
        <v>0</v>
      </c>
      <c r="H1675" s="368">
        <v>4</v>
      </c>
      <c r="I1675" s="368">
        <v>0</v>
      </c>
      <c r="J1675" s="368">
        <v>1</v>
      </c>
    </row>
    <row r="1676" spans="1:10" ht="15.75" customHeight="1">
      <c r="A1676" s="368" t="s">
        <v>2449</v>
      </c>
      <c r="B1676" s="368">
        <v>4</v>
      </c>
      <c r="C1676" s="368" t="s">
        <v>139</v>
      </c>
      <c r="D1676" s="368" t="s">
        <v>102</v>
      </c>
      <c r="E1676" s="368" t="s">
        <v>248</v>
      </c>
      <c r="F1676" s="368">
        <v>1</v>
      </c>
      <c r="G1676" s="368">
        <v>0</v>
      </c>
      <c r="H1676" s="368">
        <v>1</v>
      </c>
      <c r="I1676" s="368">
        <v>0</v>
      </c>
      <c r="J1676" s="368">
        <v>0</v>
      </c>
    </row>
    <row r="1677" spans="1:10" ht="15.75" customHeight="1">
      <c r="A1677" s="368" t="s">
        <v>2450</v>
      </c>
      <c r="B1677" s="368">
        <v>4</v>
      </c>
      <c r="C1677" s="368" t="s">
        <v>139</v>
      </c>
      <c r="D1677" s="368" t="s">
        <v>85</v>
      </c>
      <c r="E1677" s="368" t="s">
        <v>248</v>
      </c>
      <c r="F1677" s="368">
        <v>28</v>
      </c>
      <c r="G1677" s="368">
        <v>4</v>
      </c>
      <c r="H1677" s="368">
        <v>18</v>
      </c>
      <c r="I1677" s="368">
        <v>3</v>
      </c>
      <c r="J1677" s="368">
        <v>3</v>
      </c>
    </row>
    <row r="1678" spans="1:10" ht="15.75" customHeight="1">
      <c r="A1678" s="368" t="s">
        <v>2451</v>
      </c>
      <c r="B1678" s="368">
        <v>4</v>
      </c>
      <c r="C1678" s="368" t="s">
        <v>139</v>
      </c>
      <c r="D1678" s="368" t="s">
        <v>156</v>
      </c>
      <c r="E1678" s="368" t="s">
        <v>248</v>
      </c>
      <c r="F1678" s="368">
        <v>7</v>
      </c>
      <c r="G1678" s="368">
        <v>0</v>
      </c>
      <c r="H1678" s="368">
        <v>6</v>
      </c>
      <c r="I1678" s="368">
        <v>1</v>
      </c>
      <c r="J1678" s="368">
        <v>0</v>
      </c>
    </row>
    <row r="1679" spans="1:10" ht="15.75" customHeight="1">
      <c r="A1679" s="368" t="s">
        <v>2452</v>
      </c>
      <c r="B1679" s="368">
        <v>4</v>
      </c>
      <c r="C1679" s="368" t="s">
        <v>139</v>
      </c>
      <c r="D1679" s="368" t="s">
        <v>200</v>
      </c>
      <c r="E1679" s="368" t="s">
        <v>248</v>
      </c>
      <c r="F1679" s="368">
        <v>24</v>
      </c>
      <c r="G1679" s="368">
        <v>0</v>
      </c>
      <c r="H1679" s="368">
        <v>19</v>
      </c>
      <c r="I1679" s="368">
        <v>4</v>
      </c>
      <c r="J1679" s="368">
        <v>1</v>
      </c>
    </row>
    <row r="1680" spans="1:10" ht="15.75" customHeight="1">
      <c r="A1680" s="368" t="s">
        <v>2453</v>
      </c>
      <c r="B1680" s="368">
        <v>4</v>
      </c>
      <c r="C1680" s="368" t="s">
        <v>139</v>
      </c>
      <c r="D1680" s="368" t="s">
        <v>103</v>
      </c>
      <c r="E1680" s="368" t="s">
        <v>248</v>
      </c>
      <c r="F1680" s="368">
        <v>4</v>
      </c>
      <c r="G1680" s="368">
        <v>0</v>
      </c>
      <c r="H1680" s="368">
        <v>3</v>
      </c>
      <c r="I1680" s="368">
        <v>1</v>
      </c>
      <c r="J1680" s="368">
        <v>0</v>
      </c>
    </row>
    <row r="1681" spans="1:10" ht="15.75" customHeight="1">
      <c r="A1681" s="368" t="s">
        <v>2454</v>
      </c>
      <c r="B1681" s="368">
        <v>4</v>
      </c>
      <c r="C1681" s="368" t="s">
        <v>139</v>
      </c>
      <c r="D1681" s="368" t="s">
        <v>104</v>
      </c>
      <c r="E1681" s="368" t="s">
        <v>248</v>
      </c>
      <c r="F1681" s="368">
        <v>3</v>
      </c>
      <c r="G1681" s="368">
        <v>0</v>
      </c>
      <c r="H1681" s="368">
        <v>2</v>
      </c>
      <c r="I1681" s="368">
        <v>1</v>
      </c>
      <c r="J1681" s="368">
        <v>0</v>
      </c>
    </row>
    <row r="1682" spans="1:10" ht="15.75" customHeight="1">
      <c r="A1682" s="368" t="s">
        <v>2455</v>
      </c>
      <c r="B1682" s="368">
        <v>4</v>
      </c>
      <c r="C1682" s="368" t="s">
        <v>139</v>
      </c>
      <c r="D1682" s="368" t="s">
        <v>27</v>
      </c>
      <c r="E1682" s="368" t="s">
        <v>248</v>
      </c>
      <c r="F1682" s="368">
        <v>7</v>
      </c>
      <c r="G1682" s="368">
        <v>0</v>
      </c>
      <c r="H1682" s="368">
        <v>5</v>
      </c>
      <c r="I1682" s="368">
        <v>1</v>
      </c>
      <c r="J1682" s="368">
        <v>1</v>
      </c>
    </row>
    <row r="1683" spans="1:10" ht="15.75" customHeight="1">
      <c r="A1683" s="368" t="s">
        <v>2456</v>
      </c>
      <c r="B1683" s="368">
        <v>4</v>
      </c>
      <c r="C1683" s="368" t="s">
        <v>139</v>
      </c>
      <c r="D1683" s="368" t="s">
        <v>179</v>
      </c>
      <c r="E1683" s="368" t="s">
        <v>248</v>
      </c>
      <c r="F1683" s="368">
        <v>50</v>
      </c>
      <c r="G1683" s="368">
        <v>0</v>
      </c>
      <c r="H1683" s="368">
        <v>35</v>
      </c>
      <c r="I1683" s="368">
        <v>11</v>
      </c>
      <c r="J1683" s="368">
        <v>4</v>
      </c>
    </row>
    <row r="1684" spans="1:10" ht="15.75" customHeight="1">
      <c r="A1684" s="368" t="s">
        <v>2457</v>
      </c>
      <c r="B1684" s="368">
        <v>4</v>
      </c>
      <c r="C1684" s="368" t="s">
        <v>139</v>
      </c>
      <c r="D1684" s="368" t="s">
        <v>106</v>
      </c>
      <c r="E1684" s="368" t="s">
        <v>248</v>
      </c>
      <c r="F1684" s="368">
        <v>1</v>
      </c>
      <c r="G1684" s="368">
        <v>0</v>
      </c>
      <c r="H1684" s="368">
        <v>1</v>
      </c>
      <c r="I1684" s="368">
        <v>0</v>
      </c>
      <c r="J1684" s="368">
        <v>0</v>
      </c>
    </row>
    <row r="1685" spans="1:10" ht="15.75" customHeight="1">
      <c r="A1685" s="368" t="s">
        <v>2458</v>
      </c>
      <c r="B1685" s="368">
        <v>4</v>
      </c>
      <c r="C1685" s="368" t="s">
        <v>139</v>
      </c>
      <c r="D1685" s="368" t="s">
        <v>107</v>
      </c>
      <c r="E1685" s="368" t="s">
        <v>248</v>
      </c>
      <c r="F1685" s="368">
        <v>4</v>
      </c>
      <c r="G1685" s="368">
        <v>0</v>
      </c>
      <c r="H1685" s="368">
        <v>3</v>
      </c>
      <c r="I1685" s="368">
        <v>1</v>
      </c>
      <c r="J1685" s="368">
        <v>0</v>
      </c>
    </row>
    <row r="1686" spans="1:10" ht="15.75" customHeight="1">
      <c r="A1686" s="368" t="s">
        <v>2459</v>
      </c>
      <c r="B1686" s="368">
        <v>4</v>
      </c>
      <c r="C1686" s="368" t="s">
        <v>139</v>
      </c>
      <c r="D1686" s="368" t="s">
        <v>157</v>
      </c>
      <c r="E1686" s="368" t="s">
        <v>248</v>
      </c>
      <c r="F1686" s="368">
        <v>2</v>
      </c>
      <c r="G1686" s="368">
        <v>2</v>
      </c>
      <c r="H1686" s="368">
        <v>0</v>
      </c>
      <c r="I1686" s="368">
        <v>0</v>
      </c>
      <c r="J1686" s="368">
        <v>0</v>
      </c>
    </row>
    <row r="1687" spans="1:10" ht="15.75" customHeight="1">
      <c r="A1687" s="368" t="s">
        <v>2460</v>
      </c>
      <c r="B1687" s="368">
        <v>4</v>
      </c>
      <c r="C1687" s="368" t="s">
        <v>139</v>
      </c>
      <c r="D1687" s="368" t="s">
        <v>108</v>
      </c>
      <c r="E1687" s="368" t="s">
        <v>248</v>
      </c>
      <c r="F1687" s="368">
        <v>1</v>
      </c>
      <c r="G1687" s="368">
        <v>0</v>
      </c>
      <c r="H1687" s="368">
        <v>0</v>
      </c>
      <c r="I1687" s="368">
        <v>1</v>
      </c>
      <c r="J1687" s="368">
        <v>0</v>
      </c>
    </row>
    <row r="1688" spans="1:10" ht="15.75" customHeight="1">
      <c r="A1688" s="368" t="s">
        <v>2461</v>
      </c>
      <c r="B1688" s="368">
        <v>4</v>
      </c>
      <c r="C1688" s="368" t="s">
        <v>139</v>
      </c>
      <c r="D1688" s="368" t="s">
        <v>213</v>
      </c>
      <c r="E1688" s="368" t="s">
        <v>248</v>
      </c>
      <c r="F1688" s="368">
        <v>8</v>
      </c>
      <c r="G1688" s="368">
        <v>0</v>
      </c>
      <c r="H1688" s="368">
        <v>4</v>
      </c>
      <c r="I1688" s="368">
        <v>1</v>
      </c>
      <c r="J1688" s="368">
        <v>3</v>
      </c>
    </row>
    <row r="1689" spans="1:10" ht="15.75" customHeight="1">
      <c r="A1689" s="368" t="s">
        <v>2462</v>
      </c>
      <c r="B1689" s="368">
        <v>4</v>
      </c>
      <c r="C1689" s="368" t="s">
        <v>139</v>
      </c>
      <c r="D1689" s="368" t="s">
        <v>86</v>
      </c>
      <c r="E1689" s="368" t="s">
        <v>248</v>
      </c>
      <c r="F1689" s="368">
        <v>21</v>
      </c>
      <c r="G1689" s="368">
        <v>3</v>
      </c>
      <c r="H1689" s="368">
        <v>12</v>
      </c>
      <c r="I1689" s="368">
        <v>3</v>
      </c>
      <c r="J1689" s="368">
        <v>3</v>
      </c>
    </row>
    <row r="1690" spans="1:10" ht="15.75" customHeight="1">
      <c r="A1690" s="368" t="s">
        <v>2463</v>
      </c>
      <c r="B1690" s="368">
        <v>4</v>
      </c>
      <c r="C1690" s="368" t="s">
        <v>139</v>
      </c>
      <c r="D1690" s="368" t="s">
        <v>109</v>
      </c>
      <c r="E1690" s="368" t="s">
        <v>248</v>
      </c>
      <c r="F1690" s="368">
        <v>7</v>
      </c>
      <c r="G1690" s="368">
        <v>0</v>
      </c>
      <c r="H1690" s="368">
        <v>5</v>
      </c>
      <c r="I1690" s="368">
        <v>1</v>
      </c>
      <c r="J1690" s="368">
        <v>1</v>
      </c>
    </row>
    <row r="1691" spans="1:10" ht="15.75" customHeight="1">
      <c r="A1691" s="368" t="s">
        <v>2464</v>
      </c>
      <c r="B1691" s="368">
        <v>4</v>
      </c>
      <c r="C1691" s="368" t="s">
        <v>139</v>
      </c>
      <c r="D1691" s="368" t="s">
        <v>110</v>
      </c>
      <c r="E1691" s="368" t="s">
        <v>248</v>
      </c>
      <c r="F1691" s="368">
        <v>1</v>
      </c>
      <c r="G1691" s="368">
        <v>0</v>
      </c>
      <c r="H1691" s="368">
        <v>0</v>
      </c>
      <c r="I1691" s="368">
        <v>1</v>
      </c>
      <c r="J1691" s="368">
        <v>0</v>
      </c>
    </row>
    <row r="1692" spans="1:10" ht="15.75" customHeight="1">
      <c r="A1692" s="368" t="s">
        <v>2465</v>
      </c>
      <c r="B1692" s="368">
        <v>4</v>
      </c>
      <c r="C1692" s="368" t="s">
        <v>139</v>
      </c>
      <c r="D1692" s="368" t="s">
        <v>180</v>
      </c>
      <c r="E1692" s="368" t="s">
        <v>248</v>
      </c>
      <c r="F1692" s="368">
        <v>2</v>
      </c>
      <c r="G1692" s="368">
        <v>0</v>
      </c>
      <c r="H1692" s="368">
        <v>1</v>
      </c>
      <c r="I1692" s="368">
        <v>1</v>
      </c>
      <c r="J1692" s="368">
        <v>0</v>
      </c>
    </row>
    <row r="1693" spans="1:10" ht="15.75" customHeight="1">
      <c r="A1693" s="368" t="s">
        <v>2466</v>
      </c>
      <c r="B1693" s="368">
        <v>4</v>
      </c>
      <c r="C1693" s="368" t="s">
        <v>139</v>
      </c>
      <c r="D1693" s="368" t="s">
        <v>111</v>
      </c>
      <c r="E1693" s="368" t="s">
        <v>248</v>
      </c>
      <c r="F1693" s="368">
        <v>3</v>
      </c>
      <c r="G1693" s="368">
        <v>0</v>
      </c>
      <c r="H1693" s="368">
        <v>1</v>
      </c>
      <c r="I1693" s="368">
        <v>1</v>
      </c>
      <c r="J1693" s="368">
        <v>1</v>
      </c>
    </row>
    <row r="1694" spans="1:10" ht="15.75" customHeight="1">
      <c r="A1694" s="368" t="s">
        <v>2467</v>
      </c>
      <c r="B1694" s="368">
        <v>4</v>
      </c>
      <c r="C1694" s="368" t="s">
        <v>139</v>
      </c>
      <c r="D1694" s="368" t="s">
        <v>140</v>
      </c>
      <c r="E1694" s="368" t="s">
        <v>248</v>
      </c>
      <c r="F1694" s="368">
        <v>1</v>
      </c>
      <c r="G1694" s="368">
        <v>0</v>
      </c>
      <c r="H1694" s="368">
        <v>0</v>
      </c>
      <c r="I1694" s="368">
        <v>0</v>
      </c>
      <c r="J1694" s="368">
        <v>1</v>
      </c>
    </row>
    <row r="1695" spans="1:10" ht="15.75" customHeight="1">
      <c r="A1695" s="368" t="s">
        <v>2468</v>
      </c>
      <c r="B1695" s="368">
        <v>4</v>
      </c>
      <c r="C1695" s="368" t="s">
        <v>139</v>
      </c>
      <c r="D1695" s="368" t="s">
        <v>181</v>
      </c>
      <c r="E1695" s="368" t="s">
        <v>248</v>
      </c>
      <c r="F1695" s="368">
        <v>29</v>
      </c>
      <c r="G1695" s="368">
        <v>3</v>
      </c>
      <c r="H1695" s="368">
        <v>18</v>
      </c>
      <c r="I1695" s="368">
        <v>6</v>
      </c>
      <c r="J1695" s="368">
        <v>2</v>
      </c>
    </row>
    <row r="1696" spans="1:10" ht="15.75" customHeight="1">
      <c r="A1696" s="368" t="s">
        <v>2469</v>
      </c>
      <c r="B1696" s="368">
        <v>4</v>
      </c>
      <c r="C1696" s="368" t="s">
        <v>139</v>
      </c>
      <c r="D1696" s="368" t="s">
        <v>229</v>
      </c>
      <c r="E1696" s="368" t="s">
        <v>248</v>
      </c>
      <c r="F1696" s="368">
        <v>13</v>
      </c>
      <c r="G1696" s="368">
        <v>0</v>
      </c>
      <c r="H1696" s="368">
        <v>9</v>
      </c>
      <c r="I1696" s="368">
        <v>4</v>
      </c>
      <c r="J1696" s="368">
        <v>0</v>
      </c>
    </row>
    <row r="1697" spans="1:10" ht="15.75" customHeight="1">
      <c r="A1697" s="368" t="s">
        <v>2470</v>
      </c>
      <c r="B1697" s="368">
        <v>4</v>
      </c>
      <c r="C1697" s="368" t="s">
        <v>139</v>
      </c>
      <c r="D1697" s="368" t="s">
        <v>141</v>
      </c>
      <c r="E1697" s="368" t="s">
        <v>248</v>
      </c>
      <c r="F1697" s="368">
        <v>3</v>
      </c>
      <c r="G1697" s="368">
        <v>0</v>
      </c>
      <c r="H1697" s="368">
        <v>3</v>
      </c>
      <c r="I1697" s="368">
        <v>0</v>
      </c>
      <c r="J1697" s="368">
        <v>0</v>
      </c>
    </row>
    <row r="1698" spans="1:10" ht="15.75" customHeight="1">
      <c r="A1698" s="368" t="s">
        <v>2471</v>
      </c>
      <c r="B1698" s="368">
        <v>4</v>
      </c>
      <c r="C1698" s="368" t="s">
        <v>139</v>
      </c>
      <c r="D1698" s="368" t="s">
        <v>114</v>
      </c>
      <c r="E1698" s="368" t="s">
        <v>248</v>
      </c>
      <c r="F1698" s="368">
        <v>14</v>
      </c>
      <c r="G1698" s="368">
        <v>0</v>
      </c>
      <c r="H1698" s="368">
        <v>13</v>
      </c>
      <c r="I1698" s="368">
        <v>1</v>
      </c>
      <c r="J1698" s="368">
        <v>0</v>
      </c>
    </row>
    <row r="1699" spans="1:10" ht="15.75" customHeight="1">
      <c r="A1699" s="368" t="s">
        <v>2472</v>
      </c>
      <c r="B1699" s="368">
        <v>4</v>
      </c>
      <c r="C1699" s="368" t="s">
        <v>139</v>
      </c>
      <c r="D1699" s="368" t="s">
        <v>28</v>
      </c>
      <c r="E1699" s="368" t="s">
        <v>248</v>
      </c>
      <c r="F1699" s="368">
        <v>6</v>
      </c>
      <c r="G1699" s="368">
        <v>0</v>
      </c>
      <c r="H1699" s="368">
        <v>5</v>
      </c>
      <c r="I1699" s="368">
        <v>0</v>
      </c>
      <c r="J1699" s="368">
        <v>1</v>
      </c>
    </row>
    <row r="1700" spans="1:10" ht="15.75" customHeight="1">
      <c r="A1700" s="368" t="s">
        <v>2473</v>
      </c>
      <c r="B1700" s="368">
        <v>4</v>
      </c>
      <c r="C1700" s="368" t="s">
        <v>139</v>
      </c>
      <c r="D1700" s="368" t="s">
        <v>142</v>
      </c>
      <c r="E1700" s="368" t="s">
        <v>248</v>
      </c>
      <c r="F1700" s="368">
        <v>1</v>
      </c>
      <c r="G1700" s="368">
        <v>0</v>
      </c>
      <c r="H1700" s="368">
        <v>1</v>
      </c>
      <c r="I1700" s="368">
        <v>0</v>
      </c>
      <c r="J1700" s="368">
        <v>0</v>
      </c>
    </row>
    <row r="1701" spans="1:10" ht="15.75" customHeight="1">
      <c r="A1701" s="368" t="s">
        <v>2474</v>
      </c>
      <c r="B1701" s="368">
        <v>4</v>
      </c>
      <c r="C1701" s="368" t="s">
        <v>139</v>
      </c>
      <c r="D1701" s="368" t="s">
        <v>29</v>
      </c>
      <c r="E1701" s="368" t="s">
        <v>248</v>
      </c>
      <c r="F1701" s="368">
        <v>53</v>
      </c>
      <c r="G1701" s="368">
        <v>5</v>
      </c>
      <c r="H1701" s="368">
        <v>39</v>
      </c>
      <c r="I1701" s="368">
        <v>6</v>
      </c>
      <c r="J1701" s="368">
        <v>3</v>
      </c>
    </row>
    <row r="1702" spans="1:10" ht="15.75" customHeight="1">
      <c r="A1702" s="368" t="s">
        <v>2475</v>
      </c>
      <c r="B1702" s="368">
        <v>4</v>
      </c>
      <c r="C1702" s="368" t="s">
        <v>139</v>
      </c>
      <c r="D1702" s="368" t="s">
        <v>115</v>
      </c>
      <c r="E1702" s="368" t="s">
        <v>248</v>
      </c>
      <c r="F1702" s="368">
        <v>52</v>
      </c>
      <c r="G1702" s="368">
        <v>0</v>
      </c>
      <c r="H1702" s="368">
        <v>36</v>
      </c>
      <c r="I1702" s="368">
        <v>11</v>
      </c>
      <c r="J1702" s="368">
        <v>5</v>
      </c>
    </row>
    <row r="1703" spans="1:10" ht="15.75" customHeight="1">
      <c r="A1703" s="368" t="s">
        <v>2476</v>
      </c>
      <c r="B1703" s="368">
        <v>4</v>
      </c>
      <c r="C1703" s="368" t="s">
        <v>139</v>
      </c>
      <c r="D1703" s="368" t="s">
        <v>75</v>
      </c>
      <c r="E1703" s="368" t="s">
        <v>248</v>
      </c>
      <c r="F1703" s="368">
        <v>5</v>
      </c>
      <c r="G1703" s="368">
        <v>0</v>
      </c>
      <c r="H1703" s="368">
        <v>1</v>
      </c>
      <c r="I1703" s="368">
        <v>2</v>
      </c>
      <c r="J1703" s="368">
        <v>2</v>
      </c>
    </row>
    <row r="1704" spans="1:10" ht="15.75" customHeight="1">
      <c r="A1704" s="368" t="s">
        <v>2477</v>
      </c>
      <c r="B1704" s="368">
        <v>4</v>
      </c>
      <c r="C1704" s="368" t="s">
        <v>139</v>
      </c>
      <c r="D1704" s="368" t="s">
        <v>76</v>
      </c>
      <c r="E1704" s="368" t="s">
        <v>248</v>
      </c>
      <c r="F1704" s="368">
        <v>25</v>
      </c>
      <c r="G1704" s="368">
        <v>1</v>
      </c>
      <c r="H1704" s="368">
        <v>18</v>
      </c>
      <c r="I1704" s="368">
        <v>5</v>
      </c>
      <c r="J1704" s="368">
        <v>1</v>
      </c>
    </row>
    <row r="1705" spans="1:10" ht="15.75" customHeight="1">
      <c r="A1705" s="368" t="s">
        <v>2478</v>
      </c>
      <c r="B1705" s="368">
        <v>4</v>
      </c>
      <c r="C1705" s="368" t="s">
        <v>139</v>
      </c>
      <c r="D1705" s="368" t="s">
        <v>143</v>
      </c>
      <c r="E1705" s="368" t="s">
        <v>248</v>
      </c>
      <c r="F1705" s="368">
        <v>4</v>
      </c>
      <c r="G1705" s="368">
        <v>0</v>
      </c>
      <c r="H1705" s="368">
        <v>3</v>
      </c>
      <c r="I1705" s="368">
        <v>0</v>
      </c>
      <c r="J1705" s="368">
        <v>1</v>
      </c>
    </row>
    <row r="1706" spans="1:10" ht="15.75" customHeight="1">
      <c r="A1706" s="368" t="s">
        <v>2479</v>
      </c>
      <c r="B1706" s="368">
        <v>4</v>
      </c>
      <c r="C1706" s="368" t="s">
        <v>139</v>
      </c>
      <c r="D1706" s="368" t="s">
        <v>77</v>
      </c>
      <c r="E1706" s="368" t="s">
        <v>248</v>
      </c>
      <c r="F1706" s="368">
        <v>22</v>
      </c>
      <c r="G1706" s="368">
        <v>1</v>
      </c>
      <c r="H1706" s="368">
        <v>16</v>
      </c>
      <c r="I1706" s="368">
        <v>3</v>
      </c>
      <c r="J1706" s="368">
        <v>2</v>
      </c>
    </row>
    <row r="1707" spans="1:10" ht="15.75" customHeight="1">
      <c r="A1707" s="368" t="s">
        <v>2480</v>
      </c>
      <c r="B1707" s="368">
        <v>4</v>
      </c>
      <c r="C1707" s="368" t="s">
        <v>139</v>
      </c>
      <c r="D1707" s="368" t="s">
        <v>30</v>
      </c>
      <c r="E1707" s="368" t="s">
        <v>248</v>
      </c>
      <c r="F1707" s="368">
        <v>15</v>
      </c>
      <c r="G1707" s="368">
        <v>4</v>
      </c>
      <c r="H1707" s="368">
        <v>8</v>
      </c>
      <c r="I1707" s="368">
        <v>2</v>
      </c>
      <c r="J1707" s="368">
        <v>1</v>
      </c>
    </row>
    <row r="1708" spans="1:10" ht="15.75" customHeight="1">
      <c r="A1708" s="368" t="s">
        <v>2481</v>
      </c>
      <c r="B1708" s="368">
        <v>4</v>
      </c>
      <c r="C1708" s="368" t="s">
        <v>139</v>
      </c>
      <c r="D1708" s="368" t="s">
        <v>173</v>
      </c>
      <c r="E1708" s="368" t="s">
        <v>248</v>
      </c>
      <c r="F1708" s="368">
        <v>5</v>
      </c>
      <c r="G1708" s="368">
        <v>0</v>
      </c>
      <c r="H1708" s="368">
        <v>4</v>
      </c>
      <c r="I1708" s="368">
        <v>1</v>
      </c>
      <c r="J1708" s="368">
        <v>0</v>
      </c>
    </row>
    <row r="1709" spans="1:10" ht="15.75" customHeight="1">
      <c r="A1709" s="368" t="s">
        <v>2482</v>
      </c>
      <c r="B1709" s="368">
        <v>4</v>
      </c>
      <c r="C1709" s="368" t="s">
        <v>139</v>
      </c>
      <c r="D1709" s="368" t="s">
        <v>87</v>
      </c>
      <c r="E1709" s="368" t="s">
        <v>248</v>
      </c>
      <c r="F1709" s="368">
        <v>5</v>
      </c>
      <c r="G1709" s="368">
        <v>1</v>
      </c>
      <c r="H1709" s="368">
        <v>3</v>
      </c>
      <c r="I1709" s="368">
        <v>0</v>
      </c>
      <c r="J1709" s="368">
        <v>1</v>
      </c>
    </row>
    <row r="1710" spans="1:10" ht="15.75" customHeight="1">
      <c r="A1710" s="368" t="s">
        <v>2483</v>
      </c>
      <c r="B1710" s="368">
        <v>4</v>
      </c>
      <c r="C1710" s="368" t="s">
        <v>139</v>
      </c>
      <c r="D1710" s="368" t="s">
        <v>31</v>
      </c>
      <c r="E1710" s="368" t="s">
        <v>248</v>
      </c>
      <c r="F1710" s="368">
        <v>11</v>
      </c>
      <c r="G1710" s="368">
        <v>0</v>
      </c>
      <c r="H1710" s="368">
        <v>9</v>
      </c>
      <c r="I1710" s="368">
        <v>2</v>
      </c>
      <c r="J1710" s="368">
        <v>0</v>
      </c>
    </row>
    <row r="1711" spans="1:10" ht="15.75" customHeight="1">
      <c r="A1711" s="368" t="s">
        <v>2484</v>
      </c>
      <c r="B1711" s="368">
        <v>4</v>
      </c>
      <c r="C1711" s="368" t="s">
        <v>139</v>
      </c>
      <c r="D1711" s="368" t="s">
        <v>182</v>
      </c>
      <c r="E1711" s="368" t="s">
        <v>248</v>
      </c>
      <c r="F1711" s="368">
        <v>6</v>
      </c>
      <c r="G1711" s="368">
        <v>1</v>
      </c>
      <c r="H1711" s="368">
        <v>3</v>
      </c>
      <c r="I1711" s="368">
        <v>1</v>
      </c>
      <c r="J1711" s="368">
        <v>1</v>
      </c>
    </row>
    <row r="1712" spans="1:10" ht="15.75" customHeight="1">
      <c r="A1712" s="368" t="s">
        <v>2485</v>
      </c>
      <c r="B1712" s="368">
        <v>4</v>
      </c>
      <c r="C1712" s="368" t="s">
        <v>139</v>
      </c>
      <c r="D1712" s="368" t="s">
        <v>144</v>
      </c>
      <c r="E1712" s="368" t="s">
        <v>248</v>
      </c>
      <c r="F1712" s="368">
        <v>6</v>
      </c>
      <c r="G1712" s="368">
        <v>0</v>
      </c>
      <c r="H1712" s="368">
        <v>5</v>
      </c>
      <c r="I1712" s="368">
        <v>0</v>
      </c>
      <c r="J1712" s="368">
        <v>1</v>
      </c>
    </row>
    <row r="1713" spans="1:10" ht="15.75" customHeight="1">
      <c r="A1713" s="368" t="s">
        <v>2486</v>
      </c>
      <c r="B1713" s="368">
        <v>4</v>
      </c>
      <c r="C1713" s="368" t="s">
        <v>139</v>
      </c>
      <c r="D1713" s="368" t="s">
        <v>158</v>
      </c>
      <c r="E1713" s="368" t="s">
        <v>248</v>
      </c>
      <c r="F1713" s="368">
        <v>2</v>
      </c>
      <c r="G1713" s="368">
        <v>1</v>
      </c>
      <c r="H1713" s="368">
        <v>1</v>
      </c>
      <c r="I1713" s="368">
        <v>0</v>
      </c>
      <c r="J1713" s="368">
        <v>0</v>
      </c>
    </row>
    <row r="1714" spans="1:10" ht="15.75" customHeight="1">
      <c r="A1714" s="368" t="s">
        <v>2487</v>
      </c>
      <c r="B1714" s="368">
        <v>4</v>
      </c>
      <c r="C1714" s="368" t="s">
        <v>139</v>
      </c>
      <c r="D1714" s="368" t="s">
        <v>183</v>
      </c>
      <c r="E1714" s="368" t="s">
        <v>248</v>
      </c>
      <c r="F1714" s="368">
        <v>11</v>
      </c>
      <c r="G1714" s="368">
        <v>0</v>
      </c>
      <c r="H1714" s="368">
        <v>6</v>
      </c>
      <c r="I1714" s="368">
        <v>5</v>
      </c>
      <c r="J1714" s="368">
        <v>0</v>
      </c>
    </row>
    <row r="1715" spans="1:10" ht="15.75" customHeight="1">
      <c r="A1715" s="368" t="s">
        <v>2488</v>
      </c>
      <c r="B1715" s="368">
        <v>4</v>
      </c>
      <c r="C1715" s="368" t="s">
        <v>139</v>
      </c>
      <c r="D1715" s="368" t="s">
        <v>159</v>
      </c>
      <c r="E1715" s="368" t="s">
        <v>248</v>
      </c>
      <c r="F1715" s="368">
        <v>5</v>
      </c>
      <c r="G1715" s="368">
        <v>0</v>
      </c>
      <c r="H1715" s="368">
        <v>4</v>
      </c>
      <c r="I1715" s="368">
        <v>1</v>
      </c>
      <c r="J1715" s="368">
        <v>0</v>
      </c>
    </row>
    <row r="1716" spans="1:10" ht="15.75" customHeight="1">
      <c r="A1716" s="368" t="s">
        <v>2489</v>
      </c>
      <c r="B1716" s="368">
        <v>4</v>
      </c>
      <c r="C1716" s="368" t="s">
        <v>139</v>
      </c>
      <c r="D1716" s="368" t="s">
        <v>145</v>
      </c>
      <c r="E1716" s="368" t="s">
        <v>248</v>
      </c>
      <c r="F1716" s="368">
        <v>4</v>
      </c>
      <c r="G1716" s="368">
        <v>0</v>
      </c>
      <c r="H1716" s="368">
        <v>3</v>
      </c>
      <c r="I1716" s="368">
        <v>0</v>
      </c>
      <c r="J1716" s="368">
        <v>1</v>
      </c>
    </row>
    <row r="1717" spans="1:10" ht="15.75" customHeight="1">
      <c r="A1717" s="368" t="s">
        <v>2490</v>
      </c>
      <c r="B1717" s="368">
        <v>4</v>
      </c>
      <c r="C1717" s="368" t="s">
        <v>139</v>
      </c>
      <c r="D1717" s="368" t="s">
        <v>88</v>
      </c>
      <c r="E1717" s="368" t="s">
        <v>248</v>
      </c>
      <c r="F1717" s="368">
        <v>14</v>
      </c>
      <c r="G1717" s="368">
        <v>0</v>
      </c>
      <c r="H1717" s="368">
        <v>13</v>
      </c>
      <c r="I1717" s="368">
        <v>0</v>
      </c>
      <c r="J1717" s="368">
        <v>1</v>
      </c>
    </row>
    <row r="1718" spans="1:10" ht="15.75" customHeight="1">
      <c r="A1718" s="368" t="s">
        <v>2491</v>
      </c>
      <c r="B1718" s="368">
        <v>4</v>
      </c>
      <c r="C1718" s="368" t="s">
        <v>139</v>
      </c>
      <c r="D1718" s="368" t="s">
        <v>56</v>
      </c>
      <c r="E1718" s="368" t="s">
        <v>248</v>
      </c>
      <c r="F1718" s="368">
        <v>3</v>
      </c>
      <c r="G1718" s="368">
        <v>0</v>
      </c>
      <c r="H1718" s="368">
        <v>2</v>
      </c>
      <c r="I1718" s="368">
        <v>1</v>
      </c>
      <c r="J1718" s="368">
        <v>0</v>
      </c>
    </row>
    <row r="1719" spans="1:10" ht="15.75" customHeight="1">
      <c r="A1719" s="368" t="s">
        <v>2492</v>
      </c>
      <c r="B1719" s="368">
        <v>4</v>
      </c>
      <c r="C1719" s="368" t="s">
        <v>139</v>
      </c>
      <c r="D1719" s="368" t="s">
        <v>57</v>
      </c>
      <c r="E1719" s="368" t="s">
        <v>248</v>
      </c>
      <c r="F1719" s="368">
        <v>5</v>
      </c>
      <c r="G1719" s="368">
        <v>0</v>
      </c>
      <c r="H1719" s="368">
        <v>4</v>
      </c>
      <c r="I1719" s="368">
        <v>1</v>
      </c>
      <c r="J1719" s="368">
        <v>0</v>
      </c>
    </row>
    <row r="1720" spans="1:10" ht="15.75" customHeight="1">
      <c r="A1720" s="368" t="s">
        <v>2493</v>
      </c>
      <c r="B1720" s="368">
        <v>4</v>
      </c>
      <c r="C1720" s="368" t="s">
        <v>139</v>
      </c>
      <c r="D1720" s="368" t="s">
        <v>202</v>
      </c>
      <c r="E1720" s="368" t="s">
        <v>248</v>
      </c>
      <c r="F1720" s="368">
        <v>5</v>
      </c>
      <c r="G1720" s="368">
        <v>1</v>
      </c>
      <c r="H1720" s="368">
        <v>3</v>
      </c>
      <c r="I1720" s="368">
        <v>1</v>
      </c>
      <c r="J1720" s="368">
        <v>0</v>
      </c>
    </row>
    <row r="1721" spans="1:10" ht="15.75" customHeight="1">
      <c r="A1721" s="368" t="s">
        <v>2494</v>
      </c>
      <c r="B1721" s="368">
        <v>4</v>
      </c>
      <c r="C1721" s="368" t="s">
        <v>139</v>
      </c>
      <c r="D1721" s="368" t="s">
        <v>160</v>
      </c>
      <c r="E1721" s="368" t="s">
        <v>248</v>
      </c>
      <c r="F1721" s="368">
        <v>3</v>
      </c>
      <c r="G1721" s="368">
        <v>0</v>
      </c>
      <c r="H1721" s="368">
        <v>1</v>
      </c>
      <c r="I1721" s="368">
        <v>2</v>
      </c>
      <c r="J1721" s="368">
        <v>0</v>
      </c>
    </row>
    <row r="1722" spans="1:10" ht="15.75" customHeight="1">
      <c r="A1722" s="368" t="s">
        <v>2495</v>
      </c>
      <c r="B1722" s="368">
        <v>4</v>
      </c>
      <c r="C1722" s="368" t="s">
        <v>139</v>
      </c>
      <c r="D1722" s="368" t="s">
        <v>58</v>
      </c>
      <c r="E1722" s="368" t="s">
        <v>248</v>
      </c>
      <c r="F1722" s="368">
        <v>23</v>
      </c>
      <c r="G1722" s="368">
        <v>2</v>
      </c>
      <c r="H1722" s="368">
        <v>15</v>
      </c>
      <c r="I1722" s="368">
        <v>3</v>
      </c>
      <c r="J1722" s="368">
        <v>3</v>
      </c>
    </row>
    <row r="1723" spans="1:10" ht="15.75" customHeight="1">
      <c r="A1723" s="368" t="s">
        <v>2496</v>
      </c>
      <c r="B1723" s="368">
        <v>4</v>
      </c>
      <c r="C1723" s="368" t="s">
        <v>139</v>
      </c>
      <c r="D1723" s="368" t="s">
        <v>78</v>
      </c>
      <c r="E1723" s="368" t="s">
        <v>248</v>
      </c>
      <c r="F1723" s="368">
        <v>33</v>
      </c>
      <c r="G1723" s="368">
        <v>4</v>
      </c>
      <c r="H1723" s="368">
        <v>23</v>
      </c>
      <c r="I1723" s="368">
        <v>5</v>
      </c>
      <c r="J1723" s="368">
        <v>1</v>
      </c>
    </row>
    <row r="1724" spans="1:10" ht="15.75" customHeight="1">
      <c r="A1724" s="368" t="s">
        <v>2497</v>
      </c>
      <c r="B1724" s="368">
        <v>4</v>
      </c>
      <c r="C1724" s="368" t="s">
        <v>139</v>
      </c>
      <c r="D1724" s="368" t="s">
        <v>161</v>
      </c>
      <c r="E1724" s="368" t="s">
        <v>248</v>
      </c>
      <c r="F1724" s="368">
        <v>6</v>
      </c>
      <c r="G1724" s="368">
        <v>0</v>
      </c>
      <c r="H1724" s="368">
        <v>5</v>
      </c>
      <c r="I1724" s="368">
        <v>1</v>
      </c>
      <c r="J1724" s="368">
        <v>0</v>
      </c>
    </row>
    <row r="1725" spans="1:10" ht="15.75" customHeight="1">
      <c r="A1725" s="368" t="s">
        <v>2498</v>
      </c>
      <c r="B1725" s="368">
        <v>4</v>
      </c>
      <c r="C1725" s="368" t="s">
        <v>139</v>
      </c>
      <c r="D1725" s="368" t="s">
        <v>79</v>
      </c>
      <c r="E1725" s="368" t="s">
        <v>248</v>
      </c>
      <c r="F1725" s="368">
        <v>6</v>
      </c>
      <c r="G1725" s="368">
        <v>0</v>
      </c>
      <c r="H1725" s="368">
        <v>5</v>
      </c>
      <c r="I1725" s="368">
        <v>1</v>
      </c>
      <c r="J1725" s="368">
        <v>0</v>
      </c>
    </row>
    <row r="1726" spans="1:10" ht="15.75" customHeight="1">
      <c r="A1726" s="368" t="s">
        <v>2499</v>
      </c>
      <c r="B1726" s="368">
        <v>4</v>
      </c>
      <c r="C1726" s="368" t="s">
        <v>139</v>
      </c>
      <c r="D1726" s="368" t="s">
        <v>80</v>
      </c>
      <c r="E1726" s="368" t="s">
        <v>248</v>
      </c>
      <c r="F1726" s="368">
        <v>25</v>
      </c>
      <c r="G1726" s="368">
        <v>1</v>
      </c>
      <c r="H1726" s="368">
        <v>19</v>
      </c>
      <c r="I1726" s="368">
        <v>5</v>
      </c>
      <c r="J1726" s="368">
        <v>0</v>
      </c>
    </row>
    <row r="1727" spans="1:10" ht="15.75" customHeight="1">
      <c r="A1727" s="368" t="s">
        <v>2500</v>
      </c>
      <c r="B1727" s="368">
        <v>4</v>
      </c>
      <c r="C1727" s="368" t="s">
        <v>139</v>
      </c>
      <c r="D1727" s="368" t="s">
        <v>32</v>
      </c>
      <c r="E1727" s="368" t="s">
        <v>248</v>
      </c>
      <c r="F1727" s="368">
        <v>9</v>
      </c>
      <c r="G1727" s="368">
        <v>0</v>
      </c>
      <c r="H1727" s="368">
        <v>5</v>
      </c>
      <c r="I1727" s="368">
        <v>2</v>
      </c>
      <c r="J1727" s="368">
        <v>2</v>
      </c>
    </row>
    <row r="1728" spans="1:10" ht="15.75" customHeight="1">
      <c r="A1728" s="368" t="s">
        <v>2501</v>
      </c>
      <c r="B1728" s="368">
        <v>4</v>
      </c>
      <c r="C1728" s="368" t="s">
        <v>139</v>
      </c>
      <c r="D1728" s="368" t="s">
        <v>184</v>
      </c>
      <c r="E1728" s="368" t="s">
        <v>248</v>
      </c>
      <c r="F1728" s="368">
        <v>33</v>
      </c>
      <c r="G1728" s="368">
        <v>2</v>
      </c>
      <c r="H1728" s="368">
        <v>21</v>
      </c>
      <c r="I1728" s="368">
        <v>8</v>
      </c>
      <c r="J1728" s="368">
        <v>2</v>
      </c>
    </row>
    <row r="1729" spans="1:10" ht="15.75" customHeight="1">
      <c r="A1729" s="368" t="s">
        <v>2502</v>
      </c>
      <c r="B1729" s="368">
        <v>4</v>
      </c>
      <c r="C1729" s="368" t="s">
        <v>139</v>
      </c>
      <c r="D1729" s="368" t="s">
        <v>89</v>
      </c>
      <c r="E1729" s="368" t="s">
        <v>248</v>
      </c>
      <c r="F1729" s="368">
        <v>7</v>
      </c>
      <c r="G1729" s="368">
        <v>2</v>
      </c>
      <c r="H1729" s="368">
        <v>5</v>
      </c>
      <c r="I1729" s="368">
        <v>0</v>
      </c>
      <c r="J1729" s="368">
        <v>0</v>
      </c>
    </row>
    <row r="1730" spans="1:10" ht="15.75" customHeight="1">
      <c r="A1730" s="368" t="s">
        <v>2503</v>
      </c>
      <c r="B1730" s="368">
        <v>4</v>
      </c>
      <c r="C1730" s="368" t="s">
        <v>139</v>
      </c>
      <c r="D1730" s="368" t="s">
        <v>203</v>
      </c>
      <c r="E1730" s="368" t="s">
        <v>248</v>
      </c>
      <c r="F1730" s="368">
        <v>3</v>
      </c>
      <c r="G1730" s="368">
        <v>0</v>
      </c>
      <c r="H1730" s="368">
        <v>3</v>
      </c>
      <c r="I1730" s="368">
        <v>0</v>
      </c>
      <c r="J1730" s="368">
        <v>0</v>
      </c>
    </row>
    <row r="1731" spans="1:10" ht="15.75" customHeight="1">
      <c r="A1731" s="368" t="s">
        <v>2504</v>
      </c>
      <c r="B1731" s="368">
        <v>4</v>
      </c>
      <c r="C1731" s="368" t="s">
        <v>139</v>
      </c>
      <c r="D1731" s="368" t="s">
        <v>204</v>
      </c>
      <c r="E1731" s="368" t="s">
        <v>248</v>
      </c>
      <c r="F1731" s="368">
        <v>2</v>
      </c>
      <c r="G1731" s="368">
        <v>0</v>
      </c>
      <c r="H1731" s="368">
        <v>1</v>
      </c>
      <c r="I1731" s="368">
        <v>1</v>
      </c>
      <c r="J1731" s="368">
        <v>0</v>
      </c>
    </row>
    <row r="1732" spans="1:10" ht="15.75" customHeight="1">
      <c r="A1732" s="368" t="s">
        <v>2505</v>
      </c>
      <c r="B1732" s="368">
        <v>4</v>
      </c>
      <c r="C1732" s="368" t="s">
        <v>139</v>
      </c>
      <c r="D1732" s="368" t="s">
        <v>185</v>
      </c>
      <c r="E1732" s="368" t="s">
        <v>248</v>
      </c>
      <c r="F1732" s="368">
        <v>5</v>
      </c>
      <c r="G1732" s="368">
        <v>0</v>
      </c>
      <c r="H1732" s="368">
        <v>4</v>
      </c>
      <c r="I1732" s="368">
        <v>1</v>
      </c>
      <c r="J1732" s="368">
        <v>0</v>
      </c>
    </row>
    <row r="1733" spans="1:10" ht="15.75" customHeight="1">
      <c r="A1733" s="368" t="s">
        <v>2506</v>
      </c>
      <c r="B1733" s="368">
        <v>4</v>
      </c>
      <c r="C1733" s="368" t="s">
        <v>139</v>
      </c>
      <c r="D1733" s="368" t="s">
        <v>186</v>
      </c>
      <c r="E1733" s="368" t="s">
        <v>248</v>
      </c>
      <c r="F1733" s="368">
        <v>2</v>
      </c>
      <c r="G1733" s="368">
        <v>0</v>
      </c>
      <c r="H1733" s="368">
        <v>2</v>
      </c>
      <c r="I1733" s="368">
        <v>0</v>
      </c>
      <c r="J1733" s="368">
        <v>0</v>
      </c>
    </row>
    <row r="1734" spans="1:10" ht="15.75" customHeight="1">
      <c r="A1734" s="368" t="s">
        <v>2507</v>
      </c>
      <c r="B1734" s="368">
        <v>4</v>
      </c>
      <c r="C1734" s="368" t="s">
        <v>139</v>
      </c>
      <c r="D1734" s="368" t="s">
        <v>162</v>
      </c>
      <c r="E1734" s="368" t="s">
        <v>248</v>
      </c>
      <c r="F1734" s="368">
        <v>6</v>
      </c>
      <c r="G1734" s="368">
        <v>0</v>
      </c>
      <c r="H1734" s="368">
        <v>5</v>
      </c>
      <c r="I1734" s="368">
        <v>1</v>
      </c>
      <c r="J1734" s="368">
        <v>0</v>
      </c>
    </row>
    <row r="1735" spans="1:10" ht="15.75" customHeight="1">
      <c r="A1735" s="368" t="s">
        <v>2508</v>
      </c>
      <c r="B1735" s="368">
        <v>4</v>
      </c>
      <c r="C1735" s="368" t="s">
        <v>139</v>
      </c>
      <c r="D1735" s="368" t="s">
        <v>147</v>
      </c>
      <c r="E1735" s="368" t="s">
        <v>248</v>
      </c>
      <c r="F1735" s="368">
        <v>8</v>
      </c>
      <c r="G1735" s="368">
        <v>0</v>
      </c>
      <c r="H1735" s="368">
        <v>7</v>
      </c>
      <c r="I1735" s="368">
        <v>1</v>
      </c>
      <c r="J1735" s="368">
        <v>0</v>
      </c>
    </row>
    <row r="1736" spans="1:10" ht="15.75" customHeight="1">
      <c r="A1736" s="368" t="s">
        <v>2509</v>
      </c>
      <c r="B1736" s="368">
        <v>4</v>
      </c>
      <c r="C1736" s="368" t="s">
        <v>139</v>
      </c>
      <c r="D1736" s="368" t="s">
        <v>33</v>
      </c>
      <c r="E1736" s="368" t="s">
        <v>248</v>
      </c>
      <c r="F1736" s="368">
        <v>15</v>
      </c>
      <c r="G1736" s="368">
        <v>2</v>
      </c>
      <c r="H1736" s="368">
        <v>8</v>
      </c>
      <c r="I1736" s="368">
        <v>5</v>
      </c>
      <c r="J1736" s="368">
        <v>0</v>
      </c>
    </row>
    <row r="1737" spans="1:10" ht="15.75" customHeight="1">
      <c r="A1737" s="368" t="s">
        <v>2510</v>
      </c>
      <c r="B1737" s="368">
        <v>4</v>
      </c>
      <c r="C1737" s="368" t="s">
        <v>139</v>
      </c>
      <c r="D1737" s="368" t="s">
        <v>59</v>
      </c>
      <c r="E1737" s="368" t="s">
        <v>248</v>
      </c>
      <c r="F1737" s="368">
        <v>10</v>
      </c>
      <c r="G1737" s="368">
        <v>1</v>
      </c>
      <c r="H1737" s="368">
        <v>5</v>
      </c>
      <c r="I1737" s="368">
        <v>3</v>
      </c>
      <c r="J1737" s="368">
        <v>1</v>
      </c>
    </row>
    <row r="1738" spans="1:10" ht="15.75" customHeight="1">
      <c r="A1738" s="368" t="s">
        <v>2511</v>
      </c>
      <c r="B1738" s="368">
        <v>4</v>
      </c>
      <c r="C1738" s="368" t="s">
        <v>139</v>
      </c>
      <c r="D1738" s="368" t="s">
        <v>34</v>
      </c>
      <c r="E1738" s="368" t="s">
        <v>248</v>
      </c>
      <c r="F1738" s="368">
        <v>12</v>
      </c>
      <c r="G1738" s="368">
        <v>1</v>
      </c>
      <c r="H1738" s="368">
        <v>9</v>
      </c>
      <c r="I1738" s="368">
        <v>2</v>
      </c>
      <c r="J1738" s="368">
        <v>0</v>
      </c>
    </row>
    <row r="1739" spans="1:10" ht="15.75" customHeight="1">
      <c r="A1739" s="368" t="s">
        <v>2512</v>
      </c>
      <c r="B1739" s="368">
        <v>4</v>
      </c>
      <c r="C1739" s="368" t="s">
        <v>139</v>
      </c>
      <c r="D1739" s="368" t="s">
        <v>214</v>
      </c>
      <c r="E1739" s="368" t="s">
        <v>248</v>
      </c>
      <c r="F1739" s="368">
        <v>2</v>
      </c>
      <c r="G1739" s="368">
        <v>0</v>
      </c>
      <c r="H1739" s="368">
        <v>0</v>
      </c>
      <c r="I1739" s="368">
        <v>2</v>
      </c>
      <c r="J1739" s="368">
        <v>0</v>
      </c>
    </row>
    <row r="1740" spans="1:10" ht="15.75" customHeight="1">
      <c r="A1740" s="368" t="s">
        <v>2513</v>
      </c>
      <c r="B1740" s="368">
        <v>4</v>
      </c>
      <c r="C1740" s="368" t="s">
        <v>139</v>
      </c>
      <c r="D1740" s="368" t="s">
        <v>35</v>
      </c>
      <c r="E1740" s="368" t="s">
        <v>248</v>
      </c>
      <c r="F1740" s="368">
        <v>3</v>
      </c>
      <c r="G1740" s="368">
        <v>1</v>
      </c>
      <c r="H1740" s="368">
        <v>1</v>
      </c>
      <c r="I1740" s="368">
        <v>1</v>
      </c>
      <c r="J1740" s="368">
        <v>0</v>
      </c>
    </row>
    <row r="1741" spans="1:10" ht="15.75" customHeight="1">
      <c r="A1741" s="368" t="s">
        <v>2514</v>
      </c>
      <c r="B1741" s="368">
        <v>4</v>
      </c>
      <c r="C1741" s="368" t="s">
        <v>139</v>
      </c>
      <c r="D1741" s="368" t="s">
        <v>60</v>
      </c>
      <c r="E1741" s="368" t="s">
        <v>248</v>
      </c>
      <c r="F1741" s="368">
        <v>19</v>
      </c>
      <c r="G1741" s="368">
        <v>0</v>
      </c>
      <c r="H1741" s="368">
        <v>14</v>
      </c>
      <c r="I1741" s="368">
        <v>4</v>
      </c>
      <c r="J1741" s="368">
        <v>1</v>
      </c>
    </row>
    <row r="1742" spans="1:10" ht="15.75" customHeight="1">
      <c r="A1742" s="368" t="s">
        <v>2515</v>
      </c>
      <c r="B1742" s="368">
        <v>4</v>
      </c>
      <c r="C1742" s="368" t="s">
        <v>139</v>
      </c>
      <c r="D1742" s="368" t="s">
        <v>215</v>
      </c>
      <c r="E1742" s="368" t="s">
        <v>248</v>
      </c>
      <c r="F1742" s="368">
        <v>7</v>
      </c>
      <c r="G1742" s="368">
        <v>1</v>
      </c>
      <c r="H1742" s="368">
        <v>5</v>
      </c>
      <c r="I1742" s="368">
        <v>1</v>
      </c>
      <c r="J1742" s="368">
        <v>0</v>
      </c>
    </row>
    <row r="1743" spans="1:10" ht="15.75" customHeight="1">
      <c r="A1743" s="368" t="s">
        <v>2516</v>
      </c>
      <c r="B1743" s="368">
        <v>4</v>
      </c>
      <c r="C1743" s="368" t="s">
        <v>139</v>
      </c>
      <c r="D1743" s="368" t="s">
        <v>187</v>
      </c>
      <c r="E1743" s="368" t="s">
        <v>248</v>
      </c>
      <c r="F1743" s="368">
        <v>5</v>
      </c>
      <c r="G1743" s="368">
        <v>0</v>
      </c>
      <c r="H1743" s="368">
        <v>4</v>
      </c>
      <c r="I1743" s="368">
        <v>1</v>
      </c>
      <c r="J1743" s="368">
        <v>0</v>
      </c>
    </row>
    <row r="1744" spans="1:10" ht="15.75" customHeight="1">
      <c r="A1744" s="368" t="s">
        <v>2517</v>
      </c>
      <c r="B1744" s="368">
        <v>4</v>
      </c>
      <c r="C1744" s="368" t="s">
        <v>139</v>
      </c>
      <c r="D1744" s="368" t="s">
        <v>216</v>
      </c>
      <c r="E1744" s="368" t="s">
        <v>248</v>
      </c>
      <c r="F1744" s="368">
        <v>6</v>
      </c>
      <c r="G1744" s="368">
        <v>0</v>
      </c>
      <c r="H1744" s="368">
        <v>3</v>
      </c>
      <c r="I1744" s="368">
        <v>3</v>
      </c>
      <c r="J1744" s="368">
        <v>0</v>
      </c>
    </row>
    <row r="1745" spans="1:10" ht="15.75" customHeight="1">
      <c r="A1745" s="368" t="s">
        <v>2518</v>
      </c>
      <c r="B1745" s="368">
        <v>4</v>
      </c>
      <c r="C1745" s="368" t="s">
        <v>139</v>
      </c>
      <c r="D1745" s="368" t="s">
        <v>205</v>
      </c>
      <c r="E1745" s="368" t="s">
        <v>248</v>
      </c>
      <c r="F1745" s="368">
        <v>12</v>
      </c>
      <c r="G1745" s="368">
        <v>0</v>
      </c>
      <c r="H1745" s="368">
        <v>6</v>
      </c>
      <c r="I1745" s="368">
        <v>3</v>
      </c>
      <c r="J1745" s="368">
        <v>3</v>
      </c>
    </row>
    <row r="1746" spans="1:10" ht="15.75" customHeight="1">
      <c r="A1746" s="368" t="s">
        <v>2519</v>
      </c>
      <c r="B1746" s="368">
        <v>4</v>
      </c>
      <c r="C1746" s="368" t="s">
        <v>139</v>
      </c>
      <c r="D1746" s="368" t="s">
        <v>206</v>
      </c>
      <c r="E1746" s="368" t="s">
        <v>248</v>
      </c>
      <c r="F1746" s="368">
        <v>3</v>
      </c>
      <c r="G1746" s="368">
        <v>0</v>
      </c>
      <c r="H1746" s="368">
        <v>3</v>
      </c>
      <c r="I1746" s="368">
        <v>0</v>
      </c>
      <c r="J1746" s="368">
        <v>0</v>
      </c>
    </row>
    <row r="1747" spans="1:10" ht="15.75" customHeight="1">
      <c r="A1747" s="368" t="s">
        <v>2520</v>
      </c>
      <c r="B1747" s="368">
        <v>4</v>
      </c>
      <c r="C1747" s="368" t="s">
        <v>139</v>
      </c>
      <c r="D1747" s="368" t="s">
        <v>163</v>
      </c>
      <c r="E1747" s="368" t="s">
        <v>248</v>
      </c>
      <c r="F1747" s="368">
        <v>6</v>
      </c>
      <c r="G1747" s="368">
        <v>0</v>
      </c>
      <c r="H1747" s="368">
        <v>6</v>
      </c>
      <c r="I1747" s="368">
        <v>0</v>
      </c>
      <c r="J1747" s="368">
        <v>0</v>
      </c>
    </row>
    <row r="1748" spans="1:10" ht="15.75" customHeight="1">
      <c r="A1748" s="368" t="s">
        <v>2521</v>
      </c>
      <c r="B1748" s="368">
        <v>4</v>
      </c>
      <c r="C1748" s="368" t="s">
        <v>139</v>
      </c>
      <c r="D1748" s="368" t="s">
        <v>188</v>
      </c>
      <c r="E1748" s="368" t="s">
        <v>248</v>
      </c>
      <c r="F1748" s="368">
        <v>8</v>
      </c>
      <c r="G1748" s="368">
        <v>0</v>
      </c>
      <c r="H1748" s="368">
        <v>6</v>
      </c>
      <c r="I1748" s="368">
        <v>2</v>
      </c>
      <c r="J1748" s="368">
        <v>0</v>
      </c>
    </row>
    <row r="1749" spans="1:10" ht="15.75" customHeight="1">
      <c r="A1749" s="368" t="s">
        <v>2522</v>
      </c>
      <c r="B1749" s="368">
        <v>4</v>
      </c>
      <c r="C1749" s="368" t="s">
        <v>139</v>
      </c>
      <c r="D1749" s="368" t="s">
        <v>90</v>
      </c>
      <c r="E1749" s="368" t="s">
        <v>248</v>
      </c>
      <c r="F1749" s="368">
        <v>7</v>
      </c>
      <c r="G1749" s="368">
        <v>0</v>
      </c>
      <c r="H1749" s="368">
        <v>6</v>
      </c>
      <c r="I1749" s="368">
        <v>1</v>
      </c>
      <c r="J1749" s="368">
        <v>0</v>
      </c>
    </row>
    <row r="1750" spans="1:10" ht="15.75" customHeight="1">
      <c r="A1750" s="368" t="s">
        <v>2523</v>
      </c>
      <c r="B1750" s="368">
        <v>4</v>
      </c>
      <c r="C1750" s="368" t="s">
        <v>139</v>
      </c>
      <c r="D1750" s="368" t="s">
        <v>148</v>
      </c>
      <c r="E1750" s="368" t="s">
        <v>248</v>
      </c>
      <c r="F1750" s="368">
        <v>7</v>
      </c>
      <c r="G1750" s="368">
        <v>0</v>
      </c>
      <c r="H1750" s="368">
        <v>5</v>
      </c>
      <c r="I1750" s="368">
        <v>0</v>
      </c>
      <c r="J1750" s="368">
        <v>2</v>
      </c>
    </row>
    <row r="1751" spans="1:10" ht="15.75" customHeight="1">
      <c r="A1751" s="368" t="s">
        <v>2524</v>
      </c>
      <c r="B1751" s="368">
        <v>4</v>
      </c>
      <c r="C1751" s="368" t="s">
        <v>139</v>
      </c>
      <c r="D1751" s="368" t="s">
        <v>36</v>
      </c>
      <c r="E1751" s="368" t="s">
        <v>248</v>
      </c>
      <c r="F1751" s="368">
        <v>2</v>
      </c>
      <c r="G1751" s="368">
        <v>0</v>
      </c>
      <c r="H1751" s="368">
        <v>2</v>
      </c>
      <c r="I1751" s="368">
        <v>0</v>
      </c>
      <c r="J1751" s="368">
        <v>0</v>
      </c>
    </row>
    <row r="1752" spans="1:10" ht="15.75" customHeight="1">
      <c r="A1752" s="368" t="s">
        <v>2525</v>
      </c>
      <c r="B1752" s="368">
        <v>4</v>
      </c>
      <c r="C1752" s="368" t="s">
        <v>139</v>
      </c>
      <c r="D1752" s="368" t="s">
        <v>217</v>
      </c>
      <c r="E1752" s="368" t="s">
        <v>248</v>
      </c>
      <c r="F1752" s="368">
        <v>22</v>
      </c>
      <c r="G1752" s="368">
        <v>0</v>
      </c>
      <c r="H1752" s="368">
        <v>17</v>
      </c>
      <c r="I1752" s="368">
        <v>5</v>
      </c>
      <c r="J1752" s="368">
        <v>0</v>
      </c>
    </row>
    <row r="1753" spans="1:10" ht="15.75" customHeight="1">
      <c r="A1753" s="368" t="s">
        <v>2526</v>
      </c>
      <c r="B1753" s="368">
        <v>4</v>
      </c>
      <c r="C1753" s="368" t="s">
        <v>139</v>
      </c>
      <c r="D1753" s="368" t="s">
        <v>37</v>
      </c>
      <c r="E1753" s="368" t="s">
        <v>248</v>
      </c>
      <c r="F1753" s="368">
        <v>17</v>
      </c>
      <c r="G1753" s="368">
        <v>2</v>
      </c>
      <c r="H1753" s="368">
        <v>15</v>
      </c>
      <c r="I1753" s="368">
        <v>0</v>
      </c>
      <c r="J1753" s="368">
        <v>0</v>
      </c>
    </row>
    <row r="1754" spans="1:10" ht="15.75" customHeight="1">
      <c r="A1754" s="368" t="s">
        <v>2527</v>
      </c>
      <c r="B1754" s="368">
        <v>4</v>
      </c>
      <c r="C1754" s="368" t="s">
        <v>139</v>
      </c>
      <c r="D1754" s="368" t="s">
        <v>18</v>
      </c>
      <c r="E1754" s="368" t="s">
        <v>248</v>
      </c>
      <c r="F1754" s="368">
        <v>1</v>
      </c>
      <c r="G1754" s="368">
        <v>0</v>
      </c>
      <c r="H1754" s="368">
        <v>1</v>
      </c>
      <c r="I1754" s="368">
        <v>0</v>
      </c>
      <c r="J1754" s="368">
        <v>0</v>
      </c>
    </row>
    <row r="1755" spans="1:10" ht="15.75" customHeight="1">
      <c r="A1755" s="368" t="s">
        <v>2528</v>
      </c>
      <c r="B1755" s="368">
        <v>4</v>
      </c>
      <c r="C1755" s="368" t="s">
        <v>139</v>
      </c>
      <c r="D1755" s="368" t="s">
        <v>218</v>
      </c>
      <c r="E1755" s="368" t="s">
        <v>248</v>
      </c>
      <c r="F1755" s="368">
        <v>3</v>
      </c>
      <c r="G1755" s="368">
        <v>0</v>
      </c>
      <c r="H1755" s="368">
        <v>1</v>
      </c>
      <c r="I1755" s="368">
        <v>2</v>
      </c>
      <c r="J1755" s="368">
        <v>0</v>
      </c>
    </row>
    <row r="1756" spans="1:10" ht="15.75" customHeight="1">
      <c r="A1756" s="368" t="s">
        <v>2529</v>
      </c>
      <c r="B1756" s="368">
        <v>4</v>
      </c>
      <c r="C1756" s="368" t="s">
        <v>139</v>
      </c>
      <c r="D1756" s="368" t="s">
        <v>91</v>
      </c>
      <c r="E1756" s="368" t="s">
        <v>248</v>
      </c>
      <c r="F1756" s="368">
        <v>16</v>
      </c>
      <c r="G1756" s="368">
        <v>0</v>
      </c>
      <c r="H1756" s="368">
        <v>10</v>
      </c>
      <c r="I1756" s="368">
        <v>5</v>
      </c>
      <c r="J1756" s="368">
        <v>1</v>
      </c>
    </row>
    <row r="1757" spans="1:10" ht="15.75" customHeight="1">
      <c r="A1757" s="368" t="s">
        <v>2530</v>
      </c>
      <c r="B1757" s="368">
        <v>4</v>
      </c>
      <c r="C1757" s="368" t="s">
        <v>139</v>
      </c>
      <c r="D1757" s="368" t="s">
        <v>19</v>
      </c>
      <c r="E1757" s="368" t="s">
        <v>248</v>
      </c>
      <c r="F1757" s="368">
        <v>8</v>
      </c>
      <c r="G1757" s="368">
        <v>1</v>
      </c>
      <c r="H1757" s="368">
        <v>7</v>
      </c>
      <c r="I1757" s="368">
        <v>0</v>
      </c>
      <c r="J1757" s="368">
        <v>0</v>
      </c>
    </row>
    <row r="1758" spans="1:10" ht="15.75" customHeight="1">
      <c r="A1758" s="368" t="s">
        <v>2531</v>
      </c>
      <c r="B1758" s="368">
        <v>4</v>
      </c>
      <c r="C1758" s="368" t="s">
        <v>139</v>
      </c>
      <c r="D1758" s="368" t="s">
        <v>189</v>
      </c>
      <c r="E1758" s="368" t="s">
        <v>248</v>
      </c>
      <c r="F1758" s="368">
        <v>32</v>
      </c>
      <c r="G1758" s="368">
        <v>0</v>
      </c>
      <c r="H1758" s="368">
        <v>25</v>
      </c>
      <c r="I1758" s="368">
        <v>7</v>
      </c>
      <c r="J1758" s="368">
        <v>0</v>
      </c>
    </row>
    <row r="1759" spans="1:10" ht="15.75" customHeight="1">
      <c r="A1759" s="368" t="s">
        <v>2532</v>
      </c>
      <c r="B1759" s="368">
        <v>4</v>
      </c>
      <c r="C1759" s="368" t="s">
        <v>139</v>
      </c>
      <c r="D1759" s="368" t="s">
        <v>149</v>
      </c>
      <c r="E1759" s="368" t="s">
        <v>248</v>
      </c>
      <c r="F1759" s="368">
        <v>3</v>
      </c>
      <c r="G1759" s="368">
        <v>0</v>
      </c>
      <c r="H1759" s="368">
        <v>3</v>
      </c>
      <c r="I1759" s="368">
        <v>0</v>
      </c>
      <c r="J1759" s="368">
        <v>0</v>
      </c>
    </row>
    <row r="1760" spans="1:10" ht="15.75" customHeight="1">
      <c r="A1760" s="368" t="s">
        <v>2533</v>
      </c>
      <c r="B1760" s="368">
        <v>4</v>
      </c>
      <c r="C1760" s="368" t="s">
        <v>139</v>
      </c>
      <c r="D1760" s="368" t="s">
        <v>207</v>
      </c>
      <c r="E1760" s="368" t="s">
        <v>248</v>
      </c>
      <c r="F1760" s="368">
        <v>10</v>
      </c>
      <c r="G1760" s="368">
        <v>1</v>
      </c>
      <c r="H1760" s="368">
        <v>8</v>
      </c>
      <c r="I1760" s="368">
        <v>1</v>
      </c>
      <c r="J1760" s="368">
        <v>0</v>
      </c>
    </row>
    <row r="1761" spans="1:10" ht="15.75" customHeight="1">
      <c r="A1761" s="368" t="s">
        <v>2534</v>
      </c>
      <c r="B1761" s="368">
        <v>4</v>
      </c>
      <c r="C1761" s="368" t="s">
        <v>139</v>
      </c>
      <c r="D1761" s="368" t="s">
        <v>38</v>
      </c>
      <c r="E1761" s="368" t="s">
        <v>248</v>
      </c>
      <c r="F1761" s="368">
        <v>18</v>
      </c>
      <c r="G1761" s="368">
        <v>1</v>
      </c>
      <c r="H1761" s="368">
        <v>8</v>
      </c>
      <c r="I1761" s="368">
        <v>7</v>
      </c>
      <c r="J1761" s="368">
        <v>2</v>
      </c>
    </row>
    <row r="1762" spans="1:10" ht="15.75" customHeight="1">
      <c r="A1762" s="368" t="s">
        <v>2535</v>
      </c>
      <c r="B1762" s="368">
        <v>4</v>
      </c>
      <c r="C1762" s="368" t="s">
        <v>139</v>
      </c>
      <c r="D1762" s="368" t="s">
        <v>219</v>
      </c>
      <c r="E1762" s="368" t="s">
        <v>248</v>
      </c>
      <c r="F1762" s="368">
        <v>7</v>
      </c>
      <c r="G1762" s="368">
        <v>0</v>
      </c>
      <c r="H1762" s="368">
        <v>5</v>
      </c>
      <c r="I1762" s="368">
        <v>2</v>
      </c>
      <c r="J1762" s="368">
        <v>0</v>
      </c>
    </row>
    <row r="1763" spans="1:10" ht="15.75" customHeight="1">
      <c r="A1763" s="368" t="s">
        <v>2536</v>
      </c>
      <c r="B1763" s="368">
        <v>4</v>
      </c>
      <c r="C1763" s="368" t="s">
        <v>139</v>
      </c>
      <c r="D1763" s="368" t="s">
        <v>92</v>
      </c>
      <c r="E1763" s="368" t="s">
        <v>248</v>
      </c>
      <c r="F1763" s="368">
        <v>5</v>
      </c>
      <c r="G1763" s="368">
        <v>0</v>
      </c>
      <c r="H1763" s="368">
        <v>5</v>
      </c>
      <c r="I1763" s="368">
        <v>0</v>
      </c>
      <c r="J1763" s="368">
        <v>0</v>
      </c>
    </row>
    <row r="1764" spans="1:10" ht="15.75" customHeight="1">
      <c r="A1764" s="368" t="s">
        <v>2537</v>
      </c>
      <c r="B1764" s="368">
        <v>4</v>
      </c>
      <c r="C1764" s="368" t="s">
        <v>139</v>
      </c>
      <c r="D1764" s="368" t="s">
        <v>208</v>
      </c>
      <c r="E1764" s="368" t="s">
        <v>248</v>
      </c>
      <c r="F1764" s="368">
        <v>2</v>
      </c>
      <c r="G1764" s="368">
        <v>0</v>
      </c>
      <c r="H1764" s="368">
        <v>2</v>
      </c>
      <c r="I1764" s="368">
        <v>0</v>
      </c>
      <c r="J1764" s="368">
        <v>0</v>
      </c>
    </row>
    <row r="1765" spans="1:10" ht="15.75" customHeight="1">
      <c r="A1765" s="368" t="s">
        <v>2538</v>
      </c>
      <c r="B1765" s="368">
        <v>4</v>
      </c>
      <c r="C1765" s="368" t="s">
        <v>139</v>
      </c>
      <c r="D1765" s="368" t="s">
        <v>150</v>
      </c>
      <c r="E1765" s="368" t="s">
        <v>248</v>
      </c>
      <c r="F1765" s="368">
        <v>1</v>
      </c>
      <c r="G1765" s="368">
        <v>0</v>
      </c>
      <c r="H1765" s="368">
        <v>0</v>
      </c>
      <c r="I1765" s="368">
        <v>0</v>
      </c>
      <c r="J1765" s="368">
        <v>1</v>
      </c>
    </row>
    <row r="1766" spans="1:10" ht="15.75" customHeight="1">
      <c r="A1766" s="368" t="s">
        <v>2539</v>
      </c>
      <c r="B1766" s="368">
        <v>4</v>
      </c>
      <c r="C1766" s="368" t="s">
        <v>139</v>
      </c>
      <c r="D1766" s="368" t="s">
        <v>39</v>
      </c>
      <c r="E1766" s="368" t="s">
        <v>248</v>
      </c>
      <c r="F1766" s="368">
        <v>11</v>
      </c>
      <c r="G1766" s="368">
        <v>0</v>
      </c>
      <c r="H1766" s="368">
        <v>10</v>
      </c>
      <c r="I1766" s="368">
        <v>0</v>
      </c>
      <c r="J1766" s="368">
        <v>1</v>
      </c>
    </row>
    <row r="1767" spans="1:10" ht="15.75" customHeight="1">
      <c r="A1767" s="368" t="s">
        <v>2540</v>
      </c>
      <c r="B1767" s="368">
        <v>4</v>
      </c>
      <c r="C1767" s="368" t="s">
        <v>139</v>
      </c>
      <c r="D1767" s="368" t="s">
        <v>61</v>
      </c>
      <c r="E1767" s="368" t="s">
        <v>248</v>
      </c>
      <c r="F1767" s="368">
        <v>9</v>
      </c>
      <c r="G1767" s="368">
        <v>0</v>
      </c>
      <c r="H1767" s="368">
        <v>5</v>
      </c>
      <c r="I1767" s="368">
        <v>3</v>
      </c>
      <c r="J1767" s="368">
        <v>1</v>
      </c>
    </row>
    <row r="1768" spans="1:10" ht="15.75" customHeight="1">
      <c r="A1768" s="368" t="s">
        <v>2541</v>
      </c>
      <c r="B1768" s="368">
        <v>4</v>
      </c>
      <c r="C1768" s="368" t="s">
        <v>139</v>
      </c>
      <c r="D1768" s="368" t="s">
        <v>220</v>
      </c>
      <c r="E1768" s="368" t="s">
        <v>248</v>
      </c>
      <c r="F1768" s="368">
        <v>5</v>
      </c>
      <c r="G1768" s="368">
        <v>0</v>
      </c>
      <c r="H1768" s="368">
        <v>5</v>
      </c>
      <c r="I1768" s="368">
        <v>0</v>
      </c>
      <c r="J1768" s="368">
        <v>0</v>
      </c>
    </row>
    <row r="1769" spans="1:10" ht="15.75" customHeight="1">
      <c r="A1769" s="368" t="s">
        <v>2542</v>
      </c>
      <c r="B1769" s="368">
        <v>4</v>
      </c>
      <c r="C1769" s="368" t="s">
        <v>139</v>
      </c>
      <c r="D1769" s="368" t="s">
        <v>151</v>
      </c>
      <c r="E1769" s="368" t="s">
        <v>248</v>
      </c>
      <c r="F1769" s="368">
        <v>4</v>
      </c>
      <c r="G1769" s="368">
        <v>0</v>
      </c>
      <c r="H1769" s="368">
        <v>3</v>
      </c>
      <c r="I1769" s="368">
        <v>1</v>
      </c>
      <c r="J1769" s="368">
        <v>0</v>
      </c>
    </row>
    <row r="1770" spans="1:10" ht="15.75" customHeight="1">
      <c r="A1770" s="368" t="s">
        <v>2543</v>
      </c>
      <c r="B1770" s="368">
        <v>4</v>
      </c>
      <c r="C1770" s="368" t="s">
        <v>139</v>
      </c>
      <c r="D1770" s="368" t="s">
        <v>152</v>
      </c>
      <c r="E1770" s="368" t="s">
        <v>248</v>
      </c>
      <c r="F1770" s="368">
        <v>7</v>
      </c>
      <c r="G1770" s="368">
        <v>0</v>
      </c>
      <c r="H1770" s="368">
        <v>4</v>
      </c>
      <c r="I1770" s="368">
        <v>3</v>
      </c>
      <c r="J1770" s="368">
        <v>0</v>
      </c>
    </row>
    <row r="1771" spans="1:10" ht="15.75" customHeight="1">
      <c r="A1771" s="368" t="s">
        <v>2544</v>
      </c>
      <c r="B1771" s="368">
        <v>4</v>
      </c>
      <c r="C1771" s="368" t="s">
        <v>139</v>
      </c>
      <c r="D1771" s="368" t="s">
        <v>40</v>
      </c>
      <c r="E1771" s="368" t="s">
        <v>248</v>
      </c>
      <c r="F1771" s="368">
        <v>6</v>
      </c>
      <c r="G1771" s="368">
        <v>0</v>
      </c>
      <c r="H1771" s="368">
        <v>5</v>
      </c>
      <c r="I1771" s="368">
        <v>0</v>
      </c>
      <c r="J1771" s="368">
        <v>1</v>
      </c>
    </row>
    <row r="1772" spans="1:10" ht="15.75" customHeight="1">
      <c r="A1772" s="368" t="s">
        <v>2545</v>
      </c>
      <c r="B1772" s="368">
        <v>4</v>
      </c>
      <c r="C1772" s="368" t="s">
        <v>139</v>
      </c>
      <c r="D1772" s="368" t="s">
        <v>221</v>
      </c>
      <c r="E1772" s="368" t="s">
        <v>248</v>
      </c>
      <c r="F1772" s="368">
        <v>16</v>
      </c>
      <c r="G1772" s="368">
        <v>1</v>
      </c>
      <c r="H1772" s="368">
        <v>9</v>
      </c>
      <c r="I1772" s="368">
        <v>5</v>
      </c>
      <c r="J1772" s="368">
        <v>1</v>
      </c>
    </row>
    <row r="1773" spans="1:10" ht="15.75" customHeight="1">
      <c r="A1773" s="368" t="s">
        <v>2546</v>
      </c>
      <c r="B1773" s="368">
        <v>4</v>
      </c>
      <c r="C1773" s="368" t="s">
        <v>139</v>
      </c>
      <c r="D1773" s="368" t="s">
        <v>190</v>
      </c>
      <c r="E1773" s="368" t="s">
        <v>248</v>
      </c>
      <c r="F1773" s="368">
        <v>5</v>
      </c>
      <c r="G1773" s="368">
        <v>1</v>
      </c>
      <c r="H1773" s="368">
        <v>3</v>
      </c>
      <c r="I1773" s="368">
        <v>0</v>
      </c>
      <c r="J1773" s="368">
        <v>1</v>
      </c>
    </row>
    <row r="1774" spans="1:10" ht="15.75" customHeight="1">
      <c r="A1774" s="368" t="s">
        <v>2547</v>
      </c>
      <c r="B1774" s="368">
        <v>4</v>
      </c>
      <c r="C1774" s="368" t="s">
        <v>139</v>
      </c>
      <c r="D1774" s="368" t="s">
        <v>191</v>
      </c>
      <c r="E1774" s="368" t="s">
        <v>248</v>
      </c>
      <c r="F1774" s="368">
        <v>12</v>
      </c>
      <c r="G1774" s="368">
        <v>0</v>
      </c>
      <c r="H1774" s="368">
        <v>10</v>
      </c>
      <c r="I1774" s="368">
        <v>2</v>
      </c>
      <c r="J1774" s="368">
        <v>0</v>
      </c>
    </row>
    <row r="1775" spans="1:10" ht="15.75" customHeight="1">
      <c r="A1775" s="368" t="s">
        <v>2548</v>
      </c>
      <c r="B1775" s="368">
        <v>4</v>
      </c>
      <c r="C1775" s="368" t="s">
        <v>139</v>
      </c>
      <c r="D1775" s="368" t="s">
        <v>41</v>
      </c>
      <c r="E1775" s="368" t="s">
        <v>248</v>
      </c>
      <c r="F1775" s="368">
        <v>8</v>
      </c>
      <c r="G1775" s="368">
        <v>0</v>
      </c>
      <c r="H1775" s="368">
        <v>6</v>
      </c>
      <c r="I1775" s="368">
        <v>2</v>
      </c>
      <c r="J1775" s="368">
        <v>0</v>
      </c>
    </row>
    <row r="1776" spans="1:10" ht="15.75" customHeight="1">
      <c r="A1776" s="368" t="s">
        <v>2549</v>
      </c>
      <c r="B1776" s="368">
        <v>4</v>
      </c>
      <c r="C1776" s="368" t="s">
        <v>139</v>
      </c>
      <c r="D1776" s="368" t="s">
        <v>209</v>
      </c>
      <c r="E1776" s="368" t="s">
        <v>248</v>
      </c>
      <c r="F1776" s="368">
        <v>13</v>
      </c>
      <c r="G1776" s="368">
        <v>1</v>
      </c>
      <c r="H1776" s="368">
        <v>9</v>
      </c>
      <c r="I1776" s="368">
        <v>3</v>
      </c>
      <c r="J1776" s="368">
        <v>0</v>
      </c>
    </row>
    <row r="1777" spans="1:10" ht="15.75" customHeight="1">
      <c r="A1777" s="368" t="s">
        <v>2550</v>
      </c>
      <c r="B1777" s="368">
        <v>4</v>
      </c>
      <c r="C1777" s="368" t="s">
        <v>139</v>
      </c>
      <c r="D1777" s="368" t="s">
        <v>174</v>
      </c>
      <c r="E1777" s="368" t="s">
        <v>248</v>
      </c>
      <c r="F1777" s="368">
        <v>13</v>
      </c>
      <c r="G1777" s="368">
        <v>1</v>
      </c>
      <c r="H1777" s="368">
        <v>9</v>
      </c>
      <c r="I1777" s="368">
        <v>3</v>
      </c>
      <c r="J1777" s="368">
        <v>0</v>
      </c>
    </row>
    <row r="1778" spans="1:10" ht="15.75" customHeight="1">
      <c r="A1778" s="368" t="s">
        <v>2551</v>
      </c>
      <c r="B1778" s="368">
        <v>4</v>
      </c>
      <c r="C1778" s="368" t="s">
        <v>139</v>
      </c>
      <c r="D1778" s="368" t="s">
        <v>193</v>
      </c>
      <c r="E1778" s="368" t="s">
        <v>248</v>
      </c>
      <c r="F1778" s="368">
        <v>8</v>
      </c>
      <c r="G1778" s="368">
        <v>0</v>
      </c>
      <c r="H1778" s="368">
        <v>6</v>
      </c>
      <c r="I1778" s="368">
        <v>2</v>
      </c>
      <c r="J1778" s="368">
        <v>0</v>
      </c>
    </row>
    <row r="1779" spans="1:10" ht="15.75" customHeight="1">
      <c r="A1779" s="368" t="s">
        <v>2552</v>
      </c>
      <c r="B1779" s="368">
        <v>4</v>
      </c>
      <c r="C1779" s="368" t="s">
        <v>139</v>
      </c>
      <c r="D1779" s="368" t="s">
        <v>222</v>
      </c>
      <c r="E1779" s="368" t="s">
        <v>248</v>
      </c>
      <c r="F1779" s="368">
        <v>9</v>
      </c>
      <c r="G1779" s="368">
        <v>0</v>
      </c>
      <c r="H1779" s="368">
        <v>6</v>
      </c>
      <c r="I1779" s="368">
        <v>3</v>
      </c>
      <c r="J1779" s="368">
        <v>0</v>
      </c>
    </row>
    <row r="1780" spans="1:10" ht="15.75" customHeight="1">
      <c r="A1780" s="368" t="s">
        <v>2553</v>
      </c>
      <c r="B1780" s="368">
        <v>4</v>
      </c>
      <c r="C1780" s="368" t="s">
        <v>139</v>
      </c>
      <c r="D1780" s="368" t="s">
        <v>223</v>
      </c>
      <c r="E1780" s="368" t="s">
        <v>248</v>
      </c>
      <c r="F1780" s="368">
        <v>16</v>
      </c>
      <c r="G1780" s="368">
        <v>2</v>
      </c>
      <c r="H1780" s="368">
        <v>12</v>
      </c>
      <c r="I1780" s="368">
        <v>0</v>
      </c>
      <c r="J1780" s="368">
        <v>2</v>
      </c>
    </row>
    <row r="1781" spans="1:10" ht="15.75" customHeight="1">
      <c r="A1781" s="368" t="s">
        <v>2554</v>
      </c>
      <c r="B1781" s="368">
        <v>4</v>
      </c>
      <c r="C1781" s="368" t="s">
        <v>139</v>
      </c>
      <c r="D1781" s="368" t="s">
        <v>62</v>
      </c>
      <c r="E1781" s="368" t="s">
        <v>248</v>
      </c>
      <c r="F1781" s="368">
        <v>10</v>
      </c>
      <c r="G1781" s="368">
        <v>0</v>
      </c>
      <c r="H1781" s="368">
        <v>9</v>
      </c>
      <c r="I1781" s="368">
        <v>1</v>
      </c>
      <c r="J1781" s="368">
        <v>0</v>
      </c>
    </row>
    <row r="1782" spans="1:10" ht="15.75" customHeight="1">
      <c r="A1782" s="368"/>
      <c r="B1782" s="368"/>
      <c r="C1782" s="368"/>
      <c r="D1782" s="368"/>
      <c r="E1782" s="368"/>
      <c r="F1782" s="368"/>
      <c r="G1782" s="368"/>
      <c r="H1782" s="368"/>
      <c r="I1782" s="368"/>
      <c r="J1782" s="368"/>
    </row>
    <row r="1783" spans="1:10" ht="15.75" customHeight="1">
      <c r="A1783" s="368"/>
      <c r="B1783" s="368"/>
      <c r="C1783" s="368"/>
      <c r="D1783" s="368"/>
      <c r="E1783" s="368"/>
      <c r="F1783" s="368"/>
      <c r="G1783" s="368"/>
      <c r="H1783" s="368"/>
      <c r="I1783" s="368"/>
      <c r="J1783" s="368"/>
    </row>
    <row r="1784" spans="1:10" ht="15.75" customHeight="1">
      <c r="A1784" s="368"/>
      <c r="B1784" s="368"/>
      <c r="C1784" s="368"/>
      <c r="D1784" s="368"/>
      <c r="E1784" s="368"/>
      <c r="F1784" s="368"/>
      <c r="G1784" s="368"/>
      <c r="H1784" s="368"/>
      <c r="I1784" s="368"/>
      <c r="J1784" s="368"/>
    </row>
    <row r="1785" spans="1:10" ht="15.75" customHeight="1">
      <c r="A1785" s="368"/>
      <c r="B1785" s="368"/>
      <c r="C1785" s="368"/>
      <c r="D1785" s="368"/>
      <c r="E1785" s="368"/>
      <c r="F1785" s="368"/>
      <c r="G1785" s="368"/>
      <c r="H1785" s="368"/>
      <c r="I1785" s="368"/>
      <c r="J1785" s="368"/>
    </row>
    <row r="1786" spans="1:10" ht="15.75" customHeight="1">
      <c r="A1786" s="368"/>
      <c r="B1786" s="368"/>
      <c r="C1786" s="368"/>
      <c r="D1786" s="368"/>
      <c r="E1786" s="368"/>
      <c r="F1786" s="368"/>
      <c r="G1786" s="368"/>
      <c r="H1786" s="368"/>
      <c r="I1786" s="368"/>
      <c r="J1786" s="368"/>
    </row>
    <row r="1787" spans="1:10" ht="15.75" customHeight="1">
      <c r="A1787" s="368"/>
      <c r="B1787" s="368"/>
      <c r="C1787" s="368"/>
      <c r="D1787" s="368"/>
      <c r="E1787" s="368"/>
      <c r="F1787" s="368"/>
      <c r="G1787" s="368"/>
      <c r="H1787" s="368"/>
      <c r="I1787" s="368"/>
      <c r="J1787" s="368"/>
    </row>
    <row r="1788" spans="1:10" ht="15.75" customHeight="1">
      <c r="A1788" s="368"/>
      <c r="B1788" s="368"/>
      <c r="C1788" s="368"/>
      <c r="D1788" s="368"/>
      <c r="E1788" s="368"/>
      <c r="F1788" s="368"/>
      <c r="G1788" s="368"/>
      <c r="H1788" s="368"/>
      <c r="I1788" s="368"/>
      <c r="J1788" s="368"/>
    </row>
    <row r="1789" spans="1:10" ht="15.75" customHeight="1">
      <c r="A1789" s="368"/>
      <c r="B1789" s="368"/>
      <c r="C1789" s="368"/>
      <c r="D1789" s="368"/>
      <c r="E1789" s="368"/>
      <c r="F1789" s="368"/>
      <c r="G1789" s="368"/>
      <c r="H1789" s="368"/>
      <c r="I1789" s="368"/>
      <c r="J1789" s="368"/>
    </row>
    <row r="1790" spans="1:10" ht="15.75" customHeight="1">
      <c r="A1790" s="368"/>
      <c r="B1790" s="368"/>
      <c r="C1790" s="368"/>
      <c r="D1790" s="368"/>
      <c r="E1790" s="368"/>
      <c r="F1790" s="368"/>
      <c r="G1790" s="368"/>
      <c r="H1790" s="368"/>
      <c r="I1790" s="368"/>
      <c r="J1790" s="368"/>
    </row>
    <row r="1791" spans="1:10" ht="15.75" customHeight="1">
      <c r="A1791" s="368"/>
      <c r="B1791" s="368"/>
      <c r="C1791" s="368"/>
      <c r="D1791" s="368"/>
      <c r="E1791" s="368"/>
      <c r="F1791" s="368"/>
      <c r="G1791" s="368"/>
      <c r="H1791" s="368"/>
      <c r="I1791" s="368"/>
      <c r="J1791" s="368"/>
    </row>
    <row r="1792" spans="1:10" ht="15.75" customHeight="1">
      <c r="A1792" s="368"/>
      <c r="B1792" s="368"/>
      <c r="C1792" s="368"/>
      <c r="D1792" s="368"/>
      <c r="E1792" s="368"/>
      <c r="F1792" s="368"/>
      <c r="G1792" s="368"/>
      <c r="H1792" s="368"/>
      <c r="I1792" s="368"/>
      <c r="J1792" s="368"/>
    </row>
    <row r="1793" spans="1:10" ht="15.75" customHeight="1">
      <c r="A1793" s="368"/>
      <c r="B1793" s="368"/>
      <c r="C1793" s="368"/>
      <c r="D1793" s="368"/>
      <c r="E1793" s="368"/>
      <c r="F1793" s="368"/>
      <c r="G1793" s="368"/>
      <c r="H1793" s="368"/>
      <c r="I1793" s="368"/>
      <c r="J1793" s="368"/>
    </row>
    <row r="1794" spans="1:10" ht="15.75" customHeight="1">
      <c r="A1794" s="368"/>
      <c r="B1794" s="368"/>
      <c r="C1794" s="368"/>
      <c r="D1794" s="368"/>
      <c r="E1794" s="368"/>
      <c r="F1794" s="368"/>
      <c r="G1794" s="368"/>
      <c r="H1794" s="368"/>
      <c r="I1794" s="368"/>
      <c r="J1794" s="368"/>
    </row>
    <row r="1795" spans="1:10" ht="15.75" customHeight="1">
      <c r="A1795" s="368"/>
      <c r="B1795" s="368"/>
      <c r="C1795" s="368"/>
      <c r="D1795" s="368"/>
      <c r="E1795" s="368"/>
      <c r="F1795" s="368"/>
      <c r="G1795" s="368"/>
      <c r="H1795" s="368"/>
      <c r="I1795" s="368"/>
      <c r="J1795" s="368"/>
    </row>
    <row r="1796" spans="1:10" ht="15.75" customHeight="1">
      <c r="A1796" s="368"/>
      <c r="B1796" s="368"/>
      <c r="C1796" s="368"/>
      <c r="D1796" s="368"/>
      <c r="E1796" s="368"/>
      <c r="F1796" s="368"/>
      <c r="G1796" s="368"/>
      <c r="H1796" s="368"/>
      <c r="I1796" s="368"/>
      <c r="J1796" s="368"/>
    </row>
    <row r="1797" spans="1:10" ht="15.75" customHeight="1">
      <c r="A1797" s="368"/>
      <c r="B1797" s="368"/>
      <c r="C1797" s="368"/>
      <c r="D1797" s="368"/>
      <c r="E1797" s="368"/>
      <c r="F1797" s="368"/>
      <c r="G1797" s="368"/>
      <c r="H1797" s="368"/>
      <c r="I1797" s="368"/>
      <c r="J1797" s="368"/>
    </row>
    <row r="1798" spans="1:10" ht="15.75" customHeight="1">
      <c r="A1798" s="368"/>
      <c r="B1798" s="368"/>
      <c r="C1798" s="368"/>
      <c r="D1798" s="368"/>
      <c r="E1798" s="368"/>
      <c r="F1798" s="368"/>
      <c r="G1798" s="368"/>
      <c r="H1798" s="368"/>
      <c r="I1798" s="368"/>
      <c r="J1798" s="368"/>
    </row>
    <row r="1799" spans="1:10" ht="15.75" customHeight="1">
      <c r="A1799" s="368"/>
      <c r="B1799" s="368"/>
      <c r="C1799" s="368"/>
      <c r="D1799" s="368"/>
      <c r="E1799" s="368"/>
      <c r="F1799" s="368"/>
      <c r="G1799" s="368"/>
      <c r="H1799" s="368"/>
      <c r="I1799" s="368"/>
      <c r="J1799" s="368"/>
    </row>
    <row r="1800" spans="1:10" ht="15.75" customHeight="1">
      <c r="A1800" s="368"/>
      <c r="B1800" s="368"/>
      <c r="C1800" s="368"/>
      <c r="D1800" s="368"/>
      <c r="E1800" s="368"/>
      <c r="F1800" s="368"/>
      <c r="G1800" s="368"/>
      <c r="H1800" s="368"/>
      <c r="I1800" s="368"/>
      <c r="J1800" s="368"/>
    </row>
    <row r="1801" spans="1:10" ht="15.75" customHeight="1">
      <c r="A1801" s="368"/>
      <c r="B1801" s="368"/>
      <c r="C1801" s="368"/>
      <c r="D1801" s="368"/>
      <c r="E1801" s="368"/>
      <c r="F1801" s="368"/>
      <c r="G1801" s="368"/>
      <c r="H1801" s="368"/>
      <c r="I1801" s="368"/>
      <c r="J1801" s="368"/>
    </row>
    <row r="1802" spans="1:10" ht="15.75" customHeight="1">
      <c r="A1802" s="368"/>
      <c r="B1802" s="368"/>
      <c r="C1802" s="368"/>
      <c r="D1802" s="368"/>
      <c r="E1802" s="368"/>
      <c r="F1802" s="368"/>
      <c r="G1802" s="368"/>
      <c r="H1802" s="368"/>
      <c r="I1802" s="368"/>
      <c r="J1802" s="368"/>
    </row>
    <row r="1803" spans="1:10" ht="15.75" customHeight="1">
      <c r="A1803" s="368"/>
      <c r="B1803" s="368"/>
      <c r="C1803" s="368"/>
      <c r="D1803" s="368"/>
      <c r="E1803" s="368"/>
      <c r="F1803" s="368"/>
      <c r="G1803" s="368"/>
      <c r="H1803" s="368"/>
      <c r="I1803" s="368"/>
      <c r="J1803" s="368"/>
    </row>
    <row r="1804" spans="1:10" ht="15.75" customHeight="1">
      <c r="A1804" s="368"/>
      <c r="B1804" s="368"/>
      <c r="C1804" s="368"/>
      <c r="D1804" s="368"/>
      <c r="E1804" s="368"/>
      <c r="F1804" s="368"/>
      <c r="G1804" s="368"/>
      <c r="H1804" s="368"/>
      <c r="I1804" s="368"/>
      <c r="J1804" s="368"/>
    </row>
    <row r="1805" spans="1:10" ht="15.75" customHeight="1">
      <c r="A1805" s="368"/>
      <c r="B1805" s="368"/>
      <c r="C1805" s="368"/>
      <c r="D1805" s="368"/>
      <c r="E1805" s="368"/>
      <c r="F1805" s="368"/>
      <c r="G1805" s="368"/>
      <c r="H1805" s="368"/>
      <c r="I1805" s="368"/>
      <c r="J1805" s="368"/>
    </row>
    <row r="1806" spans="1:10" ht="15.75" customHeight="1">
      <c r="A1806" s="368"/>
      <c r="B1806" s="368"/>
      <c r="C1806" s="368"/>
      <c r="D1806" s="368"/>
      <c r="E1806" s="368"/>
      <c r="F1806" s="368"/>
      <c r="G1806" s="368"/>
      <c r="H1806" s="368"/>
      <c r="I1806" s="368"/>
      <c r="J1806" s="368"/>
    </row>
    <row r="1807" spans="1:10" ht="15.75" customHeight="1">
      <c r="A1807" s="368"/>
      <c r="B1807" s="368"/>
      <c r="C1807" s="368"/>
      <c r="D1807" s="368"/>
      <c r="E1807" s="368"/>
      <c r="F1807" s="368"/>
      <c r="G1807" s="368"/>
      <c r="H1807" s="368"/>
      <c r="I1807" s="368"/>
      <c r="J1807" s="368"/>
    </row>
    <row r="1808" spans="1:10" ht="15.75" customHeight="1">
      <c r="A1808" s="368"/>
      <c r="B1808" s="368"/>
      <c r="C1808" s="368"/>
      <c r="D1808" s="368"/>
      <c r="E1808" s="368"/>
      <c r="F1808" s="368"/>
      <c r="G1808" s="368"/>
      <c r="H1808" s="368"/>
      <c r="I1808" s="368"/>
      <c r="J1808" s="368"/>
    </row>
    <row r="1809" spans="1:10" ht="15.75" customHeight="1">
      <c r="A1809" s="368"/>
      <c r="B1809" s="368"/>
      <c r="C1809" s="368"/>
      <c r="D1809" s="368"/>
      <c r="E1809" s="368"/>
      <c r="F1809" s="368"/>
      <c r="G1809" s="368"/>
      <c r="H1809" s="368"/>
      <c r="I1809" s="368"/>
      <c r="J1809" s="368"/>
    </row>
    <row r="1810" spans="1:10" ht="15.75" customHeight="1">
      <c r="A1810" s="368"/>
      <c r="B1810" s="368"/>
      <c r="C1810" s="368"/>
      <c r="D1810" s="368"/>
      <c r="E1810" s="368"/>
      <c r="F1810" s="368"/>
      <c r="G1810" s="368"/>
      <c r="H1810" s="368"/>
      <c r="I1810" s="368"/>
      <c r="J1810" s="368"/>
    </row>
    <row r="1811" spans="1:10" ht="15.75" customHeight="1">
      <c r="A1811" s="368"/>
      <c r="B1811" s="368"/>
      <c r="C1811" s="368"/>
      <c r="D1811" s="368"/>
      <c r="E1811" s="368"/>
      <c r="F1811" s="368"/>
      <c r="G1811" s="368"/>
      <c r="H1811" s="368"/>
      <c r="I1811" s="368"/>
      <c r="J1811" s="368"/>
    </row>
    <row r="1812" spans="1:10" ht="15.75" customHeight="1">
      <c r="A1812" s="368"/>
      <c r="B1812" s="368"/>
      <c r="C1812" s="368"/>
      <c r="D1812" s="368"/>
      <c r="E1812" s="368"/>
      <c r="F1812" s="368"/>
      <c r="G1812" s="368"/>
      <c r="H1812" s="368"/>
      <c r="I1812" s="368"/>
      <c r="J1812" s="368"/>
    </row>
    <row r="1813" spans="1:10" ht="15.75" customHeight="1">
      <c r="A1813" s="368"/>
      <c r="B1813" s="368"/>
      <c r="C1813" s="368"/>
      <c r="D1813" s="368"/>
      <c r="E1813" s="368"/>
      <c r="F1813" s="368"/>
      <c r="G1813" s="368"/>
      <c r="H1813" s="368"/>
      <c r="I1813" s="368"/>
      <c r="J1813" s="368"/>
    </row>
    <row r="1814" spans="1:10" ht="15.75" customHeight="1">
      <c r="A1814" s="368"/>
      <c r="B1814" s="368"/>
      <c r="C1814" s="368"/>
      <c r="D1814" s="368"/>
      <c r="E1814" s="368"/>
      <c r="F1814" s="368"/>
      <c r="G1814" s="368"/>
      <c r="H1814" s="368"/>
      <c r="I1814" s="368"/>
      <c r="J1814" s="368"/>
    </row>
    <row r="1815" spans="1:10" ht="15.75" customHeight="1">
      <c r="A1815" s="368"/>
      <c r="B1815" s="368"/>
      <c r="C1815" s="368"/>
      <c r="D1815" s="368"/>
      <c r="E1815" s="368"/>
      <c r="F1815" s="368"/>
      <c r="G1815" s="368"/>
      <c r="H1815" s="368"/>
      <c r="I1815" s="368"/>
      <c r="J1815" s="368"/>
    </row>
    <row r="1816" spans="1:10" ht="15.75" customHeight="1">
      <c r="A1816" s="368"/>
      <c r="B1816" s="368"/>
      <c r="C1816" s="368"/>
      <c r="D1816" s="368"/>
      <c r="E1816" s="368"/>
      <c r="F1816" s="368"/>
      <c r="G1816" s="368"/>
      <c r="H1816" s="368"/>
      <c r="I1816" s="368"/>
      <c r="J1816" s="368"/>
    </row>
    <row r="1817" spans="1:10" ht="15.75" customHeight="1">
      <c r="A1817" s="368"/>
      <c r="B1817" s="368"/>
      <c r="C1817" s="368"/>
      <c r="D1817" s="368"/>
      <c r="E1817" s="368"/>
      <c r="F1817" s="368"/>
      <c r="G1817" s="368"/>
      <c r="H1817" s="368"/>
      <c r="I1817" s="368"/>
      <c r="J1817" s="368"/>
    </row>
    <row r="1818" spans="1:10" ht="15.75" customHeight="1">
      <c r="A1818" s="368"/>
      <c r="B1818" s="368"/>
      <c r="C1818" s="368"/>
      <c r="D1818" s="368"/>
      <c r="E1818" s="368"/>
      <c r="F1818" s="368"/>
      <c r="G1818" s="368"/>
      <c r="H1818" s="368"/>
      <c r="I1818" s="368"/>
      <c r="J1818" s="368"/>
    </row>
    <row r="1819" spans="1:10" ht="15.75" customHeight="1">
      <c r="A1819" s="368"/>
      <c r="B1819" s="368"/>
      <c r="C1819" s="368"/>
      <c r="D1819" s="368"/>
      <c r="E1819" s="368"/>
      <c r="F1819" s="368"/>
      <c r="G1819" s="368"/>
      <c r="H1819" s="368"/>
      <c r="I1819" s="368"/>
      <c r="J1819" s="368"/>
    </row>
    <row r="1820" spans="1:10" ht="15.75" customHeight="1">
      <c r="A1820" s="368"/>
      <c r="B1820" s="368"/>
      <c r="C1820" s="368"/>
      <c r="D1820" s="368"/>
      <c r="E1820" s="368"/>
      <c r="F1820" s="368"/>
      <c r="G1820" s="368"/>
      <c r="H1820" s="368"/>
      <c r="I1820" s="368"/>
      <c r="J1820" s="368"/>
    </row>
    <row r="1821" spans="1:10" ht="15.75" customHeight="1">
      <c r="A1821" s="368"/>
      <c r="B1821" s="368"/>
      <c r="C1821" s="368"/>
      <c r="D1821" s="368"/>
      <c r="E1821" s="368"/>
      <c r="F1821" s="368"/>
      <c r="G1821" s="368"/>
      <c r="H1821" s="368"/>
      <c r="I1821" s="368"/>
      <c r="J1821" s="368"/>
    </row>
    <row r="1822" spans="1:10" ht="15.75" customHeight="1">
      <c r="A1822" s="368"/>
      <c r="B1822" s="368"/>
      <c r="C1822" s="368"/>
      <c r="D1822" s="368"/>
      <c r="E1822" s="368"/>
      <c r="F1822" s="368"/>
      <c r="G1822" s="368"/>
      <c r="H1822" s="368"/>
      <c r="I1822" s="368"/>
      <c r="J1822" s="368"/>
    </row>
    <row r="1823" spans="1:10" ht="15.75" customHeight="1">
      <c r="A1823" s="368"/>
      <c r="B1823" s="368"/>
      <c r="C1823" s="368"/>
      <c r="D1823" s="368"/>
      <c r="E1823" s="368"/>
      <c r="F1823" s="368"/>
      <c r="G1823" s="368"/>
      <c r="H1823" s="368"/>
      <c r="I1823" s="368"/>
      <c r="J1823" s="368"/>
    </row>
    <row r="1824" spans="1:10" ht="15.75" customHeight="1">
      <c r="A1824" s="368"/>
      <c r="B1824" s="368"/>
      <c r="C1824" s="368"/>
      <c r="D1824" s="368"/>
      <c r="E1824" s="368"/>
      <c r="F1824" s="368"/>
      <c r="G1824" s="368"/>
      <c r="H1824" s="368"/>
      <c r="I1824" s="368"/>
      <c r="J1824" s="368"/>
    </row>
    <row r="1825" spans="1:10" ht="15.75" customHeight="1">
      <c r="A1825" s="368"/>
      <c r="B1825" s="368"/>
      <c r="C1825" s="368"/>
      <c r="D1825" s="368"/>
      <c r="E1825" s="368"/>
      <c r="F1825" s="368"/>
      <c r="G1825" s="368"/>
      <c r="H1825" s="368"/>
      <c r="I1825" s="368"/>
      <c r="J1825" s="368"/>
    </row>
    <row r="1826" spans="1:10" ht="15.75" customHeight="1">
      <c r="A1826" s="368"/>
      <c r="B1826" s="368"/>
      <c r="C1826" s="368"/>
      <c r="D1826" s="368"/>
      <c r="E1826" s="368"/>
      <c r="F1826" s="368"/>
      <c r="G1826" s="368"/>
      <c r="H1826" s="368"/>
      <c r="I1826" s="368"/>
      <c r="J1826" s="368"/>
    </row>
    <row r="1827" spans="1:10" ht="15.75" customHeight="1">
      <c r="A1827" s="368"/>
      <c r="B1827" s="368"/>
      <c r="C1827" s="368"/>
      <c r="D1827" s="368"/>
      <c r="E1827" s="368"/>
      <c r="F1827" s="368"/>
      <c r="G1827" s="368"/>
      <c r="H1827" s="368"/>
      <c r="I1827" s="368"/>
      <c r="J1827" s="368"/>
    </row>
    <row r="1828" spans="1:10" ht="15.75" customHeight="1">
      <c r="A1828" s="368"/>
      <c r="B1828" s="368"/>
      <c r="C1828" s="368"/>
      <c r="D1828" s="368"/>
      <c r="E1828" s="368"/>
      <c r="F1828" s="368"/>
      <c r="G1828" s="368"/>
      <c r="H1828" s="368"/>
      <c r="I1828" s="368"/>
      <c r="J1828" s="368"/>
    </row>
    <row r="1829" spans="1:10" ht="15.75" customHeight="1">
      <c r="A1829" s="368"/>
      <c r="B1829" s="368"/>
      <c r="C1829" s="368"/>
      <c r="D1829" s="368"/>
      <c r="E1829" s="368"/>
      <c r="F1829" s="368"/>
      <c r="G1829" s="368"/>
      <c r="H1829" s="368"/>
      <c r="I1829" s="368"/>
      <c r="J1829" s="368"/>
    </row>
    <row r="1830" spans="1:10" ht="15.75" customHeight="1">
      <c r="A1830" s="368"/>
      <c r="B1830" s="368"/>
      <c r="C1830" s="368"/>
      <c r="D1830" s="368"/>
      <c r="E1830" s="368"/>
      <c r="F1830" s="368"/>
      <c r="G1830" s="368"/>
      <c r="H1830" s="368"/>
      <c r="I1830" s="368"/>
      <c r="J1830" s="368"/>
    </row>
    <row r="1831" spans="1:10" ht="15.75" customHeight="1">
      <c r="A1831" s="368"/>
      <c r="B1831" s="368"/>
      <c r="C1831" s="368"/>
      <c r="D1831" s="368"/>
      <c r="E1831" s="368"/>
      <c r="F1831" s="368"/>
      <c r="G1831" s="368"/>
      <c r="H1831" s="368"/>
      <c r="I1831" s="368"/>
      <c r="J1831" s="368"/>
    </row>
    <row r="1832" spans="1:10" ht="15.75" customHeight="1">
      <c r="A1832" s="368"/>
      <c r="B1832" s="368"/>
      <c r="C1832" s="368"/>
      <c r="D1832" s="368"/>
      <c r="E1832" s="368"/>
      <c r="F1832" s="368"/>
      <c r="G1832" s="368"/>
      <c r="H1832" s="368"/>
      <c r="I1832" s="368"/>
      <c r="J1832" s="368"/>
    </row>
    <row r="1833" spans="1:10" ht="15.75" customHeight="1">
      <c r="A1833" s="368"/>
      <c r="B1833" s="368"/>
      <c r="C1833" s="368"/>
      <c r="D1833" s="368"/>
      <c r="E1833" s="368"/>
      <c r="F1833" s="368"/>
      <c r="G1833" s="368"/>
      <c r="H1833" s="368"/>
      <c r="I1833" s="368"/>
      <c r="J1833" s="368"/>
    </row>
    <row r="1834" spans="1:10" ht="15.75" customHeight="1">
      <c r="A1834" s="368"/>
      <c r="B1834" s="368"/>
      <c r="C1834" s="368"/>
      <c r="D1834" s="368"/>
      <c r="E1834" s="368"/>
      <c r="F1834" s="368"/>
      <c r="G1834" s="368"/>
      <c r="H1834" s="368"/>
      <c r="I1834" s="368"/>
      <c r="J1834" s="368"/>
    </row>
    <row r="1835" spans="1:10" ht="15.75" customHeight="1">
      <c r="A1835" s="368"/>
      <c r="B1835" s="368"/>
      <c r="C1835" s="368"/>
      <c r="D1835" s="368"/>
      <c r="E1835" s="368"/>
      <c r="F1835" s="368"/>
      <c r="G1835" s="368"/>
      <c r="H1835" s="368"/>
      <c r="I1835" s="368"/>
      <c r="J1835" s="368"/>
    </row>
    <row r="1836" spans="1:10" ht="15.75" customHeight="1">
      <c r="A1836" s="368"/>
      <c r="B1836" s="368"/>
      <c r="C1836" s="368"/>
      <c r="D1836" s="368"/>
      <c r="E1836" s="368"/>
      <c r="F1836" s="368"/>
      <c r="G1836" s="368"/>
      <c r="H1836" s="368"/>
      <c r="I1836" s="368"/>
      <c r="J1836" s="368"/>
    </row>
    <row r="1837" spans="1:10" ht="15.75" customHeight="1">
      <c r="A1837" s="368"/>
      <c r="B1837" s="368"/>
      <c r="C1837" s="368"/>
      <c r="D1837" s="368"/>
      <c r="E1837" s="368"/>
      <c r="F1837" s="368"/>
      <c r="G1837" s="368"/>
      <c r="H1837" s="368"/>
      <c r="I1837" s="368"/>
      <c r="J1837" s="368"/>
    </row>
    <row r="1838" spans="1:10" ht="15.75" customHeight="1">
      <c r="A1838" s="368"/>
      <c r="B1838" s="368"/>
      <c r="C1838" s="368"/>
      <c r="D1838" s="368"/>
      <c r="E1838" s="368"/>
      <c r="F1838" s="368"/>
      <c r="G1838" s="368"/>
      <c r="H1838" s="368"/>
      <c r="I1838" s="368"/>
      <c r="J1838" s="368"/>
    </row>
    <row r="1839" spans="1:10" ht="15.75" customHeight="1">
      <c r="A1839" s="368"/>
      <c r="B1839" s="368"/>
      <c r="C1839" s="368"/>
      <c r="D1839" s="368"/>
      <c r="E1839" s="368"/>
      <c r="F1839" s="368"/>
      <c r="G1839" s="368"/>
      <c r="H1839" s="368"/>
      <c r="I1839" s="368"/>
      <c r="J1839" s="368"/>
    </row>
    <row r="1840" spans="1:10" ht="15.75" customHeight="1">
      <c r="A1840" s="368"/>
      <c r="B1840" s="368"/>
      <c r="C1840" s="368"/>
      <c r="D1840" s="368"/>
      <c r="E1840" s="368"/>
      <c r="F1840" s="368"/>
      <c r="G1840" s="368"/>
      <c r="H1840" s="368"/>
      <c r="I1840" s="368"/>
      <c r="J1840" s="368"/>
    </row>
    <row r="1841" spans="1:10" ht="15.75" customHeight="1">
      <c r="A1841" s="368"/>
      <c r="B1841" s="368"/>
      <c r="C1841" s="368"/>
      <c r="D1841" s="368"/>
      <c r="E1841" s="368"/>
      <c r="F1841" s="368"/>
      <c r="G1841" s="368"/>
      <c r="H1841" s="368"/>
      <c r="I1841" s="368"/>
      <c r="J1841" s="368"/>
    </row>
    <row r="1842" spans="1:10" ht="15.75" customHeight="1">
      <c r="A1842" s="368"/>
      <c r="B1842" s="368"/>
      <c r="C1842" s="368"/>
      <c r="D1842" s="368"/>
      <c r="E1842" s="368"/>
      <c r="F1842" s="368"/>
      <c r="G1842" s="368"/>
      <c r="H1842" s="368"/>
      <c r="I1842" s="368"/>
      <c r="J1842" s="368"/>
    </row>
    <row r="1843" spans="1:10" ht="15.75" customHeight="1">
      <c r="A1843" s="368"/>
      <c r="B1843" s="368"/>
      <c r="C1843" s="368"/>
      <c r="D1843" s="368"/>
      <c r="E1843" s="368"/>
      <c r="F1843" s="368"/>
      <c r="G1843" s="368"/>
      <c r="H1843" s="368"/>
      <c r="I1843" s="368"/>
      <c r="J1843" s="368"/>
    </row>
    <row r="1844" spans="1:10" ht="15.75" customHeight="1">
      <c r="A1844" s="368"/>
      <c r="B1844" s="368"/>
      <c r="C1844" s="368"/>
      <c r="D1844" s="368"/>
      <c r="E1844" s="368"/>
      <c r="F1844" s="368"/>
      <c r="G1844" s="368"/>
      <c r="H1844" s="368"/>
      <c r="I1844" s="368"/>
      <c r="J1844" s="368"/>
    </row>
    <row r="1845" spans="1:10" ht="15.75" customHeight="1">
      <c r="A1845" s="368"/>
      <c r="B1845" s="368"/>
      <c r="C1845" s="368"/>
      <c r="D1845" s="368"/>
      <c r="E1845" s="368"/>
      <c r="F1845" s="368"/>
      <c r="G1845" s="368"/>
      <c r="H1845" s="368"/>
      <c r="I1845" s="368"/>
      <c r="J1845" s="368"/>
    </row>
    <row r="1846" spans="1:10" ht="15.75" customHeight="1">
      <c r="A1846" s="368"/>
      <c r="B1846" s="368"/>
      <c r="C1846" s="368"/>
      <c r="D1846" s="368"/>
      <c r="E1846" s="368"/>
      <c r="F1846" s="368"/>
      <c r="G1846" s="368"/>
      <c r="H1846" s="368"/>
      <c r="I1846" s="368"/>
      <c r="J1846" s="368"/>
    </row>
    <row r="1847" spans="1:10" ht="15.75" customHeight="1">
      <c r="A1847" s="368"/>
      <c r="B1847" s="368"/>
      <c r="C1847" s="368"/>
      <c r="D1847" s="368"/>
      <c r="E1847" s="368"/>
      <c r="F1847" s="368"/>
      <c r="G1847" s="368"/>
      <c r="H1847" s="368"/>
      <c r="I1847" s="368"/>
      <c r="J1847" s="368"/>
    </row>
    <row r="1848" spans="1:10" ht="15.75" customHeight="1">
      <c r="A1848" s="368"/>
      <c r="B1848" s="368"/>
      <c r="C1848" s="368"/>
      <c r="D1848" s="368"/>
      <c r="E1848" s="368"/>
      <c r="F1848" s="368"/>
      <c r="G1848" s="368"/>
      <c r="H1848" s="368"/>
      <c r="I1848" s="368"/>
      <c r="J1848" s="368"/>
    </row>
    <row r="1849" spans="1:10" ht="15.75" customHeight="1">
      <c r="A1849" s="368"/>
      <c r="B1849" s="368"/>
      <c r="C1849" s="368"/>
      <c r="D1849" s="368"/>
      <c r="E1849" s="368"/>
      <c r="F1849" s="368"/>
      <c r="G1849" s="368"/>
      <c r="H1849" s="368"/>
      <c r="I1849" s="368"/>
      <c r="J1849" s="368"/>
    </row>
    <row r="1850" spans="1:10" ht="15.75" customHeight="1">
      <c r="A1850" s="368"/>
      <c r="B1850" s="368"/>
      <c r="C1850" s="368"/>
      <c r="D1850" s="368"/>
      <c r="E1850" s="368"/>
      <c r="F1850" s="368"/>
      <c r="G1850" s="368"/>
      <c r="H1850" s="368"/>
      <c r="I1850" s="368"/>
      <c r="J1850" s="368"/>
    </row>
    <row r="1851" spans="1:10" ht="15.75" customHeight="1">
      <c r="A1851" s="368"/>
      <c r="B1851" s="368"/>
      <c r="C1851" s="368"/>
      <c r="D1851" s="368"/>
      <c r="E1851" s="368"/>
      <c r="F1851" s="368"/>
      <c r="G1851" s="368"/>
      <c r="H1851" s="368"/>
      <c r="I1851" s="368"/>
      <c r="J1851" s="368"/>
    </row>
    <row r="1852" spans="1:10" ht="15.75" customHeight="1">
      <c r="A1852" s="368"/>
      <c r="B1852" s="368"/>
      <c r="C1852" s="368"/>
      <c r="D1852" s="368"/>
      <c r="E1852" s="368"/>
      <c r="F1852" s="368"/>
      <c r="G1852" s="368"/>
      <c r="H1852" s="368"/>
      <c r="I1852" s="368"/>
      <c r="J1852" s="368"/>
    </row>
    <row r="1853" spans="1:10" ht="15.75" customHeight="1">
      <c r="A1853" s="368"/>
      <c r="B1853" s="368"/>
      <c r="C1853" s="368"/>
      <c r="D1853" s="368"/>
      <c r="E1853" s="368"/>
      <c r="F1853" s="368"/>
      <c r="G1853" s="368"/>
      <c r="H1853" s="368"/>
      <c r="I1853" s="368"/>
      <c r="J1853" s="368"/>
    </row>
    <row r="1854" spans="1:10" ht="15.75" customHeight="1">
      <c r="A1854" s="368"/>
      <c r="B1854" s="368"/>
      <c r="C1854" s="368"/>
      <c r="D1854" s="368"/>
      <c r="E1854" s="368"/>
      <c r="F1854" s="368"/>
      <c r="G1854" s="368"/>
      <c r="H1854" s="368"/>
      <c r="I1854" s="368"/>
      <c r="J1854" s="368"/>
    </row>
    <row r="1855" spans="1:10" ht="15.75" customHeight="1">
      <c r="A1855" s="368"/>
      <c r="B1855" s="368"/>
      <c r="C1855" s="368"/>
      <c r="D1855" s="368"/>
      <c r="E1855" s="368"/>
      <c r="F1855" s="368"/>
      <c r="G1855" s="368"/>
      <c r="H1855" s="368"/>
      <c r="I1855" s="368"/>
      <c r="J1855" s="368"/>
    </row>
    <row r="1856" spans="1:10" ht="15.75" customHeight="1">
      <c r="A1856" s="368"/>
      <c r="B1856" s="368"/>
      <c r="C1856" s="368"/>
      <c r="D1856" s="368"/>
      <c r="E1856" s="368"/>
      <c r="F1856" s="368"/>
      <c r="G1856" s="368"/>
      <c r="H1856" s="368"/>
      <c r="I1856" s="368"/>
      <c r="J1856" s="368"/>
    </row>
    <row r="1857" spans="1:10" ht="15.75" customHeight="1">
      <c r="A1857" s="368"/>
      <c r="B1857" s="368"/>
      <c r="C1857" s="368"/>
      <c r="D1857" s="368"/>
      <c r="E1857" s="368"/>
      <c r="F1857" s="368"/>
      <c r="G1857" s="368"/>
      <c r="H1857" s="368"/>
      <c r="I1857" s="368"/>
      <c r="J1857" s="368"/>
    </row>
    <row r="1858" spans="1:10" ht="15.75" customHeight="1">
      <c r="A1858" s="368"/>
      <c r="B1858" s="368"/>
      <c r="C1858" s="368"/>
      <c r="D1858" s="368"/>
      <c r="E1858" s="368"/>
      <c r="F1858" s="368"/>
      <c r="G1858" s="368"/>
      <c r="H1858" s="368"/>
      <c r="I1858" s="368"/>
      <c r="J1858" s="368"/>
    </row>
    <row r="1859" spans="1:10" ht="15.75" customHeight="1">
      <c r="A1859" s="368"/>
      <c r="B1859" s="368"/>
      <c r="C1859" s="368"/>
      <c r="D1859" s="368"/>
      <c r="E1859" s="368"/>
      <c r="F1859" s="368"/>
      <c r="G1859" s="368"/>
      <c r="H1859" s="368"/>
      <c r="I1859" s="368"/>
      <c r="J1859" s="368"/>
    </row>
    <row r="1860" spans="1:10" ht="15.75" customHeight="1">
      <c r="A1860" s="368"/>
      <c r="B1860" s="368"/>
      <c r="C1860" s="368"/>
      <c r="D1860" s="368"/>
      <c r="E1860" s="368"/>
      <c r="F1860" s="368"/>
      <c r="G1860" s="368"/>
      <c r="H1860" s="368"/>
      <c r="I1860" s="368"/>
      <c r="J1860" s="368"/>
    </row>
    <row r="1861" spans="1:10" ht="15.75" customHeight="1">
      <c r="A1861" s="368"/>
      <c r="B1861" s="368"/>
      <c r="C1861" s="368"/>
      <c r="D1861" s="368"/>
      <c r="E1861" s="368"/>
      <c r="F1861" s="368"/>
      <c r="G1861" s="368"/>
      <c r="H1861" s="368"/>
      <c r="I1861" s="368"/>
      <c r="J1861" s="368"/>
    </row>
    <row r="1862" spans="1:10" ht="15.75" customHeight="1">
      <c r="A1862" s="368"/>
      <c r="B1862" s="368"/>
      <c r="C1862" s="368"/>
      <c r="D1862" s="368"/>
      <c r="E1862" s="368"/>
      <c r="F1862" s="368"/>
      <c r="G1862" s="368"/>
      <c r="H1862" s="368"/>
      <c r="I1862" s="368"/>
      <c r="J1862" s="368"/>
    </row>
    <row r="1863" spans="1:10" ht="15.75" customHeight="1">
      <c r="A1863" s="368"/>
      <c r="B1863" s="368"/>
      <c r="C1863" s="368"/>
      <c r="D1863" s="368"/>
      <c r="E1863" s="368"/>
      <c r="F1863" s="368"/>
      <c r="G1863" s="368"/>
      <c r="H1863" s="368"/>
      <c r="I1863" s="368"/>
      <c r="J1863" s="368"/>
    </row>
    <row r="1864" spans="1:10" ht="15.75" customHeight="1">
      <c r="A1864" s="368"/>
      <c r="B1864" s="368"/>
      <c r="C1864" s="368"/>
      <c r="D1864" s="368"/>
      <c r="E1864" s="368"/>
      <c r="F1864" s="368"/>
      <c r="G1864" s="368"/>
      <c r="H1864" s="368"/>
      <c r="I1864" s="368"/>
      <c r="J1864" s="368"/>
    </row>
    <row r="1865" spans="1:10" ht="15.75" customHeight="1">
      <c r="A1865" s="368"/>
      <c r="B1865" s="368"/>
      <c r="C1865" s="368"/>
      <c r="D1865" s="368"/>
      <c r="E1865" s="368"/>
      <c r="F1865" s="368"/>
      <c r="G1865" s="368"/>
      <c r="H1865" s="368"/>
      <c r="I1865" s="368"/>
      <c r="J1865" s="368"/>
    </row>
    <row r="1866" spans="1:10" ht="15.75" customHeight="1">
      <c r="A1866" s="368"/>
      <c r="B1866" s="368"/>
      <c r="C1866" s="368"/>
      <c r="D1866" s="368"/>
      <c r="E1866" s="368"/>
      <c r="F1866" s="368"/>
      <c r="G1866" s="368"/>
      <c r="H1866" s="368"/>
      <c r="I1866" s="368"/>
      <c r="J1866" s="368"/>
    </row>
    <row r="1867" spans="1:10" ht="15.75" customHeight="1">
      <c r="A1867" s="368"/>
      <c r="B1867" s="368"/>
      <c r="C1867" s="368"/>
      <c r="D1867" s="368"/>
      <c r="E1867" s="368"/>
      <c r="F1867" s="368"/>
      <c r="G1867" s="368"/>
      <c r="H1867" s="368"/>
      <c r="I1867" s="368"/>
      <c r="J1867" s="368"/>
    </row>
    <row r="1868" spans="1:10" ht="15.75" customHeight="1">
      <c r="A1868" s="368"/>
      <c r="B1868" s="368"/>
      <c r="C1868" s="368"/>
      <c r="D1868" s="368"/>
      <c r="E1868" s="368"/>
      <c r="F1868" s="368"/>
      <c r="G1868" s="368"/>
      <c r="H1868" s="368"/>
      <c r="I1868" s="368"/>
      <c r="J1868" s="368"/>
    </row>
    <row r="1869" spans="1:10" ht="15.75" customHeight="1">
      <c r="A1869" s="368"/>
      <c r="B1869" s="368"/>
      <c r="C1869" s="368"/>
      <c r="D1869" s="368"/>
      <c r="E1869" s="368"/>
      <c r="F1869" s="368"/>
      <c r="G1869" s="368"/>
      <c r="H1869" s="368"/>
      <c r="I1869" s="368"/>
      <c r="J1869" s="368"/>
    </row>
    <row r="1870" spans="1:10" ht="15.75" customHeight="1">
      <c r="A1870" s="368"/>
      <c r="B1870" s="368"/>
      <c r="C1870" s="368"/>
      <c r="D1870" s="368"/>
      <c r="E1870" s="368"/>
      <c r="F1870" s="368"/>
      <c r="G1870" s="368"/>
      <c r="H1870" s="368"/>
      <c r="I1870" s="368"/>
      <c r="J1870" s="368"/>
    </row>
    <row r="1871" spans="1:10" ht="15.75" customHeight="1">
      <c r="A1871" s="368"/>
      <c r="B1871" s="368"/>
      <c r="C1871" s="368"/>
      <c r="D1871" s="368"/>
      <c r="E1871" s="368"/>
      <c r="F1871" s="368"/>
      <c r="G1871" s="368"/>
      <c r="H1871" s="368"/>
      <c r="I1871" s="368"/>
      <c r="J1871" s="368"/>
    </row>
    <row r="1872" spans="1:10" ht="15.75" customHeight="1">
      <c r="A1872" s="368"/>
      <c r="B1872" s="368"/>
      <c r="C1872" s="368"/>
      <c r="D1872" s="368"/>
      <c r="E1872" s="368"/>
      <c r="F1872" s="368"/>
      <c r="G1872" s="368"/>
      <c r="H1872" s="368"/>
      <c r="I1872" s="368"/>
      <c r="J1872" s="368"/>
    </row>
    <row r="1873" spans="1:10" ht="15.75" customHeight="1">
      <c r="A1873" s="368"/>
      <c r="B1873" s="368"/>
      <c r="C1873" s="368"/>
      <c r="D1873" s="368"/>
      <c r="E1873" s="368"/>
      <c r="F1873" s="368"/>
      <c r="G1873" s="368"/>
      <c r="H1873" s="368"/>
      <c r="I1873" s="368"/>
      <c r="J1873" s="368"/>
    </row>
    <row r="1874" spans="1:10" ht="15.75" customHeight="1">
      <c r="A1874" s="368"/>
      <c r="B1874" s="368"/>
      <c r="C1874" s="368"/>
      <c r="D1874" s="368"/>
      <c r="E1874" s="368"/>
      <c r="F1874" s="368"/>
      <c r="G1874" s="368"/>
      <c r="H1874" s="368"/>
      <c r="I1874" s="368"/>
      <c r="J1874" s="368"/>
    </row>
    <row r="1875" spans="1:10" ht="15.75" customHeight="1">
      <c r="A1875" s="368"/>
      <c r="B1875" s="368"/>
      <c r="C1875" s="368"/>
      <c r="D1875" s="368"/>
      <c r="E1875" s="368"/>
      <c r="F1875" s="368"/>
      <c r="G1875" s="368"/>
      <c r="H1875" s="368"/>
      <c r="I1875" s="368"/>
      <c r="J1875" s="368"/>
    </row>
    <row r="1876" spans="1:10" ht="15.75" customHeight="1">
      <c r="A1876" s="368"/>
      <c r="B1876" s="368"/>
      <c r="C1876" s="368"/>
      <c r="D1876" s="368"/>
      <c r="E1876" s="368"/>
      <c r="F1876" s="368"/>
      <c r="G1876" s="368"/>
      <c r="H1876" s="368"/>
      <c r="I1876" s="368"/>
      <c r="J1876" s="368"/>
    </row>
    <row r="1877" spans="1:10" ht="15.75" customHeight="1">
      <c r="A1877" s="368"/>
      <c r="B1877" s="368"/>
      <c r="C1877" s="368"/>
      <c r="D1877" s="368"/>
      <c r="E1877" s="368"/>
      <c r="F1877" s="368"/>
      <c r="G1877" s="368"/>
      <c r="H1877" s="368"/>
      <c r="I1877" s="368"/>
      <c r="J1877" s="368"/>
    </row>
    <row r="1878" spans="1:10" ht="15.75" customHeight="1">
      <c r="A1878" s="368"/>
      <c r="B1878" s="368"/>
      <c r="C1878" s="368"/>
      <c r="D1878" s="368"/>
      <c r="E1878" s="368"/>
      <c r="F1878" s="368"/>
      <c r="G1878" s="368"/>
      <c r="H1878" s="368"/>
      <c r="I1878" s="368"/>
      <c r="J1878" s="368"/>
    </row>
    <row r="1879" spans="1:10" ht="15.75" customHeight="1">
      <c r="A1879" s="368"/>
      <c r="B1879" s="368"/>
      <c r="C1879" s="368"/>
      <c r="D1879" s="368"/>
      <c r="E1879" s="368"/>
      <c r="F1879" s="368"/>
      <c r="G1879" s="368"/>
      <c r="H1879" s="368"/>
      <c r="I1879" s="368"/>
      <c r="J1879" s="368"/>
    </row>
    <row r="1880" spans="1:10" ht="15.75" customHeight="1">
      <c r="A1880" s="368"/>
      <c r="B1880" s="368"/>
      <c r="C1880" s="368"/>
      <c r="D1880" s="368"/>
      <c r="E1880" s="368"/>
      <c r="F1880" s="368"/>
      <c r="G1880" s="368"/>
      <c r="H1880" s="368"/>
      <c r="I1880" s="368"/>
      <c r="J1880" s="368"/>
    </row>
    <row r="1881" spans="1:10" ht="15.75" customHeight="1">
      <c r="A1881" s="368"/>
      <c r="B1881" s="368"/>
      <c r="C1881" s="368"/>
      <c r="D1881" s="368"/>
      <c r="E1881" s="368"/>
      <c r="F1881" s="368"/>
      <c r="G1881" s="368"/>
      <c r="H1881" s="368"/>
      <c r="I1881" s="368"/>
      <c r="J1881" s="368"/>
    </row>
    <row r="1882" spans="1:10" ht="15.75" customHeight="1">
      <c r="A1882" s="368"/>
      <c r="B1882" s="368"/>
      <c r="C1882" s="368"/>
      <c r="D1882" s="368"/>
      <c r="E1882" s="368"/>
      <c r="F1882" s="368"/>
      <c r="G1882" s="368"/>
      <c r="H1882" s="368"/>
      <c r="I1882" s="368"/>
      <c r="J1882" s="368"/>
    </row>
    <row r="1883" spans="1:10" ht="15.75" customHeight="1">
      <c r="A1883" s="368"/>
      <c r="B1883" s="368"/>
      <c r="C1883" s="368"/>
      <c r="D1883" s="368"/>
      <c r="E1883" s="368"/>
      <c r="F1883" s="368"/>
      <c r="G1883" s="368"/>
      <c r="H1883" s="368"/>
      <c r="I1883" s="368"/>
      <c r="J1883" s="368"/>
    </row>
    <row r="1884" spans="1:10" ht="15.75" customHeight="1">
      <c r="A1884" s="368"/>
      <c r="B1884" s="368"/>
      <c r="C1884" s="368"/>
      <c r="D1884" s="368"/>
      <c r="E1884" s="368"/>
      <c r="F1884" s="368"/>
      <c r="G1884" s="368"/>
      <c r="H1884" s="368"/>
      <c r="I1884" s="368"/>
      <c r="J1884" s="368"/>
    </row>
    <row r="1885" spans="1:10" ht="15.75" customHeight="1">
      <c r="A1885" s="368"/>
      <c r="B1885" s="368"/>
      <c r="C1885" s="368"/>
      <c r="D1885" s="368"/>
      <c r="E1885" s="368"/>
      <c r="F1885" s="368"/>
      <c r="G1885" s="368"/>
      <c r="H1885" s="368"/>
      <c r="I1885" s="368"/>
      <c r="J1885" s="368"/>
    </row>
    <row r="1886" spans="1:10" ht="15.75" customHeight="1">
      <c r="A1886" s="368"/>
      <c r="B1886" s="368"/>
      <c r="C1886" s="368"/>
      <c r="D1886" s="368"/>
      <c r="E1886" s="368"/>
      <c r="F1886" s="368"/>
      <c r="G1886" s="368"/>
      <c r="H1886" s="368"/>
      <c r="I1886" s="368"/>
      <c r="J1886" s="368"/>
    </row>
    <row r="1887" spans="1:10" ht="15.75" customHeight="1">
      <c r="A1887" s="368"/>
      <c r="B1887" s="368"/>
      <c r="C1887" s="368"/>
      <c r="D1887" s="368"/>
      <c r="E1887" s="368"/>
      <c r="F1887" s="368"/>
      <c r="G1887" s="368"/>
      <c r="H1887" s="368"/>
      <c r="I1887" s="368"/>
      <c r="J1887" s="368"/>
    </row>
    <row r="1888" spans="1:10" ht="15.75" customHeight="1">
      <c r="A1888" s="368"/>
      <c r="B1888" s="368"/>
      <c r="C1888" s="368"/>
      <c r="D1888" s="368"/>
      <c r="E1888" s="368"/>
      <c r="F1888" s="368"/>
      <c r="G1888" s="368"/>
      <c r="H1888" s="368"/>
      <c r="I1888" s="368"/>
      <c r="J1888" s="368"/>
    </row>
    <row r="1889" spans="1:10" ht="15.75" customHeight="1">
      <c r="A1889" s="368"/>
      <c r="B1889" s="368"/>
      <c r="C1889" s="368"/>
      <c r="D1889" s="368"/>
      <c r="E1889" s="368"/>
      <c r="F1889" s="368"/>
      <c r="G1889" s="368"/>
      <c r="H1889" s="368"/>
      <c r="I1889" s="368"/>
      <c r="J1889" s="368"/>
    </row>
    <row r="1890" spans="1:10" ht="15.75" customHeight="1">
      <c r="A1890" s="368"/>
      <c r="B1890" s="368"/>
      <c r="C1890" s="368"/>
      <c r="D1890" s="368"/>
      <c r="E1890" s="368"/>
      <c r="F1890" s="368"/>
      <c r="G1890" s="368"/>
      <c r="H1890" s="368"/>
      <c r="I1890" s="368"/>
      <c r="J1890" s="368"/>
    </row>
    <row r="1891" spans="1:10" ht="15.75" customHeight="1">
      <c r="A1891" s="368"/>
      <c r="B1891" s="368"/>
      <c r="C1891" s="368"/>
      <c r="D1891" s="368"/>
      <c r="E1891" s="368"/>
      <c r="F1891" s="368"/>
      <c r="G1891" s="368"/>
      <c r="H1891" s="368"/>
      <c r="I1891" s="368"/>
      <c r="J1891" s="368"/>
    </row>
    <row r="1892" spans="1:10" ht="15.75" customHeight="1">
      <c r="A1892" s="368"/>
      <c r="B1892" s="368"/>
      <c r="C1892" s="368"/>
      <c r="D1892" s="368"/>
      <c r="E1892" s="368"/>
      <c r="F1892" s="368"/>
      <c r="G1892" s="368"/>
      <c r="H1892" s="368"/>
      <c r="I1892" s="368"/>
      <c r="J1892" s="368"/>
    </row>
    <row r="1893" spans="1:10" ht="15.75" customHeight="1">
      <c r="A1893" s="368"/>
      <c r="B1893" s="368"/>
      <c r="C1893" s="368"/>
      <c r="D1893" s="368"/>
      <c r="E1893" s="368"/>
      <c r="F1893" s="368"/>
      <c r="G1893" s="368"/>
      <c r="H1893" s="368"/>
      <c r="I1893" s="368"/>
      <c r="J1893" s="368"/>
    </row>
    <row r="1894" spans="1:10" ht="15.75" customHeight="1">
      <c r="A1894" s="368"/>
      <c r="B1894" s="368"/>
      <c r="C1894" s="368"/>
      <c r="D1894" s="368"/>
      <c r="E1894" s="368"/>
      <c r="F1894" s="368"/>
      <c r="G1894" s="368"/>
      <c r="H1894" s="368"/>
      <c r="I1894" s="368"/>
      <c r="J1894" s="368"/>
    </row>
    <row r="1895" spans="1:10" ht="15.75" customHeight="1">
      <c r="A1895" s="368"/>
      <c r="B1895" s="368"/>
      <c r="C1895" s="368"/>
      <c r="D1895" s="368"/>
      <c r="E1895" s="368"/>
      <c r="F1895" s="368"/>
      <c r="G1895" s="368"/>
      <c r="H1895" s="368"/>
      <c r="I1895" s="368"/>
      <c r="J1895" s="368"/>
    </row>
    <row r="1896" spans="1:10" ht="15.75" customHeight="1">
      <c r="A1896" s="368"/>
      <c r="B1896" s="368"/>
      <c r="C1896" s="368"/>
      <c r="D1896" s="368"/>
      <c r="E1896" s="368"/>
      <c r="F1896" s="368"/>
      <c r="G1896" s="368"/>
      <c r="H1896" s="368"/>
      <c r="I1896" s="368"/>
      <c r="J1896" s="368"/>
    </row>
    <row r="1897" spans="1:10" ht="15.75" customHeight="1">
      <c r="A1897" s="368"/>
      <c r="B1897" s="368"/>
      <c r="C1897" s="368"/>
      <c r="D1897" s="368"/>
      <c r="E1897" s="368"/>
      <c r="F1897" s="368"/>
      <c r="G1897" s="368"/>
      <c r="H1897" s="368"/>
      <c r="I1897" s="368"/>
      <c r="J1897" s="368"/>
    </row>
    <row r="1898" spans="1:10" ht="15.75" customHeight="1">
      <c r="A1898" s="368"/>
      <c r="B1898" s="368"/>
      <c r="C1898" s="368"/>
      <c r="D1898" s="368"/>
      <c r="E1898" s="368"/>
      <c r="F1898" s="368"/>
      <c r="G1898" s="368"/>
      <c r="H1898" s="368"/>
      <c r="I1898" s="368"/>
      <c r="J1898" s="368"/>
    </row>
    <row r="1899" spans="1:10" ht="15.75" customHeight="1">
      <c r="A1899" s="368"/>
      <c r="B1899" s="368"/>
      <c r="C1899" s="368"/>
      <c r="D1899" s="368"/>
      <c r="E1899" s="368"/>
      <c r="F1899" s="368"/>
      <c r="G1899" s="368"/>
      <c r="H1899" s="368"/>
      <c r="I1899" s="368"/>
      <c r="J1899" s="368"/>
    </row>
    <row r="1900" spans="1:10" ht="15.75" customHeight="1">
      <c r="A1900" s="368"/>
      <c r="B1900" s="368"/>
      <c r="C1900" s="368"/>
      <c r="D1900" s="368"/>
      <c r="E1900" s="368"/>
      <c r="F1900" s="368"/>
      <c r="G1900" s="368"/>
      <c r="H1900" s="368"/>
      <c r="I1900" s="368"/>
      <c r="J1900" s="368"/>
    </row>
    <row r="1901" spans="1:10" ht="15.75" customHeight="1">
      <c r="A1901" s="368"/>
      <c r="B1901" s="368"/>
      <c r="C1901" s="368"/>
      <c r="D1901" s="368"/>
      <c r="E1901" s="368"/>
      <c r="F1901" s="368"/>
      <c r="G1901" s="368"/>
      <c r="H1901" s="368"/>
      <c r="I1901" s="368"/>
      <c r="J1901" s="368"/>
    </row>
    <row r="1902" spans="1:10" ht="15.75" customHeight="1">
      <c r="A1902" s="368"/>
      <c r="B1902" s="368"/>
      <c r="C1902" s="368"/>
      <c r="D1902" s="368"/>
      <c r="E1902" s="368"/>
      <c r="F1902" s="368"/>
      <c r="G1902" s="368"/>
      <c r="H1902" s="368"/>
      <c r="I1902" s="368"/>
      <c r="J1902" s="368"/>
    </row>
    <row r="1903" spans="1:10" ht="15.75" customHeight="1">
      <c r="A1903" s="368"/>
      <c r="B1903" s="368"/>
      <c r="C1903" s="368"/>
      <c r="D1903" s="368"/>
      <c r="E1903" s="368"/>
      <c r="F1903" s="368"/>
      <c r="G1903" s="368"/>
      <c r="H1903" s="368"/>
      <c r="I1903" s="368"/>
      <c r="J1903" s="368"/>
    </row>
    <row r="1904" spans="1:10" ht="15.75" customHeight="1">
      <c r="A1904" s="368"/>
      <c r="B1904" s="368"/>
      <c r="C1904" s="368"/>
      <c r="D1904" s="368"/>
      <c r="E1904" s="368"/>
      <c r="F1904" s="368"/>
      <c r="G1904" s="368"/>
      <c r="H1904" s="368"/>
      <c r="I1904" s="368"/>
      <c r="J1904" s="368"/>
    </row>
    <row r="1905" spans="1:10" ht="15.75" customHeight="1">
      <c r="A1905" s="368"/>
      <c r="B1905" s="368"/>
      <c r="C1905" s="368"/>
      <c r="D1905" s="368"/>
      <c r="E1905" s="368"/>
      <c r="F1905" s="368"/>
      <c r="G1905" s="368"/>
      <c r="H1905" s="368"/>
      <c r="I1905" s="368"/>
      <c r="J1905" s="368"/>
    </row>
    <row r="1906" spans="1:10" ht="15.75" customHeight="1">
      <c r="A1906" s="368"/>
      <c r="B1906" s="368"/>
      <c r="C1906" s="368"/>
      <c r="D1906" s="368"/>
      <c r="E1906" s="368"/>
      <c r="F1906" s="368"/>
      <c r="G1906" s="368"/>
      <c r="H1906" s="368"/>
      <c r="I1906" s="368"/>
      <c r="J1906" s="368"/>
    </row>
    <row r="1907" spans="1:10" ht="15.75" customHeight="1">
      <c r="A1907" s="368"/>
      <c r="B1907" s="368"/>
      <c r="C1907" s="368"/>
      <c r="D1907" s="368"/>
      <c r="E1907" s="368"/>
      <c r="F1907" s="368"/>
      <c r="G1907" s="368"/>
      <c r="H1907" s="368"/>
      <c r="I1907" s="368"/>
      <c r="J1907" s="368"/>
    </row>
    <row r="1908" spans="1:10" ht="15.75" customHeight="1">
      <c r="A1908" s="368"/>
      <c r="B1908" s="368"/>
      <c r="C1908" s="368"/>
      <c r="D1908" s="368"/>
      <c r="E1908" s="368"/>
      <c r="F1908" s="368"/>
      <c r="G1908" s="368"/>
      <c r="H1908" s="368"/>
      <c r="I1908" s="368"/>
      <c r="J1908" s="368"/>
    </row>
    <row r="1909" spans="1:10" ht="15.75" customHeight="1">
      <c r="A1909" s="368"/>
      <c r="B1909" s="368"/>
      <c r="C1909" s="368"/>
      <c r="D1909" s="368"/>
      <c r="E1909" s="368"/>
      <c r="F1909" s="368"/>
      <c r="G1909" s="368"/>
      <c r="H1909" s="368"/>
      <c r="I1909" s="368"/>
      <c r="J1909" s="368"/>
    </row>
    <row r="1910" spans="1:10" ht="15.75" customHeight="1">
      <c r="A1910" s="368"/>
      <c r="B1910" s="368"/>
      <c r="C1910" s="368"/>
      <c r="D1910" s="368"/>
      <c r="E1910" s="368"/>
      <c r="F1910" s="368"/>
      <c r="G1910" s="368"/>
      <c r="H1910" s="368"/>
      <c r="I1910" s="368"/>
      <c r="J1910" s="368"/>
    </row>
    <row r="1911" spans="1:10" ht="15.75" customHeight="1">
      <c r="A1911" s="368"/>
      <c r="B1911" s="368"/>
      <c r="C1911" s="368"/>
      <c r="D1911" s="368"/>
      <c r="E1911" s="368"/>
      <c r="F1911" s="368"/>
      <c r="G1911" s="368"/>
      <c r="H1911" s="368"/>
      <c r="I1911" s="368"/>
      <c r="J1911" s="368"/>
    </row>
    <row r="1912" spans="1:10" ht="15.75" customHeight="1">
      <c r="A1912" s="368"/>
      <c r="B1912" s="368"/>
      <c r="C1912" s="368"/>
      <c r="D1912" s="368"/>
      <c r="E1912" s="368"/>
      <c r="F1912" s="368"/>
      <c r="G1912" s="368"/>
      <c r="H1912" s="368"/>
      <c r="I1912" s="368"/>
      <c r="J1912" s="368"/>
    </row>
    <row r="1913" spans="1:10" ht="15.75" customHeight="1">
      <c r="A1913" s="368"/>
      <c r="B1913" s="368"/>
      <c r="C1913" s="368"/>
      <c r="D1913" s="368"/>
      <c r="E1913" s="368"/>
      <c r="F1913" s="368"/>
      <c r="G1913" s="368"/>
      <c r="H1913" s="368"/>
      <c r="I1913" s="368"/>
      <c r="J1913" s="368"/>
    </row>
    <row r="1914" spans="1:10" ht="15.75" customHeight="1">
      <c r="A1914" s="368"/>
      <c r="B1914" s="368"/>
      <c r="C1914" s="368"/>
      <c r="D1914" s="368"/>
      <c r="E1914" s="368"/>
      <c r="F1914" s="368"/>
      <c r="G1914" s="368"/>
      <c r="H1914" s="368"/>
      <c r="I1914" s="368"/>
      <c r="J1914" s="368"/>
    </row>
    <row r="1915" spans="1:10" ht="15.75" customHeight="1">
      <c r="A1915" s="368"/>
      <c r="B1915" s="368"/>
      <c r="C1915" s="368"/>
      <c r="D1915" s="368"/>
      <c r="E1915" s="368"/>
      <c r="F1915" s="368"/>
      <c r="G1915" s="368"/>
      <c r="H1915" s="368"/>
      <c r="I1915" s="368"/>
      <c r="J1915" s="368"/>
    </row>
    <row r="1916" spans="1:10" ht="15.75" customHeight="1">
      <c r="A1916" s="368"/>
      <c r="B1916" s="368"/>
      <c r="C1916" s="368"/>
      <c r="D1916" s="368"/>
      <c r="E1916" s="368"/>
      <c r="F1916" s="368"/>
      <c r="G1916" s="368"/>
      <c r="H1916" s="368"/>
      <c r="I1916" s="368"/>
      <c r="J1916" s="368"/>
    </row>
    <row r="1917" spans="1:10" ht="15.75" customHeight="1">
      <c r="A1917" s="368"/>
      <c r="B1917" s="368"/>
      <c r="C1917" s="368"/>
      <c r="D1917" s="368"/>
      <c r="E1917" s="368"/>
      <c r="F1917" s="368"/>
      <c r="G1917" s="368"/>
      <c r="H1917" s="368"/>
      <c r="I1917" s="368"/>
      <c r="J1917" s="368"/>
    </row>
    <row r="1918" spans="1:10" ht="15.75" customHeight="1">
      <c r="A1918" s="368"/>
      <c r="B1918" s="368"/>
      <c r="C1918" s="368"/>
      <c r="D1918" s="368"/>
      <c r="E1918" s="368"/>
      <c r="F1918" s="368"/>
      <c r="G1918" s="368"/>
      <c r="H1918" s="368"/>
      <c r="I1918" s="368"/>
      <c r="J1918" s="368"/>
    </row>
    <row r="1919" spans="1:10" ht="15.75" customHeight="1">
      <c r="A1919" s="368"/>
      <c r="B1919" s="368"/>
      <c r="C1919" s="368"/>
      <c r="D1919" s="368"/>
      <c r="E1919" s="368"/>
      <c r="F1919" s="368"/>
      <c r="G1919" s="368"/>
      <c r="H1919" s="368"/>
      <c r="I1919" s="368"/>
      <c r="J1919" s="368"/>
    </row>
    <row r="1920" spans="1:10" ht="15.75" customHeight="1">
      <c r="A1920" s="368"/>
      <c r="B1920" s="368"/>
      <c r="C1920" s="368"/>
      <c r="D1920" s="368"/>
      <c r="E1920" s="368"/>
      <c r="F1920" s="368"/>
      <c r="G1920" s="368"/>
      <c r="H1920" s="368"/>
      <c r="I1920" s="368"/>
      <c r="J1920" s="368"/>
    </row>
    <row r="1921" spans="1:10" ht="15.75" customHeight="1">
      <c r="A1921" s="368"/>
      <c r="B1921" s="368"/>
      <c r="C1921" s="368"/>
      <c r="D1921" s="368"/>
      <c r="E1921" s="368"/>
      <c r="F1921" s="368"/>
      <c r="G1921" s="368"/>
      <c r="H1921" s="368"/>
      <c r="I1921" s="368"/>
      <c r="J1921" s="368"/>
    </row>
    <row r="1922" spans="1:10" ht="15.75" customHeight="1">
      <c r="A1922" s="368"/>
      <c r="B1922" s="368"/>
      <c r="C1922" s="368"/>
      <c r="D1922" s="368"/>
      <c r="E1922" s="368"/>
      <c r="F1922" s="368"/>
      <c r="G1922" s="368"/>
      <c r="H1922" s="368"/>
      <c r="I1922" s="368"/>
      <c r="J1922" s="368"/>
    </row>
    <row r="1923" spans="1:10" ht="15.75" customHeight="1">
      <c r="A1923" s="368"/>
      <c r="B1923" s="368"/>
      <c r="C1923" s="368"/>
      <c r="D1923" s="368"/>
      <c r="E1923" s="368"/>
      <c r="F1923" s="368"/>
      <c r="G1923" s="368"/>
      <c r="H1923" s="368"/>
      <c r="I1923" s="368"/>
      <c r="J1923" s="368"/>
    </row>
    <row r="1924" spans="1:10" ht="15.75" customHeight="1">
      <c r="A1924" s="368"/>
      <c r="B1924" s="368"/>
      <c r="C1924" s="368"/>
      <c r="D1924" s="368"/>
      <c r="E1924" s="368"/>
      <c r="F1924" s="368"/>
      <c r="G1924" s="368"/>
      <c r="H1924" s="368"/>
      <c r="I1924" s="368"/>
      <c r="J1924" s="368"/>
    </row>
    <row r="1925" spans="1:10" ht="15.75" customHeight="1">
      <c r="A1925" s="368"/>
      <c r="B1925" s="368"/>
      <c r="C1925" s="368"/>
      <c r="D1925" s="368"/>
      <c r="E1925" s="368"/>
      <c r="F1925" s="368"/>
      <c r="G1925" s="368"/>
      <c r="H1925" s="368"/>
      <c r="I1925" s="368"/>
      <c r="J1925" s="368"/>
    </row>
    <row r="1926" spans="1:10" ht="15.75" customHeight="1">
      <c r="A1926" s="368"/>
      <c r="B1926" s="368"/>
      <c r="C1926" s="368"/>
      <c r="D1926" s="368"/>
      <c r="E1926" s="368"/>
      <c r="F1926" s="368"/>
      <c r="G1926" s="368"/>
      <c r="H1926" s="368"/>
      <c r="I1926" s="368"/>
      <c r="J1926" s="368"/>
    </row>
    <row r="1927" spans="1:10" ht="15.75" customHeight="1">
      <c r="A1927" s="368"/>
      <c r="B1927" s="368"/>
      <c r="C1927" s="368"/>
      <c r="D1927" s="368"/>
      <c r="E1927" s="368"/>
      <c r="F1927" s="368"/>
      <c r="G1927" s="368"/>
      <c r="H1927" s="368"/>
      <c r="I1927" s="368"/>
      <c r="J1927" s="368"/>
    </row>
    <row r="1928" spans="1:10" ht="15.75" customHeight="1">
      <c r="A1928" s="368"/>
      <c r="B1928" s="368"/>
      <c r="C1928" s="368"/>
      <c r="D1928" s="368"/>
      <c r="E1928" s="368"/>
      <c r="F1928" s="368"/>
      <c r="G1928" s="368"/>
      <c r="H1928" s="368"/>
      <c r="I1928" s="368"/>
      <c r="J1928" s="368"/>
    </row>
    <row r="1929" spans="1:10" ht="15.75" customHeight="1">
      <c r="A1929" s="368"/>
      <c r="B1929" s="368"/>
      <c r="C1929" s="368"/>
      <c r="D1929" s="368"/>
      <c r="E1929" s="368"/>
      <c r="F1929" s="368"/>
      <c r="G1929" s="368"/>
      <c r="H1929" s="368"/>
      <c r="I1929" s="368"/>
      <c r="J1929" s="368"/>
    </row>
    <row r="1930" spans="1:10" ht="15.75" customHeight="1">
      <c r="A1930" s="368"/>
      <c r="B1930" s="368"/>
      <c r="C1930" s="368"/>
      <c r="D1930" s="368"/>
      <c r="E1930" s="368"/>
      <c r="F1930" s="368"/>
      <c r="G1930" s="368"/>
      <c r="H1930" s="368"/>
      <c r="I1930" s="368"/>
      <c r="J1930" s="368"/>
    </row>
    <row r="1931" spans="1:10" ht="15.75" customHeight="1">
      <c r="A1931" s="368"/>
      <c r="B1931" s="368"/>
      <c r="C1931" s="368"/>
      <c r="D1931" s="368"/>
      <c r="E1931" s="368"/>
      <c r="F1931" s="368"/>
      <c r="G1931" s="368"/>
      <c r="H1931" s="368"/>
      <c r="I1931" s="368"/>
      <c r="J1931" s="368"/>
    </row>
    <row r="1932" spans="1:10" ht="15.75" customHeight="1">
      <c r="A1932" s="368"/>
      <c r="B1932" s="368"/>
      <c r="C1932" s="368"/>
      <c r="D1932" s="368"/>
      <c r="E1932" s="368"/>
      <c r="F1932" s="368"/>
      <c r="G1932" s="368"/>
      <c r="H1932" s="368"/>
      <c r="I1932" s="368"/>
      <c r="J1932" s="368"/>
    </row>
    <row r="1933" spans="1:10" ht="15.75" customHeight="1">
      <c r="A1933" s="368"/>
      <c r="B1933" s="368"/>
      <c r="C1933" s="368"/>
      <c r="D1933" s="368"/>
      <c r="E1933" s="368"/>
      <c r="F1933" s="368"/>
      <c r="G1933" s="368"/>
      <c r="H1933" s="368"/>
      <c r="I1933" s="368"/>
      <c r="J1933" s="368"/>
    </row>
    <row r="1934" spans="1:10" ht="15.75" customHeight="1">
      <c r="A1934" s="368"/>
      <c r="B1934" s="368"/>
      <c r="C1934" s="368"/>
      <c r="D1934" s="368"/>
      <c r="E1934" s="368"/>
      <c r="F1934" s="368"/>
      <c r="G1934" s="368"/>
      <c r="H1934" s="368"/>
      <c r="I1934" s="368"/>
      <c r="J1934" s="368"/>
    </row>
    <row r="1935" spans="1:10" ht="15.75" customHeight="1">
      <c r="A1935" s="368"/>
      <c r="B1935" s="368"/>
      <c r="C1935" s="368"/>
      <c r="D1935" s="368"/>
      <c r="E1935" s="368"/>
      <c r="F1935" s="368"/>
      <c r="G1935" s="368"/>
      <c r="H1935" s="368"/>
      <c r="I1935" s="368"/>
      <c r="J1935" s="368"/>
    </row>
    <row r="1936" spans="1:10" ht="15.75" customHeight="1">
      <c r="A1936" s="368"/>
      <c r="B1936" s="368"/>
      <c r="C1936" s="368"/>
      <c r="D1936" s="368"/>
      <c r="E1936" s="368"/>
      <c r="F1936" s="368"/>
      <c r="G1936" s="368"/>
      <c r="H1936" s="368"/>
      <c r="I1936" s="368"/>
      <c r="J1936" s="368"/>
    </row>
    <row r="1937" spans="1:10" ht="15.75" customHeight="1">
      <c r="A1937" s="368"/>
      <c r="B1937" s="368"/>
      <c r="C1937" s="368"/>
      <c r="D1937" s="368"/>
      <c r="E1937" s="368"/>
      <c r="F1937" s="368"/>
      <c r="G1937" s="368"/>
      <c r="H1937" s="368"/>
      <c r="I1937" s="368"/>
      <c r="J1937" s="368"/>
    </row>
    <row r="1938" spans="1:10" ht="15.75" customHeight="1">
      <c r="A1938" s="368"/>
      <c r="B1938" s="368"/>
      <c r="C1938" s="368"/>
      <c r="D1938" s="368"/>
      <c r="E1938" s="368"/>
      <c r="F1938" s="368"/>
      <c r="G1938" s="368"/>
      <c r="H1938" s="368"/>
      <c r="I1938" s="368"/>
      <c r="J1938" s="368"/>
    </row>
    <row r="1939" spans="1:10" ht="15.75" customHeight="1">
      <c r="A1939" s="368"/>
      <c r="B1939" s="368"/>
      <c r="C1939" s="368"/>
      <c r="D1939" s="368"/>
      <c r="E1939" s="368"/>
      <c r="F1939" s="368"/>
      <c r="G1939" s="368"/>
      <c r="H1939" s="368"/>
      <c r="I1939" s="368"/>
      <c r="J1939" s="368"/>
    </row>
    <row r="1940" spans="1:10" ht="15.75" customHeight="1">
      <c r="A1940" s="368"/>
      <c r="B1940" s="368"/>
      <c r="C1940" s="368"/>
      <c r="D1940" s="368"/>
      <c r="E1940" s="368"/>
      <c r="F1940" s="368"/>
      <c r="G1940" s="368"/>
      <c r="H1940" s="368"/>
      <c r="I1940" s="368"/>
      <c r="J1940" s="368"/>
    </row>
    <row r="1941" spans="1:10" ht="15.75" customHeight="1">
      <c r="A1941" s="368"/>
      <c r="B1941" s="368"/>
      <c r="C1941" s="368"/>
      <c r="D1941" s="368"/>
      <c r="E1941" s="368"/>
      <c r="F1941" s="368"/>
      <c r="G1941" s="368"/>
      <c r="H1941" s="368"/>
      <c r="I1941" s="368"/>
      <c r="J1941" s="368"/>
    </row>
    <row r="1942" spans="1:10" ht="15.75" customHeight="1">
      <c r="A1942" s="368"/>
      <c r="B1942" s="368"/>
      <c r="C1942" s="368"/>
      <c r="D1942" s="368"/>
      <c r="E1942" s="368"/>
      <c r="F1942" s="368"/>
      <c r="G1942" s="368"/>
      <c r="H1942" s="368"/>
      <c r="I1942" s="368"/>
      <c r="J1942" s="368"/>
    </row>
    <row r="1943" spans="1:10" ht="15.75" customHeight="1">
      <c r="A1943" s="368"/>
      <c r="B1943" s="368"/>
      <c r="C1943" s="368"/>
      <c r="D1943" s="368"/>
      <c r="E1943" s="368"/>
      <c r="F1943" s="368"/>
      <c r="G1943" s="368"/>
      <c r="H1943" s="368"/>
      <c r="I1943" s="368"/>
      <c r="J1943" s="368"/>
    </row>
    <row r="1944" spans="1:10" ht="15.75" customHeight="1">
      <c r="A1944" s="368"/>
      <c r="B1944" s="368"/>
      <c r="C1944" s="368"/>
      <c r="D1944" s="368"/>
      <c r="E1944" s="368"/>
      <c r="F1944" s="368"/>
      <c r="G1944" s="368"/>
      <c r="H1944" s="368"/>
      <c r="I1944" s="368"/>
      <c r="J1944" s="368"/>
    </row>
    <row r="1945" spans="1:10" ht="15.75" customHeight="1">
      <c r="A1945" s="368"/>
      <c r="B1945" s="368"/>
      <c r="C1945" s="368"/>
      <c r="D1945" s="368"/>
      <c r="E1945" s="368"/>
      <c r="F1945" s="368"/>
      <c r="G1945" s="368"/>
      <c r="H1945" s="368"/>
      <c r="I1945" s="368"/>
      <c r="J1945" s="368"/>
    </row>
    <row r="1946" spans="1:10" ht="15.75" customHeight="1">
      <c r="A1946" s="368"/>
      <c r="B1946" s="368"/>
      <c r="C1946" s="368"/>
      <c r="D1946" s="368"/>
      <c r="E1946" s="368"/>
      <c r="F1946" s="368"/>
      <c r="G1946" s="368"/>
      <c r="H1946" s="368"/>
      <c r="I1946" s="368"/>
      <c r="J1946" s="368"/>
    </row>
    <row r="1947" spans="1:10" ht="15.75" customHeight="1">
      <c r="A1947" s="368"/>
      <c r="B1947" s="368"/>
      <c r="C1947" s="368"/>
      <c r="D1947" s="368"/>
      <c r="E1947" s="368"/>
      <c r="F1947" s="368"/>
      <c r="G1947" s="368"/>
      <c r="H1947" s="368"/>
      <c r="I1947" s="368"/>
      <c r="J1947" s="368"/>
    </row>
    <row r="1948" spans="1:10" ht="15.75" customHeight="1">
      <c r="A1948" s="368"/>
      <c r="B1948" s="368"/>
      <c r="C1948" s="368"/>
      <c r="D1948" s="368"/>
      <c r="E1948" s="368"/>
      <c r="F1948" s="368"/>
      <c r="G1948" s="368"/>
      <c r="H1948" s="368"/>
      <c r="I1948" s="368"/>
      <c r="J1948" s="368"/>
    </row>
    <row r="1949" spans="1:10" ht="15.75" customHeight="1">
      <c r="A1949" s="368"/>
      <c r="B1949" s="368"/>
      <c r="C1949" s="368"/>
      <c r="D1949" s="368"/>
      <c r="E1949" s="368"/>
      <c r="F1949" s="368"/>
      <c r="G1949" s="368"/>
      <c r="H1949" s="368"/>
      <c r="I1949" s="368"/>
      <c r="J1949" s="368"/>
    </row>
    <row r="1950" spans="1:10" ht="15.75" customHeight="1">
      <c r="A1950" s="368"/>
      <c r="B1950" s="368"/>
      <c r="C1950" s="368"/>
      <c r="D1950" s="368"/>
      <c r="E1950" s="368"/>
      <c r="F1950" s="368"/>
      <c r="G1950" s="368"/>
      <c r="H1950" s="368"/>
      <c r="I1950" s="368"/>
      <c r="J1950" s="368"/>
    </row>
    <row r="1951" spans="1:10" ht="15.75" customHeight="1">
      <c r="A1951" s="368"/>
      <c r="B1951" s="368"/>
      <c r="C1951" s="368"/>
      <c r="D1951" s="368"/>
      <c r="E1951" s="368"/>
      <c r="F1951" s="368"/>
      <c r="G1951" s="368"/>
      <c r="H1951" s="368"/>
      <c r="I1951" s="368"/>
      <c r="J1951" s="368"/>
    </row>
    <row r="1952" spans="1:10" ht="15.75" customHeight="1">
      <c r="A1952" s="368"/>
      <c r="B1952" s="368"/>
      <c r="C1952" s="368"/>
      <c r="D1952" s="368"/>
      <c r="E1952" s="368"/>
      <c r="F1952" s="368"/>
      <c r="G1952" s="368"/>
      <c r="H1952" s="368"/>
      <c r="I1952" s="368"/>
      <c r="J1952" s="368"/>
    </row>
    <row r="1953" spans="1:10" ht="15.75" customHeight="1">
      <c r="A1953" s="368"/>
      <c r="B1953" s="368"/>
      <c r="C1953" s="368"/>
      <c r="D1953" s="368"/>
      <c r="E1953" s="368"/>
      <c r="F1953" s="368"/>
      <c r="G1953" s="368"/>
      <c r="H1953" s="368"/>
      <c r="I1953" s="368"/>
      <c r="J1953" s="368"/>
    </row>
    <row r="1954" spans="1:10" ht="15.75" customHeight="1">
      <c r="A1954" s="368"/>
      <c r="B1954" s="368"/>
      <c r="C1954" s="368"/>
      <c r="D1954" s="368"/>
      <c r="E1954" s="368"/>
      <c r="F1954" s="368"/>
      <c r="G1954" s="368"/>
      <c r="H1954" s="368"/>
      <c r="I1954" s="368"/>
      <c r="J1954" s="368"/>
    </row>
    <row r="1955" spans="1:10" ht="15.75" customHeight="1">
      <c r="A1955" s="368"/>
      <c r="B1955" s="368"/>
      <c r="C1955" s="368"/>
      <c r="D1955" s="368"/>
      <c r="E1955" s="368"/>
      <c r="F1955" s="368"/>
      <c r="G1955" s="368"/>
      <c r="H1955" s="368"/>
      <c r="I1955" s="368"/>
      <c r="J1955" s="368"/>
    </row>
    <row r="1956" spans="1:10" ht="15.75" customHeight="1">
      <c r="A1956" s="368"/>
      <c r="B1956" s="368"/>
      <c r="C1956" s="368"/>
      <c r="D1956" s="368"/>
      <c r="E1956" s="368"/>
      <c r="F1956" s="368"/>
      <c r="G1956" s="368"/>
      <c r="H1956" s="368"/>
      <c r="I1956" s="368"/>
      <c r="J1956" s="368"/>
    </row>
    <row r="1957" spans="1:10" ht="15.75" customHeight="1">
      <c r="A1957" s="368"/>
      <c r="B1957" s="368"/>
      <c r="C1957" s="368"/>
      <c r="D1957" s="368"/>
      <c r="E1957" s="368"/>
      <c r="F1957" s="368"/>
      <c r="G1957" s="368"/>
      <c r="H1957" s="368"/>
      <c r="I1957" s="368"/>
      <c r="J1957" s="368"/>
    </row>
    <row r="1958" spans="1:10" ht="15.75" customHeight="1">
      <c r="A1958" s="368"/>
      <c r="B1958" s="368"/>
      <c r="C1958" s="368"/>
      <c r="D1958" s="368"/>
      <c r="E1958" s="368"/>
      <c r="F1958" s="368"/>
      <c r="G1958" s="368"/>
      <c r="H1958" s="368"/>
      <c r="I1958" s="368"/>
      <c r="J1958" s="368"/>
    </row>
    <row r="1959" spans="1:10" ht="15.75" customHeight="1">
      <c r="A1959" s="368"/>
      <c r="B1959" s="368"/>
      <c r="C1959" s="368"/>
      <c r="D1959" s="368"/>
      <c r="E1959" s="368"/>
      <c r="F1959" s="368"/>
      <c r="G1959" s="368"/>
      <c r="H1959" s="368"/>
      <c r="I1959" s="368"/>
      <c r="J1959" s="368"/>
    </row>
    <row r="1960" spans="1:10" ht="15.75" customHeight="1">
      <c r="A1960" s="368"/>
      <c r="B1960" s="368"/>
      <c r="C1960" s="368"/>
      <c r="D1960" s="368"/>
      <c r="E1960" s="368"/>
      <c r="F1960" s="368"/>
      <c r="G1960" s="368"/>
      <c r="H1960" s="368"/>
      <c r="I1960" s="368"/>
      <c r="J1960" s="368"/>
    </row>
    <row r="1961" spans="1:10" ht="15.75" customHeight="1">
      <c r="A1961" s="368"/>
      <c r="B1961" s="368"/>
      <c r="C1961" s="368"/>
      <c r="D1961" s="368"/>
      <c r="E1961" s="368"/>
      <c r="F1961" s="368"/>
      <c r="G1961" s="368"/>
      <c r="H1961" s="368"/>
      <c r="I1961" s="368"/>
      <c r="J1961" s="368"/>
    </row>
    <row r="1962" spans="1:10" ht="15.75" customHeight="1">
      <c r="A1962" s="368"/>
      <c r="B1962" s="368"/>
      <c r="C1962" s="368"/>
      <c r="D1962" s="368"/>
      <c r="E1962" s="368"/>
      <c r="F1962" s="368"/>
      <c r="G1962" s="368"/>
      <c r="H1962" s="368"/>
      <c r="I1962" s="368"/>
      <c r="J1962" s="368"/>
    </row>
    <row r="1963" spans="1:10" ht="15.75" customHeight="1">
      <c r="A1963" s="368"/>
      <c r="B1963" s="368"/>
      <c r="C1963" s="368"/>
      <c r="D1963" s="368"/>
      <c r="E1963" s="368"/>
      <c r="F1963" s="368"/>
      <c r="G1963" s="368"/>
      <c r="H1963" s="368"/>
      <c r="I1963" s="368"/>
      <c r="J1963" s="368"/>
    </row>
    <row r="1964" spans="1:10" ht="15.75" customHeight="1">
      <c r="A1964" s="368"/>
      <c r="B1964" s="368"/>
      <c r="C1964" s="368"/>
      <c r="D1964" s="368"/>
      <c r="E1964" s="368"/>
      <c r="F1964" s="368"/>
      <c r="G1964" s="368"/>
      <c r="H1964" s="368"/>
      <c r="I1964" s="368"/>
      <c r="J1964" s="368"/>
    </row>
    <row r="1965" spans="1:10" ht="15.75" customHeight="1">
      <c r="A1965" s="368"/>
      <c r="B1965" s="368"/>
      <c r="C1965" s="368"/>
      <c r="D1965" s="368"/>
      <c r="E1965" s="368"/>
      <c r="F1965" s="368"/>
      <c r="G1965" s="368"/>
      <c r="H1965" s="368"/>
      <c r="I1965" s="368"/>
      <c r="J1965" s="368"/>
    </row>
    <row r="1966" spans="1:10" ht="15.75" customHeight="1">
      <c r="A1966" s="368"/>
      <c r="B1966" s="368"/>
      <c r="C1966" s="368"/>
      <c r="D1966" s="368"/>
      <c r="E1966" s="368"/>
      <c r="F1966" s="368"/>
      <c r="G1966" s="368"/>
      <c r="H1966" s="368"/>
      <c r="I1966" s="368"/>
      <c r="J1966" s="368"/>
    </row>
    <row r="1967" spans="1:10" ht="15.75" customHeight="1">
      <c r="A1967" s="368"/>
      <c r="B1967" s="368"/>
      <c r="C1967" s="368"/>
      <c r="D1967" s="368"/>
      <c r="E1967" s="368"/>
      <c r="F1967" s="368"/>
      <c r="G1967" s="368"/>
      <c r="H1967" s="368"/>
      <c r="I1967" s="368"/>
      <c r="J1967" s="368"/>
    </row>
    <row r="1968" spans="1:10" ht="15.75" customHeight="1">
      <c r="A1968" s="368"/>
      <c r="B1968" s="368"/>
      <c r="C1968" s="368"/>
      <c r="D1968" s="368"/>
      <c r="E1968" s="368"/>
      <c r="F1968" s="368"/>
      <c r="G1968" s="368"/>
      <c r="H1968" s="368"/>
      <c r="I1968" s="368"/>
      <c r="J1968" s="368"/>
    </row>
    <row r="1969" spans="1:10" ht="15.75" customHeight="1">
      <c r="A1969" s="368"/>
      <c r="B1969" s="368"/>
      <c r="C1969" s="368"/>
      <c r="D1969" s="368"/>
      <c r="E1969" s="368"/>
      <c r="F1969" s="368"/>
      <c r="G1969" s="368"/>
      <c r="H1969" s="368"/>
      <c r="I1969" s="368"/>
      <c r="J1969" s="368"/>
    </row>
    <row r="1970" spans="1:10" ht="15.75" customHeight="1">
      <c r="A1970" s="368"/>
      <c r="B1970" s="368"/>
      <c r="C1970" s="368"/>
      <c r="D1970" s="368"/>
      <c r="E1970" s="368"/>
      <c r="F1970" s="368"/>
      <c r="G1970" s="368"/>
      <c r="H1970" s="368"/>
      <c r="I1970" s="368"/>
      <c r="J1970" s="368"/>
    </row>
    <row r="1971" spans="1:10" ht="15.75" customHeight="1">
      <c r="A1971" s="368"/>
      <c r="B1971" s="368"/>
      <c r="C1971" s="368"/>
      <c r="D1971" s="368"/>
      <c r="E1971" s="368"/>
      <c r="F1971" s="368"/>
      <c r="G1971" s="368"/>
      <c r="H1971" s="368"/>
      <c r="I1971" s="368"/>
      <c r="J1971" s="368"/>
    </row>
    <row r="1972" spans="1:10" ht="15.75" customHeight="1">
      <c r="A1972" s="368"/>
      <c r="B1972" s="368"/>
      <c r="C1972" s="368"/>
      <c r="D1972" s="368"/>
      <c r="E1972" s="368"/>
      <c r="F1972" s="368"/>
      <c r="G1972" s="368"/>
      <c r="H1972" s="368"/>
      <c r="I1972" s="368"/>
      <c r="J1972" s="368"/>
    </row>
    <row r="1973" spans="1:10" ht="15.75" customHeight="1">
      <c r="A1973" s="368"/>
      <c r="B1973" s="368"/>
      <c r="C1973" s="368"/>
      <c r="D1973" s="368"/>
      <c r="E1973" s="368"/>
      <c r="F1973" s="368"/>
      <c r="G1973" s="368"/>
      <c r="H1973" s="368"/>
      <c r="I1973" s="368"/>
      <c r="J1973" s="368"/>
    </row>
    <row r="1974" spans="1:10" ht="15.75" customHeight="1">
      <c r="A1974" s="368"/>
      <c r="B1974" s="368"/>
      <c r="C1974" s="368"/>
      <c r="D1974" s="368"/>
      <c r="E1974" s="368"/>
      <c r="F1974" s="368"/>
      <c r="G1974" s="368"/>
      <c r="H1974" s="368"/>
      <c r="I1974" s="368"/>
      <c r="J1974" s="368"/>
    </row>
    <row r="1975" spans="1:10" ht="15.75" customHeight="1">
      <c r="A1975" s="368"/>
      <c r="B1975" s="368"/>
      <c r="C1975" s="368"/>
      <c r="D1975" s="368"/>
      <c r="E1975" s="368"/>
      <c r="F1975" s="368"/>
      <c r="G1975" s="368"/>
      <c r="H1975" s="368"/>
      <c r="I1975" s="368"/>
      <c r="J1975" s="368"/>
    </row>
    <row r="1976" spans="1:10" ht="15.75" customHeight="1">
      <c r="A1976" s="368"/>
      <c r="B1976" s="368"/>
      <c r="C1976" s="368"/>
      <c r="D1976" s="368"/>
      <c r="E1976" s="368"/>
      <c r="F1976" s="368"/>
      <c r="G1976" s="368"/>
      <c r="H1976" s="368"/>
      <c r="I1976" s="368"/>
      <c r="J1976" s="368"/>
    </row>
    <row r="1977" spans="1:10" ht="15.75" customHeight="1">
      <c r="A1977" s="368"/>
      <c r="B1977" s="368"/>
      <c r="C1977" s="368"/>
      <c r="D1977" s="368"/>
      <c r="E1977" s="368"/>
      <c r="F1977" s="368"/>
      <c r="G1977" s="368"/>
      <c r="H1977" s="368"/>
      <c r="I1977" s="368"/>
      <c r="J1977" s="368"/>
    </row>
    <row r="1978" spans="1:10" ht="15.75" customHeight="1">
      <c r="A1978" s="368"/>
      <c r="B1978" s="368"/>
      <c r="C1978" s="368"/>
      <c r="D1978" s="368"/>
      <c r="E1978" s="368"/>
      <c r="F1978" s="368"/>
      <c r="G1978" s="368"/>
      <c r="H1978" s="368"/>
      <c r="I1978" s="368"/>
      <c r="J1978" s="368"/>
    </row>
    <row r="1979" spans="1:10" ht="15.75" customHeight="1">
      <c r="A1979" s="368"/>
      <c r="B1979" s="368"/>
      <c r="C1979" s="368"/>
      <c r="D1979" s="368"/>
      <c r="E1979" s="368"/>
      <c r="F1979" s="368"/>
      <c r="G1979" s="368"/>
      <c r="H1979" s="368"/>
      <c r="I1979" s="368"/>
      <c r="J1979" s="368"/>
    </row>
    <row r="1980" spans="1:10" ht="15.75" customHeight="1">
      <c r="A1980" s="368"/>
      <c r="B1980" s="368"/>
      <c r="C1980" s="368"/>
      <c r="D1980" s="368"/>
      <c r="E1980" s="368"/>
      <c r="F1980" s="368"/>
      <c r="G1980" s="368"/>
      <c r="H1980" s="368"/>
      <c r="I1980" s="368"/>
      <c r="J1980" s="368"/>
    </row>
    <row r="1981" spans="1:10" ht="15.75" customHeight="1">
      <c r="A1981" s="368"/>
      <c r="B1981" s="368"/>
      <c r="C1981" s="368"/>
      <c r="D1981" s="368"/>
      <c r="E1981" s="368"/>
      <c r="F1981" s="368"/>
      <c r="G1981" s="368"/>
      <c r="H1981" s="368"/>
      <c r="I1981" s="368"/>
      <c r="J1981" s="368"/>
    </row>
    <row r="1982" spans="1:10" ht="15.75" customHeight="1">
      <c r="A1982" s="368"/>
      <c r="B1982" s="368"/>
      <c r="C1982" s="368"/>
      <c r="D1982" s="368"/>
      <c r="E1982" s="368"/>
      <c r="F1982" s="368"/>
      <c r="G1982" s="368"/>
      <c r="H1982" s="368"/>
      <c r="I1982" s="368"/>
      <c r="J1982" s="368"/>
    </row>
    <row r="1983" spans="1:10" ht="15.75" customHeight="1">
      <c r="A1983" s="368"/>
      <c r="B1983" s="368"/>
      <c r="C1983" s="368"/>
      <c r="D1983" s="368"/>
      <c r="E1983" s="368"/>
      <c r="F1983" s="368"/>
      <c r="G1983" s="368"/>
      <c r="H1983" s="368"/>
      <c r="I1983" s="368"/>
      <c r="J1983" s="368"/>
    </row>
    <row r="1984" spans="1:10" ht="15.75" customHeight="1">
      <c r="A1984" s="368"/>
      <c r="B1984" s="368"/>
      <c r="C1984" s="368"/>
      <c r="D1984" s="368"/>
      <c r="E1984" s="368"/>
      <c r="F1984" s="368"/>
      <c r="G1984" s="368"/>
      <c r="H1984" s="368"/>
      <c r="I1984" s="368"/>
      <c r="J1984" s="368"/>
    </row>
    <row r="1985" spans="1:10" ht="15.75" customHeight="1">
      <c r="A1985" s="368"/>
      <c r="B1985" s="368"/>
      <c r="C1985" s="368"/>
      <c r="D1985" s="368"/>
      <c r="E1985" s="368"/>
      <c r="F1985" s="368"/>
      <c r="G1985" s="368"/>
      <c r="H1985" s="368"/>
      <c r="I1985" s="368"/>
      <c r="J1985" s="368"/>
    </row>
    <row r="1986" spans="1:10" ht="15.75" customHeight="1">
      <c r="A1986" s="368"/>
      <c r="B1986" s="368"/>
      <c r="C1986" s="368"/>
      <c r="D1986" s="368"/>
      <c r="E1986" s="368"/>
      <c r="F1986" s="368"/>
      <c r="G1986" s="368"/>
      <c r="H1986" s="368"/>
      <c r="I1986" s="368"/>
      <c r="J1986" s="368"/>
    </row>
    <row r="1987" spans="1:10" ht="15.75" customHeight="1">
      <c r="A1987" s="368"/>
      <c r="B1987" s="368"/>
      <c r="C1987" s="368"/>
      <c r="D1987" s="368"/>
      <c r="E1987" s="368"/>
      <c r="F1987" s="368"/>
      <c r="G1987" s="368"/>
      <c r="H1987" s="368"/>
      <c r="I1987" s="368"/>
      <c r="J1987" s="368"/>
    </row>
    <row r="1988" spans="1:10" ht="15.75" customHeight="1">
      <c r="A1988" s="368"/>
      <c r="B1988" s="368"/>
      <c r="C1988" s="368"/>
      <c r="D1988" s="368"/>
      <c r="E1988" s="368"/>
      <c r="F1988" s="368"/>
      <c r="G1988" s="368"/>
      <c r="H1988" s="368"/>
      <c r="I1988" s="368"/>
      <c r="J1988" s="368"/>
    </row>
    <row r="1989" spans="1:10" ht="15.75" customHeight="1">
      <c r="A1989" s="368"/>
      <c r="B1989" s="368"/>
      <c r="C1989" s="368"/>
      <c r="D1989" s="368"/>
      <c r="E1989" s="368"/>
      <c r="F1989" s="368"/>
      <c r="G1989" s="368"/>
      <c r="H1989" s="368"/>
      <c r="I1989" s="368"/>
      <c r="J1989" s="368"/>
    </row>
    <row r="1990" spans="1:10" ht="15.75" customHeight="1">
      <c r="A1990" s="368"/>
      <c r="B1990" s="368"/>
      <c r="C1990" s="368"/>
      <c r="D1990" s="368"/>
      <c r="E1990" s="368"/>
      <c r="F1990" s="368"/>
      <c r="G1990" s="368"/>
      <c r="H1990" s="368"/>
      <c r="I1990" s="368"/>
      <c r="J1990" s="368"/>
    </row>
    <row r="1991" spans="1:10" ht="15.75" customHeight="1">
      <c r="A1991" s="368"/>
      <c r="B1991" s="368"/>
      <c r="C1991" s="368"/>
      <c r="D1991" s="368"/>
      <c r="E1991" s="368"/>
      <c r="F1991" s="368"/>
      <c r="G1991" s="368"/>
      <c r="H1991" s="368"/>
      <c r="I1991" s="368"/>
      <c r="J1991" s="368"/>
    </row>
    <row r="1992" spans="1:10" ht="15.75" customHeight="1">
      <c r="A1992" s="368"/>
      <c r="B1992" s="368"/>
      <c r="C1992" s="368"/>
      <c r="D1992" s="368"/>
      <c r="E1992" s="368"/>
      <c r="F1992" s="368"/>
      <c r="G1992" s="368"/>
      <c r="H1992" s="368"/>
      <c r="I1992" s="368"/>
      <c r="J1992" s="368"/>
    </row>
    <row r="1993" spans="1:10" ht="15.75" customHeight="1">
      <c r="A1993" s="368"/>
      <c r="B1993" s="368"/>
      <c r="C1993" s="368"/>
      <c r="D1993" s="368"/>
      <c r="E1993" s="368"/>
      <c r="F1993" s="368"/>
      <c r="G1993" s="368"/>
      <c r="H1993" s="368"/>
      <c r="I1993" s="368"/>
      <c r="J1993" s="368"/>
    </row>
    <row r="1994" spans="1:10" ht="15.75" customHeight="1">
      <c r="A1994" s="368"/>
      <c r="B1994" s="368"/>
      <c r="C1994" s="368"/>
      <c r="D1994" s="368"/>
      <c r="E1994" s="368"/>
      <c r="F1994" s="368"/>
      <c r="G1994" s="368"/>
      <c r="H1994" s="368"/>
      <c r="I1994" s="368"/>
      <c r="J1994" s="368"/>
    </row>
    <row r="1995" spans="1:10" ht="15.75" customHeight="1">
      <c r="A1995" s="368"/>
      <c r="B1995" s="368"/>
      <c r="C1995" s="368"/>
      <c r="D1995" s="368"/>
      <c r="E1995" s="368"/>
      <c r="F1995" s="368"/>
      <c r="G1995" s="368"/>
      <c r="H1995" s="368"/>
      <c r="I1995" s="368"/>
      <c r="J1995" s="368"/>
    </row>
    <row r="1996" spans="1:10" ht="15.75" customHeight="1">
      <c r="A1996" s="368"/>
      <c r="B1996" s="368"/>
      <c r="C1996" s="368"/>
      <c r="D1996" s="368"/>
      <c r="E1996" s="368"/>
      <c r="F1996" s="368"/>
      <c r="G1996" s="368"/>
      <c r="H1996" s="368"/>
      <c r="I1996" s="368"/>
      <c r="J1996" s="368"/>
    </row>
    <row r="1997" spans="1:10" ht="15.75" customHeight="1">
      <c r="A1997" s="368"/>
      <c r="B1997" s="368"/>
      <c r="C1997" s="368"/>
      <c r="D1997" s="368"/>
      <c r="E1997" s="368"/>
      <c r="F1997" s="368"/>
      <c r="G1997" s="368"/>
      <c r="H1997" s="368"/>
      <c r="I1997" s="368"/>
      <c r="J1997" s="368"/>
    </row>
    <row r="1998" spans="1:10" ht="15.75" customHeight="1">
      <c r="A1998" s="368"/>
      <c r="B1998" s="368"/>
      <c r="C1998" s="368"/>
      <c r="D1998" s="368"/>
      <c r="E1998" s="368"/>
      <c r="F1998" s="368"/>
      <c r="G1998" s="368"/>
      <c r="H1998" s="368"/>
      <c r="I1998" s="368"/>
      <c r="J1998" s="368"/>
    </row>
    <row r="1999" spans="1:10" ht="15.75" customHeight="1">
      <c r="A1999" s="368"/>
      <c r="B1999" s="368"/>
      <c r="C1999" s="368"/>
      <c r="D1999" s="368"/>
      <c r="E1999" s="368"/>
      <c r="F1999" s="368"/>
      <c r="G1999" s="368"/>
      <c r="H1999" s="368"/>
      <c r="I1999" s="368"/>
      <c r="J1999" s="368"/>
    </row>
    <row r="2000" spans="1:10" ht="15.75" customHeight="1">
      <c r="A2000" s="368"/>
      <c r="B2000" s="368"/>
      <c r="C2000" s="368"/>
      <c r="D2000" s="368"/>
      <c r="E2000" s="368"/>
      <c r="F2000" s="368"/>
      <c r="G2000" s="368"/>
      <c r="H2000" s="368"/>
      <c r="I2000" s="368"/>
      <c r="J2000" s="368"/>
    </row>
    <row r="2001" spans="1:10" ht="15.75" customHeight="1">
      <c r="A2001" s="368"/>
      <c r="B2001" s="368"/>
      <c r="C2001" s="368"/>
      <c r="D2001" s="368"/>
      <c r="E2001" s="368"/>
      <c r="F2001" s="368"/>
      <c r="G2001" s="368"/>
      <c r="H2001" s="368"/>
      <c r="I2001" s="368"/>
      <c r="J2001" s="368"/>
    </row>
    <row r="2002" spans="1:10" ht="15.75" customHeight="1">
      <c r="A2002" s="368"/>
      <c r="B2002" s="368"/>
      <c r="C2002" s="368"/>
      <c r="D2002" s="368"/>
      <c r="E2002" s="368"/>
      <c r="F2002" s="368"/>
      <c r="G2002" s="368"/>
      <c r="H2002" s="368"/>
      <c r="I2002" s="368"/>
      <c r="J2002" s="368"/>
    </row>
    <row r="2003" spans="1:10" ht="15.75" customHeight="1">
      <c r="A2003" s="368"/>
      <c r="B2003" s="368"/>
      <c r="C2003" s="368"/>
      <c r="D2003" s="368"/>
      <c r="E2003" s="368"/>
      <c r="F2003" s="368"/>
      <c r="G2003" s="368"/>
      <c r="H2003" s="368"/>
      <c r="I2003" s="368"/>
      <c r="J2003" s="368"/>
    </row>
    <row r="2004" spans="1:10" ht="15.75" customHeight="1">
      <c r="A2004" s="368"/>
      <c r="B2004" s="368"/>
      <c r="C2004" s="368"/>
      <c r="D2004" s="368"/>
      <c r="E2004" s="368"/>
      <c r="F2004" s="368"/>
      <c r="G2004" s="368"/>
      <c r="H2004" s="368"/>
      <c r="I2004" s="368"/>
      <c r="J2004" s="368"/>
    </row>
    <row r="2005" spans="1:10" ht="15.75" customHeight="1">
      <c r="A2005" s="368"/>
      <c r="B2005" s="368"/>
      <c r="C2005" s="368"/>
      <c r="D2005" s="368"/>
      <c r="E2005" s="368"/>
      <c r="F2005" s="368"/>
      <c r="G2005" s="368"/>
      <c r="H2005" s="368"/>
      <c r="I2005" s="368"/>
      <c r="J2005" s="368"/>
    </row>
    <row r="2006" spans="1:10" ht="15.75" customHeight="1">
      <c r="A2006" s="368"/>
      <c r="B2006" s="368"/>
      <c r="C2006" s="368"/>
      <c r="D2006" s="368"/>
      <c r="E2006" s="368"/>
      <c r="F2006" s="368"/>
      <c r="G2006" s="368"/>
      <c r="H2006" s="368"/>
      <c r="I2006" s="368"/>
      <c r="J2006" s="368"/>
    </row>
    <row r="2007" spans="1:10" ht="15.75" customHeight="1">
      <c r="A2007" s="368"/>
      <c r="B2007" s="368"/>
      <c r="C2007" s="368"/>
      <c r="D2007" s="368"/>
      <c r="E2007" s="368"/>
      <c r="F2007" s="368"/>
      <c r="G2007" s="368"/>
      <c r="H2007" s="368"/>
      <c r="I2007" s="368"/>
      <c r="J2007" s="368"/>
    </row>
    <row r="2008" spans="1:10" ht="15.75" customHeight="1">
      <c r="A2008" s="368"/>
      <c r="B2008" s="368"/>
      <c r="C2008" s="368"/>
      <c r="D2008" s="368"/>
      <c r="E2008" s="368"/>
      <c r="F2008" s="368"/>
      <c r="G2008" s="368"/>
      <c r="H2008" s="368"/>
      <c r="I2008" s="368"/>
      <c r="J2008" s="368"/>
    </row>
    <row r="2009" spans="1:10" ht="15.75" customHeight="1">
      <c r="A2009" s="368"/>
      <c r="B2009" s="368"/>
      <c r="C2009" s="368"/>
      <c r="D2009" s="368"/>
      <c r="E2009" s="368"/>
      <c r="F2009" s="368"/>
      <c r="G2009" s="368"/>
      <c r="H2009" s="368"/>
      <c r="I2009" s="368"/>
      <c r="J2009" s="368"/>
    </row>
    <row r="2010" spans="1:10" ht="15.75" customHeight="1">
      <c r="A2010" s="368"/>
      <c r="B2010" s="368"/>
      <c r="C2010" s="368"/>
      <c r="D2010" s="368"/>
      <c r="E2010" s="368"/>
      <c r="F2010" s="368"/>
      <c r="G2010" s="368"/>
      <c r="H2010" s="368"/>
      <c r="I2010" s="368"/>
      <c r="J2010" s="368"/>
    </row>
    <row r="2011" spans="1:10" ht="15.75" customHeight="1">
      <c r="A2011" s="368"/>
      <c r="B2011" s="368"/>
      <c r="C2011" s="368"/>
      <c r="D2011" s="368"/>
      <c r="E2011" s="368"/>
      <c r="F2011" s="368"/>
      <c r="G2011" s="368"/>
      <c r="H2011" s="368"/>
      <c r="I2011" s="368"/>
      <c r="J2011" s="368"/>
    </row>
    <row r="2012" spans="1:10" ht="15.75" customHeight="1">
      <c r="A2012" s="368"/>
      <c r="B2012" s="368"/>
      <c r="C2012" s="368"/>
      <c r="D2012" s="368"/>
      <c r="E2012" s="368"/>
      <c r="F2012" s="368"/>
      <c r="G2012" s="368"/>
      <c r="H2012" s="368"/>
      <c r="I2012" s="368"/>
      <c r="J2012" s="368"/>
    </row>
    <row r="2013" spans="1:10" ht="15.75" customHeight="1">
      <c r="A2013" s="368"/>
      <c r="B2013" s="368"/>
      <c r="C2013" s="368"/>
      <c r="D2013" s="368"/>
      <c r="E2013" s="368"/>
      <c r="F2013" s="368"/>
      <c r="G2013" s="368"/>
      <c r="H2013" s="368"/>
      <c r="I2013" s="368"/>
      <c r="J2013" s="368"/>
    </row>
    <row r="2014" spans="1:10" ht="15.75" customHeight="1">
      <c r="A2014" s="368"/>
      <c r="B2014" s="368"/>
      <c r="C2014" s="368"/>
      <c r="D2014" s="368"/>
      <c r="E2014" s="368"/>
      <c r="F2014" s="368"/>
      <c r="G2014" s="368"/>
      <c r="H2014" s="368"/>
      <c r="I2014" s="368"/>
      <c r="J2014" s="368"/>
    </row>
    <row r="2015" spans="1:10" ht="15.75" customHeight="1">
      <c r="A2015" s="368"/>
      <c r="B2015" s="368"/>
      <c r="C2015" s="368"/>
      <c r="D2015" s="368"/>
      <c r="E2015" s="368"/>
      <c r="F2015" s="368"/>
      <c r="G2015" s="368"/>
      <c r="H2015" s="368"/>
      <c r="I2015" s="368"/>
      <c r="J2015" s="368"/>
    </row>
    <row r="2016" spans="1:10" ht="15.75" customHeight="1">
      <c r="A2016" s="368"/>
      <c r="B2016" s="368"/>
      <c r="C2016" s="368"/>
      <c r="D2016" s="368"/>
      <c r="E2016" s="368"/>
      <c r="F2016" s="368"/>
      <c r="G2016" s="368"/>
      <c r="H2016" s="368"/>
      <c r="I2016" s="368"/>
      <c r="J2016" s="368"/>
    </row>
    <row r="2017" spans="1:10" ht="15.75" customHeight="1">
      <c r="A2017" s="368"/>
      <c r="B2017" s="368"/>
      <c r="C2017" s="368"/>
      <c r="D2017" s="368"/>
      <c r="E2017" s="368"/>
      <c r="F2017" s="368"/>
      <c r="G2017" s="368"/>
      <c r="H2017" s="368"/>
      <c r="I2017" s="368"/>
      <c r="J2017" s="368"/>
    </row>
    <row r="2018" spans="1:10" ht="15.75" customHeight="1">
      <c r="A2018" s="368"/>
      <c r="B2018" s="368"/>
      <c r="C2018" s="368"/>
      <c r="D2018" s="368"/>
      <c r="E2018" s="368"/>
      <c r="F2018" s="368"/>
      <c r="G2018" s="368"/>
      <c r="H2018" s="368"/>
      <c r="I2018" s="368"/>
      <c r="J2018" s="368"/>
    </row>
    <row r="2019" spans="1:10" ht="15.75" customHeight="1">
      <c r="A2019" s="368"/>
      <c r="B2019" s="368"/>
      <c r="C2019" s="368"/>
      <c r="D2019" s="368"/>
      <c r="E2019" s="368"/>
      <c r="F2019" s="368"/>
      <c r="G2019" s="368"/>
      <c r="H2019" s="368"/>
      <c r="I2019" s="368"/>
      <c r="J2019" s="368"/>
    </row>
    <row r="2020" spans="1:10" ht="15.75" customHeight="1">
      <c r="A2020" s="368"/>
      <c r="B2020" s="368"/>
      <c r="C2020" s="368"/>
      <c r="D2020" s="368"/>
      <c r="E2020" s="368"/>
      <c r="F2020" s="368"/>
      <c r="G2020" s="368"/>
      <c r="H2020" s="368"/>
      <c r="I2020" s="368"/>
      <c r="J2020" s="368"/>
    </row>
    <row r="2021" spans="1:10" ht="15.75" customHeight="1">
      <c r="A2021" s="368"/>
      <c r="B2021" s="368"/>
      <c r="C2021" s="368"/>
      <c r="D2021" s="368"/>
      <c r="E2021" s="368"/>
      <c r="F2021" s="368"/>
      <c r="G2021" s="368"/>
      <c r="H2021" s="368"/>
      <c r="I2021" s="368"/>
      <c r="J2021" s="368"/>
    </row>
    <row r="2022" spans="1:10" ht="15.75" customHeight="1">
      <c r="A2022" s="368"/>
      <c r="B2022" s="368"/>
      <c r="C2022" s="368"/>
      <c r="D2022" s="368"/>
      <c r="E2022" s="368"/>
      <c r="F2022" s="368"/>
      <c r="G2022" s="368"/>
      <c r="H2022" s="368"/>
      <c r="I2022" s="368"/>
      <c r="J2022" s="368"/>
    </row>
    <row r="2023" spans="1:10" ht="15.75" customHeight="1">
      <c r="A2023" s="368"/>
      <c r="B2023" s="368"/>
      <c r="C2023" s="368"/>
      <c r="D2023" s="368"/>
      <c r="E2023" s="368"/>
      <c r="F2023" s="368"/>
      <c r="G2023" s="368"/>
      <c r="H2023" s="368"/>
      <c r="I2023" s="368"/>
      <c r="J2023" s="368"/>
    </row>
    <row r="2024" spans="1:10" ht="15.75" customHeight="1">
      <c r="A2024" s="368"/>
      <c r="B2024" s="368"/>
      <c r="C2024" s="368"/>
      <c r="D2024" s="368"/>
      <c r="E2024" s="368"/>
      <c r="F2024" s="368"/>
      <c r="G2024" s="368"/>
      <c r="H2024" s="368"/>
      <c r="I2024" s="368"/>
      <c r="J2024" s="368"/>
    </row>
    <row r="2025" spans="1:10" ht="15.75" customHeight="1">
      <c r="A2025" s="368"/>
      <c r="B2025" s="368"/>
      <c r="C2025" s="368"/>
      <c r="D2025" s="368"/>
      <c r="E2025" s="368"/>
      <c r="F2025" s="368"/>
      <c r="G2025" s="368"/>
      <c r="H2025" s="368"/>
      <c r="I2025" s="368"/>
      <c r="J2025" s="368"/>
    </row>
    <row r="2026" spans="1:10" ht="15.75" customHeight="1">
      <c r="A2026" s="368"/>
      <c r="B2026" s="368"/>
      <c r="C2026" s="368"/>
      <c r="D2026" s="368"/>
      <c r="E2026" s="368"/>
      <c r="F2026" s="368"/>
      <c r="G2026" s="368"/>
      <c r="H2026" s="368"/>
      <c r="I2026" s="368"/>
      <c r="J2026" s="368"/>
    </row>
    <row r="2027" spans="1:10" ht="15.75" customHeight="1">
      <c r="A2027" s="368"/>
      <c r="B2027" s="368"/>
      <c r="C2027" s="368"/>
      <c r="D2027" s="368"/>
      <c r="E2027" s="368"/>
      <c r="F2027" s="368"/>
      <c r="G2027" s="368"/>
      <c r="H2027" s="368"/>
      <c r="I2027" s="368"/>
      <c r="J2027" s="368"/>
    </row>
    <row r="2028" spans="1:10" ht="15.75" customHeight="1">
      <c r="A2028" s="368"/>
      <c r="B2028" s="368"/>
      <c r="C2028" s="368"/>
      <c r="D2028" s="368"/>
      <c r="E2028" s="368"/>
      <c r="F2028" s="368"/>
      <c r="G2028" s="368"/>
      <c r="H2028" s="368"/>
      <c r="I2028" s="368"/>
      <c r="J2028" s="368"/>
    </row>
    <row r="2029" spans="1:10" ht="15.75" customHeight="1">
      <c r="A2029" s="368"/>
      <c r="B2029" s="368"/>
      <c r="C2029" s="368"/>
      <c r="D2029" s="368"/>
      <c r="E2029" s="368"/>
      <c r="F2029" s="368"/>
      <c r="G2029" s="368"/>
      <c r="H2029" s="368"/>
      <c r="I2029" s="368"/>
      <c r="J2029" s="368"/>
    </row>
    <row r="2030" spans="1:10" ht="15.75" customHeight="1">
      <c r="A2030" s="368"/>
      <c r="B2030" s="368"/>
      <c r="C2030" s="368"/>
      <c r="D2030" s="368"/>
      <c r="E2030" s="368"/>
      <c r="F2030" s="368"/>
      <c r="G2030" s="368"/>
      <c r="H2030" s="368"/>
      <c r="I2030" s="368"/>
      <c r="J2030" s="368"/>
    </row>
    <row r="2031" spans="1:10" ht="15.75" customHeight="1">
      <c r="A2031" s="368"/>
      <c r="B2031" s="368"/>
      <c r="C2031" s="368"/>
      <c r="D2031" s="368"/>
      <c r="E2031" s="368"/>
      <c r="F2031" s="368"/>
      <c r="G2031" s="368"/>
      <c r="H2031" s="368"/>
      <c r="I2031" s="368"/>
      <c r="J2031" s="368"/>
    </row>
    <row r="2032" spans="1:10" ht="15.75" customHeight="1">
      <c r="A2032" s="368"/>
      <c r="B2032" s="368"/>
      <c r="C2032" s="368"/>
      <c r="D2032" s="368"/>
      <c r="E2032" s="368"/>
      <c r="F2032" s="368"/>
      <c r="G2032" s="368"/>
      <c r="H2032" s="368"/>
      <c r="I2032" s="368"/>
      <c r="J2032" s="368"/>
    </row>
    <row r="2033" spans="1:10" ht="15.75" customHeight="1">
      <c r="A2033" s="368"/>
      <c r="B2033" s="368"/>
      <c r="C2033" s="368"/>
      <c r="D2033" s="368"/>
      <c r="E2033" s="368"/>
      <c r="F2033" s="368"/>
      <c r="G2033" s="368"/>
      <c r="H2033" s="368"/>
      <c r="I2033" s="368"/>
      <c r="J2033" s="368"/>
    </row>
    <row r="2034" spans="1:10" ht="15.75" customHeight="1">
      <c r="A2034" s="368"/>
      <c r="B2034" s="368"/>
      <c r="C2034" s="368"/>
      <c r="D2034" s="368"/>
      <c r="E2034" s="368"/>
      <c r="F2034" s="368"/>
      <c r="G2034" s="368"/>
      <c r="H2034" s="368"/>
      <c r="I2034" s="368"/>
      <c r="J2034" s="368"/>
    </row>
    <row r="2035" spans="1:10" ht="15.75" customHeight="1">
      <c r="A2035" s="368"/>
      <c r="B2035" s="368"/>
      <c r="C2035" s="368"/>
      <c r="D2035" s="368"/>
      <c r="E2035" s="368"/>
      <c r="F2035" s="368"/>
      <c r="G2035" s="368"/>
      <c r="H2035" s="368"/>
      <c r="I2035" s="368"/>
      <c r="J2035" s="368"/>
    </row>
    <row r="2036" spans="1:10" ht="15.75" customHeight="1">
      <c r="A2036" s="368"/>
      <c r="B2036" s="368"/>
      <c r="C2036" s="368"/>
      <c r="D2036" s="368"/>
      <c r="E2036" s="368"/>
      <c r="F2036" s="368"/>
      <c r="G2036" s="368"/>
      <c r="H2036" s="368"/>
      <c r="I2036" s="368"/>
      <c r="J2036" s="368"/>
    </row>
    <row r="2037" spans="1:10" ht="15.75" customHeight="1">
      <c r="A2037" s="368"/>
      <c r="B2037" s="368"/>
      <c r="C2037" s="368"/>
      <c r="D2037" s="368"/>
      <c r="E2037" s="368"/>
      <c r="F2037" s="368"/>
      <c r="G2037" s="368"/>
      <c r="H2037" s="368"/>
      <c r="I2037" s="368"/>
      <c r="J2037" s="368"/>
    </row>
    <row r="2038" spans="1:10" ht="15.75" customHeight="1">
      <c r="A2038" s="368"/>
      <c r="B2038" s="368"/>
      <c r="C2038" s="368"/>
      <c r="D2038" s="368"/>
      <c r="E2038" s="368"/>
      <c r="F2038" s="368"/>
      <c r="G2038" s="368"/>
      <c r="H2038" s="368"/>
      <c r="I2038" s="368"/>
      <c r="J2038" s="368"/>
    </row>
    <row r="2039" spans="1:10" ht="15.75" customHeight="1">
      <c r="A2039" s="368"/>
      <c r="B2039" s="368"/>
      <c r="C2039" s="368"/>
      <c r="D2039" s="368"/>
      <c r="E2039" s="368"/>
      <c r="F2039" s="368"/>
      <c r="G2039" s="368"/>
      <c r="H2039" s="368"/>
      <c r="I2039" s="368"/>
      <c r="J2039" s="368"/>
    </row>
    <row r="2040" spans="1:10" ht="15.75" customHeight="1">
      <c r="A2040" s="368"/>
      <c r="B2040" s="368"/>
      <c r="C2040" s="368"/>
      <c r="D2040" s="368"/>
      <c r="E2040" s="368"/>
      <c r="F2040" s="368"/>
      <c r="G2040" s="368"/>
      <c r="H2040" s="368"/>
      <c r="I2040" s="368"/>
      <c r="J2040" s="368"/>
    </row>
    <row r="2041" spans="1:10" ht="15.75" customHeight="1">
      <c r="A2041" s="368"/>
      <c r="B2041" s="368"/>
      <c r="C2041" s="368"/>
      <c r="D2041" s="368"/>
      <c r="E2041" s="368"/>
      <c r="F2041" s="368"/>
      <c r="G2041" s="368"/>
      <c r="H2041" s="368"/>
      <c r="I2041" s="368"/>
      <c r="J2041" s="368"/>
    </row>
    <row r="2042" spans="1:10" ht="15.75" customHeight="1">
      <c r="A2042" s="368"/>
      <c r="B2042" s="368"/>
      <c r="C2042" s="368"/>
      <c r="D2042" s="368"/>
      <c r="E2042" s="368"/>
      <c r="F2042" s="368"/>
      <c r="G2042" s="368"/>
      <c r="H2042" s="368"/>
      <c r="I2042" s="368"/>
      <c r="J2042" s="368"/>
    </row>
    <row r="2043" spans="1:10" ht="15.75" customHeight="1">
      <c r="A2043" s="368"/>
      <c r="B2043" s="368"/>
      <c r="C2043" s="368"/>
      <c r="D2043" s="368"/>
      <c r="E2043" s="368"/>
      <c r="F2043" s="368"/>
      <c r="G2043" s="368"/>
      <c r="H2043" s="368"/>
      <c r="I2043" s="368"/>
      <c r="J2043" s="368"/>
    </row>
    <row r="2044" spans="1:10" ht="15.75" customHeight="1">
      <c r="A2044" s="368"/>
      <c r="B2044" s="368"/>
      <c r="C2044" s="368"/>
      <c r="D2044" s="368"/>
      <c r="E2044" s="368"/>
      <c r="F2044" s="368"/>
      <c r="G2044" s="368"/>
      <c r="H2044" s="368"/>
      <c r="I2044" s="368"/>
      <c r="J2044" s="368"/>
    </row>
    <row r="2045" spans="1:10" ht="15.75" customHeight="1">
      <c r="A2045" s="368"/>
      <c r="B2045" s="368"/>
      <c r="C2045" s="368"/>
      <c r="D2045" s="368"/>
      <c r="E2045" s="368"/>
      <c r="F2045" s="368"/>
      <c r="G2045" s="368"/>
      <c r="H2045" s="368"/>
      <c r="I2045" s="368"/>
      <c r="J2045" s="368"/>
    </row>
    <row r="2046" spans="1:10" ht="15.75" customHeight="1">
      <c r="A2046" s="368"/>
      <c r="B2046" s="368"/>
      <c r="C2046" s="368"/>
      <c r="D2046" s="368"/>
      <c r="E2046" s="368"/>
      <c r="F2046" s="368"/>
      <c r="G2046" s="368"/>
      <c r="H2046" s="368"/>
      <c r="I2046" s="368"/>
      <c r="J2046" s="368"/>
    </row>
    <row r="2047" spans="1:10" ht="15.75" customHeight="1">
      <c r="A2047" s="368"/>
      <c r="B2047" s="368"/>
      <c r="C2047" s="368"/>
      <c r="D2047" s="368"/>
      <c r="E2047" s="368"/>
      <c r="F2047" s="368"/>
      <c r="G2047" s="368"/>
      <c r="H2047" s="368"/>
      <c r="I2047" s="368"/>
      <c r="J2047" s="368"/>
    </row>
    <row r="2048" spans="1:10" ht="15.75" customHeight="1">
      <c r="A2048" s="368"/>
      <c r="B2048" s="368"/>
      <c r="C2048" s="368"/>
      <c r="D2048" s="368"/>
      <c r="E2048" s="368"/>
      <c r="F2048" s="368"/>
      <c r="G2048" s="368"/>
      <c r="H2048" s="368"/>
      <c r="I2048" s="368"/>
      <c r="J2048" s="368"/>
    </row>
    <row r="2049" spans="1:10" ht="15.75" customHeight="1">
      <c r="A2049" s="368"/>
      <c r="B2049" s="368"/>
      <c r="C2049" s="368"/>
      <c r="D2049" s="368"/>
      <c r="E2049" s="368"/>
      <c r="F2049" s="368"/>
      <c r="G2049" s="368"/>
      <c r="H2049" s="368"/>
      <c r="I2049" s="368"/>
      <c r="J2049" s="368"/>
    </row>
    <row r="2050" spans="1:10" ht="15.75" customHeight="1">
      <c r="A2050" s="368"/>
      <c r="B2050" s="368"/>
      <c r="C2050" s="368"/>
      <c r="D2050" s="368"/>
      <c r="E2050" s="368"/>
      <c r="F2050" s="368"/>
      <c r="G2050" s="368"/>
      <c r="H2050" s="368"/>
      <c r="I2050" s="368"/>
      <c r="J2050" s="368"/>
    </row>
    <row r="2051" spans="1:10" ht="15.75" customHeight="1">
      <c r="A2051" s="368"/>
      <c r="B2051" s="368"/>
      <c r="C2051" s="368"/>
      <c r="D2051" s="368"/>
      <c r="E2051" s="368"/>
      <c r="F2051" s="368"/>
      <c r="G2051" s="368"/>
      <c r="H2051" s="368"/>
      <c r="I2051" s="368"/>
      <c r="J2051" s="368"/>
    </row>
    <row r="2052" spans="1:10" ht="15.75" customHeight="1">
      <c r="A2052" s="368"/>
      <c r="B2052" s="368"/>
      <c r="C2052" s="368"/>
      <c r="D2052" s="368"/>
      <c r="E2052" s="368"/>
      <c r="F2052" s="368"/>
      <c r="G2052" s="368"/>
      <c r="H2052" s="368"/>
      <c r="I2052" s="368"/>
      <c r="J2052" s="368"/>
    </row>
    <row r="2053" spans="1:10" ht="15.75" customHeight="1">
      <c r="A2053" s="368"/>
      <c r="B2053" s="368"/>
      <c r="C2053" s="368"/>
      <c r="D2053" s="368"/>
      <c r="E2053" s="368"/>
      <c r="F2053" s="368"/>
      <c r="G2053" s="368"/>
      <c r="H2053" s="368"/>
      <c r="I2053" s="368"/>
      <c r="J2053" s="368"/>
    </row>
    <row r="2054" spans="1:10" ht="15.75" customHeight="1">
      <c r="A2054" s="368"/>
      <c r="B2054" s="368"/>
      <c r="C2054" s="368"/>
      <c r="D2054" s="368"/>
      <c r="E2054" s="368"/>
      <c r="F2054" s="368"/>
      <c r="G2054" s="368"/>
      <c r="H2054" s="368"/>
      <c r="I2054" s="368"/>
      <c r="J2054" s="368"/>
    </row>
    <row r="2055" spans="1:10" ht="15.75" customHeight="1">
      <c r="A2055" s="368"/>
      <c r="B2055" s="368"/>
      <c r="C2055" s="368"/>
      <c r="D2055" s="368"/>
      <c r="E2055" s="368"/>
      <c r="F2055" s="368"/>
      <c r="G2055" s="368"/>
      <c r="H2055" s="368"/>
      <c r="I2055" s="368"/>
      <c r="J2055" s="368"/>
    </row>
    <row r="2056" spans="1:10" ht="15.75" customHeight="1">
      <c r="A2056" s="368"/>
      <c r="B2056" s="368"/>
      <c r="C2056" s="368"/>
      <c r="D2056" s="368"/>
      <c r="E2056" s="368"/>
      <c r="F2056" s="368"/>
      <c r="G2056" s="368"/>
      <c r="H2056" s="368"/>
      <c r="I2056" s="368"/>
      <c r="J2056" s="368"/>
    </row>
    <row r="2057" spans="1:10" ht="15.75" customHeight="1">
      <c r="A2057" s="368"/>
      <c r="B2057" s="368"/>
      <c r="C2057" s="368"/>
      <c r="D2057" s="368"/>
      <c r="E2057" s="368"/>
      <c r="F2057" s="368"/>
      <c r="G2057" s="368"/>
      <c r="H2057" s="368"/>
      <c r="I2057" s="368"/>
      <c r="J2057" s="368"/>
    </row>
  </sheetData>
  <sheetProtection selectLockedCells="1" selectUnlockedCells="1"/>
  <autoFilter ref="A1:J1"/>
  <phoneticPr fontId="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enableFormatConditionsCalculation="0">
    <tabColor theme="6" tint="0.39997558519241921"/>
  </sheetPr>
  <dimension ref="A1:H540"/>
  <sheetViews>
    <sheetView workbookViewId="0">
      <selection activeCell="A2" sqref="A2"/>
    </sheetView>
  </sheetViews>
  <sheetFormatPr defaultRowHeight="12.75"/>
  <cols>
    <col min="1" max="2" width="29.28515625" customWidth="1"/>
    <col min="3" max="3" width="28.42578125" customWidth="1"/>
    <col min="4" max="4" width="15.5703125" style="302" bestFit="1" customWidth="1"/>
    <col min="5" max="5" width="16.42578125" customWidth="1"/>
    <col min="6" max="6" width="15.7109375" customWidth="1"/>
    <col min="7" max="8" width="14.5703125" customWidth="1"/>
  </cols>
  <sheetData>
    <row r="1" spans="1:8">
      <c r="A1" s="368" t="s">
        <v>242</v>
      </c>
      <c r="B1" s="368" t="s">
        <v>325</v>
      </c>
      <c r="C1" s="368" t="s">
        <v>270</v>
      </c>
      <c r="D1" s="368" t="s">
        <v>326</v>
      </c>
      <c r="E1" s="368" t="s">
        <v>70</v>
      </c>
      <c r="F1" s="368" t="s">
        <v>71</v>
      </c>
      <c r="G1" s="368" t="s">
        <v>327</v>
      </c>
      <c r="H1" s="368" t="s">
        <v>72</v>
      </c>
    </row>
    <row r="2" spans="1:8">
      <c r="A2" s="368"/>
      <c r="B2" s="368"/>
      <c r="C2" s="368"/>
      <c r="D2" s="368"/>
      <c r="E2" s="368"/>
      <c r="F2" s="368"/>
      <c r="G2" s="368"/>
      <c r="H2" s="368"/>
    </row>
    <row r="3" spans="1:8">
      <c r="A3" s="368"/>
      <c r="B3" s="368"/>
      <c r="C3" s="368"/>
      <c r="D3" s="368"/>
      <c r="E3" s="368"/>
      <c r="F3" s="368"/>
      <c r="G3" s="368"/>
      <c r="H3" s="368"/>
    </row>
    <row r="4" spans="1:8">
      <c r="A4" s="368"/>
      <c r="B4" s="368"/>
      <c r="C4" s="368"/>
      <c r="D4" s="368"/>
      <c r="E4" s="368"/>
      <c r="F4" s="368"/>
      <c r="G4" s="368"/>
      <c r="H4" s="368"/>
    </row>
    <row r="5" spans="1:8">
      <c r="A5" s="368"/>
      <c r="B5" s="368"/>
      <c r="C5" s="368"/>
      <c r="D5" s="368"/>
      <c r="E5" s="368"/>
      <c r="F5" s="368"/>
      <c r="G5" s="368"/>
      <c r="H5" s="368"/>
    </row>
    <row r="6" spans="1:8">
      <c r="A6" s="368"/>
      <c r="B6" s="368"/>
      <c r="C6" s="368"/>
      <c r="D6" s="368"/>
      <c r="E6" s="368"/>
      <c r="F6" s="368"/>
      <c r="G6" s="368"/>
      <c r="H6" s="368"/>
    </row>
    <row r="7" spans="1:8">
      <c r="A7" s="368"/>
      <c r="B7" s="368"/>
      <c r="C7" s="368"/>
      <c r="D7" s="368"/>
      <c r="E7" s="368"/>
      <c r="F7" s="368"/>
      <c r="G7" s="368"/>
      <c r="H7" s="368"/>
    </row>
    <row r="8" spans="1:8">
      <c r="A8" s="368"/>
      <c r="B8" s="368"/>
      <c r="C8" s="368"/>
      <c r="D8" s="368"/>
      <c r="E8" s="368"/>
      <c r="F8" s="368"/>
      <c r="G8" s="368"/>
      <c r="H8" s="368"/>
    </row>
    <row r="9" spans="1:8">
      <c r="A9" s="368"/>
      <c r="B9" s="368"/>
      <c r="C9" s="368"/>
      <c r="D9" s="368"/>
      <c r="E9" s="368"/>
      <c r="F9" s="368"/>
      <c r="G9" s="368"/>
      <c r="H9" s="368"/>
    </row>
    <row r="10" spans="1:8">
      <c r="A10" s="368"/>
      <c r="B10" s="368"/>
      <c r="C10" s="368"/>
      <c r="D10" s="368"/>
      <c r="E10" s="368"/>
      <c r="F10" s="368"/>
      <c r="G10" s="368"/>
      <c r="H10" s="368"/>
    </row>
    <row r="11" spans="1:8">
      <c r="A11" s="368"/>
      <c r="B11" s="368"/>
      <c r="C11" s="368"/>
      <c r="D11" s="368"/>
      <c r="E11" s="368"/>
      <c r="F11" s="368"/>
      <c r="G11" s="368"/>
      <c r="H11" s="368"/>
    </row>
    <row r="12" spans="1:8">
      <c r="A12" s="368"/>
      <c r="B12" s="368"/>
      <c r="C12" s="368"/>
      <c r="D12" s="368"/>
      <c r="E12" s="368"/>
      <c r="F12" s="368"/>
      <c r="G12" s="368"/>
      <c r="H12" s="368"/>
    </row>
    <row r="13" spans="1:8">
      <c r="A13" s="368"/>
      <c r="B13" s="368"/>
      <c r="C13" s="368"/>
      <c r="D13" s="368"/>
      <c r="E13" s="368"/>
      <c r="F13" s="368"/>
      <c r="G13" s="368"/>
      <c r="H13" s="368"/>
    </row>
    <row r="14" spans="1:8">
      <c r="A14" s="368"/>
      <c r="B14" s="368"/>
      <c r="C14" s="368"/>
      <c r="D14" s="368"/>
      <c r="E14" s="368"/>
      <c r="F14" s="368"/>
      <c r="G14" s="368"/>
      <c r="H14" s="368"/>
    </row>
    <row r="15" spans="1:8">
      <c r="A15" s="368"/>
      <c r="B15" s="368"/>
      <c r="C15" s="368"/>
      <c r="D15" s="368"/>
      <c r="E15" s="368"/>
      <c r="F15" s="368"/>
      <c r="G15" s="368"/>
      <c r="H15" s="368"/>
    </row>
    <row r="16" spans="1:8">
      <c r="A16" s="368"/>
      <c r="B16" s="368"/>
      <c r="C16" s="368"/>
      <c r="D16" s="368"/>
      <c r="E16" s="368"/>
      <c r="F16" s="368"/>
      <c r="G16" s="368"/>
      <c r="H16" s="368"/>
    </row>
    <row r="17" spans="1:8">
      <c r="A17" s="368"/>
      <c r="B17" s="368"/>
      <c r="C17" s="368"/>
      <c r="D17" s="368"/>
      <c r="E17" s="368"/>
      <c r="F17" s="368"/>
      <c r="G17" s="368"/>
      <c r="H17" s="368"/>
    </row>
    <row r="18" spans="1:8">
      <c r="A18" s="368"/>
      <c r="B18" s="368"/>
      <c r="C18" s="368"/>
      <c r="D18" s="368"/>
      <c r="E18" s="368"/>
      <c r="F18" s="368"/>
      <c r="G18" s="368"/>
      <c r="H18" s="368"/>
    </row>
    <row r="19" spans="1:8">
      <c r="A19" s="368"/>
      <c r="B19" s="368"/>
      <c r="C19" s="368"/>
      <c r="D19" s="368"/>
      <c r="E19" s="368"/>
      <c r="F19" s="368"/>
      <c r="G19" s="368"/>
      <c r="H19" s="368"/>
    </row>
    <row r="20" spans="1:8">
      <c r="A20" s="368"/>
      <c r="B20" s="368"/>
      <c r="C20" s="368"/>
      <c r="D20" s="368"/>
      <c r="E20" s="368"/>
      <c r="F20" s="368"/>
      <c r="G20" s="368"/>
      <c r="H20" s="368"/>
    </row>
    <row r="21" spans="1:8">
      <c r="A21" s="368"/>
      <c r="B21" s="368"/>
      <c r="C21" s="368"/>
      <c r="D21" s="368"/>
      <c r="E21" s="368"/>
      <c r="F21" s="368"/>
      <c r="G21" s="368"/>
      <c r="H21" s="368"/>
    </row>
    <row r="22" spans="1:8">
      <c r="A22" s="368"/>
      <c r="B22" s="368"/>
      <c r="C22" s="368"/>
      <c r="D22" s="368"/>
      <c r="E22" s="368"/>
      <c r="F22" s="368"/>
      <c r="G22" s="368"/>
      <c r="H22" s="368"/>
    </row>
    <row r="23" spans="1:8">
      <c r="A23" s="368"/>
      <c r="B23" s="368"/>
      <c r="C23" s="368"/>
      <c r="D23" s="368"/>
      <c r="E23" s="368"/>
      <c r="F23" s="368"/>
      <c r="G23" s="368"/>
      <c r="H23" s="368"/>
    </row>
    <row r="24" spans="1:8">
      <c r="A24" s="368"/>
      <c r="B24" s="368"/>
      <c r="C24" s="368"/>
      <c r="D24" s="368"/>
      <c r="E24" s="368"/>
      <c r="F24" s="368"/>
      <c r="G24" s="368"/>
      <c r="H24" s="368"/>
    </row>
    <row r="25" spans="1:8">
      <c r="A25" s="368"/>
      <c r="B25" s="368"/>
      <c r="C25" s="368"/>
      <c r="D25" s="368"/>
      <c r="E25" s="368"/>
      <c r="F25" s="368"/>
      <c r="G25" s="368"/>
      <c r="H25" s="368"/>
    </row>
    <row r="26" spans="1:8">
      <c r="A26" s="368"/>
      <c r="B26" s="368"/>
      <c r="C26" s="368"/>
      <c r="D26" s="368"/>
      <c r="E26" s="368"/>
      <c r="F26" s="368"/>
      <c r="G26" s="368"/>
      <c r="H26" s="368"/>
    </row>
    <row r="27" spans="1:8">
      <c r="A27" s="368"/>
      <c r="B27" s="368"/>
      <c r="C27" s="368"/>
      <c r="D27" s="368"/>
      <c r="E27" s="368"/>
      <c r="F27" s="368"/>
      <c r="G27" s="368"/>
      <c r="H27" s="368"/>
    </row>
    <row r="28" spans="1:8">
      <c r="A28" s="368"/>
      <c r="B28" s="368"/>
      <c r="C28" s="368"/>
      <c r="D28" s="368"/>
      <c r="E28" s="368"/>
      <c r="F28" s="368"/>
      <c r="G28" s="368"/>
      <c r="H28" s="368"/>
    </row>
    <row r="29" spans="1:8">
      <c r="A29" s="368"/>
      <c r="B29" s="368"/>
      <c r="C29" s="368"/>
      <c r="D29" s="368"/>
      <c r="E29" s="368"/>
      <c r="F29" s="368"/>
      <c r="G29" s="368"/>
      <c r="H29" s="368"/>
    </row>
    <row r="30" spans="1:8">
      <c r="A30" s="368"/>
      <c r="B30" s="368"/>
      <c r="C30" s="368"/>
      <c r="D30" s="368"/>
      <c r="E30" s="368"/>
      <c r="F30" s="368"/>
      <c r="G30" s="368"/>
      <c r="H30" s="368"/>
    </row>
    <row r="31" spans="1:8">
      <c r="A31" s="368"/>
      <c r="B31" s="368"/>
      <c r="C31" s="368"/>
      <c r="D31" s="368"/>
      <c r="E31" s="368"/>
      <c r="F31" s="368"/>
      <c r="G31" s="368"/>
      <c r="H31" s="368"/>
    </row>
    <row r="32" spans="1:8">
      <c r="A32" s="368"/>
      <c r="B32" s="368"/>
      <c r="C32" s="368"/>
      <c r="D32" s="368"/>
      <c r="E32" s="368"/>
      <c r="F32" s="368"/>
      <c r="G32" s="368"/>
      <c r="H32" s="368"/>
    </row>
    <row r="33" spans="1:8">
      <c r="A33" s="368"/>
      <c r="B33" s="368"/>
      <c r="C33" s="368"/>
      <c r="D33" s="368"/>
      <c r="E33" s="368"/>
      <c r="F33" s="368"/>
      <c r="G33" s="368"/>
      <c r="H33" s="368"/>
    </row>
    <row r="34" spans="1:8">
      <c r="A34" s="368"/>
      <c r="B34" s="368"/>
      <c r="C34" s="368"/>
      <c r="D34" s="368"/>
      <c r="E34" s="368"/>
      <c r="F34" s="368"/>
      <c r="G34" s="368"/>
      <c r="H34" s="368"/>
    </row>
    <row r="35" spans="1:8">
      <c r="A35" s="368"/>
      <c r="B35" s="368"/>
      <c r="C35" s="368"/>
      <c r="D35" s="368"/>
      <c r="E35" s="368"/>
      <c r="F35" s="368"/>
      <c r="G35" s="368"/>
      <c r="H35" s="368"/>
    </row>
    <row r="36" spans="1:8">
      <c r="A36" s="368"/>
      <c r="B36" s="368"/>
      <c r="C36" s="368"/>
      <c r="D36" s="368"/>
      <c r="E36" s="368"/>
      <c r="F36" s="368"/>
      <c r="G36" s="368"/>
      <c r="H36" s="368"/>
    </row>
    <row r="37" spans="1:8">
      <c r="A37" s="368"/>
      <c r="B37" s="368"/>
      <c r="C37" s="368"/>
      <c r="D37" s="368"/>
      <c r="E37" s="368"/>
      <c r="F37" s="368"/>
      <c r="G37" s="368"/>
      <c r="H37" s="368"/>
    </row>
    <row r="38" spans="1:8">
      <c r="A38" s="368"/>
      <c r="B38" s="368"/>
      <c r="C38" s="368"/>
      <c r="D38" s="368"/>
      <c r="E38" s="368"/>
      <c r="F38" s="368"/>
      <c r="G38" s="368"/>
      <c r="H38" s="368"/>
    </row>
    <row r="39" spans="1:8">
      <c r="A39" s="368"/>
      <c r="B39" s="368"/>
      <c r="C39" s="368"/>
      <c r="D39" s="368"/>
      <c r="E39" s="368"/>
      <c r="F39" s="368"/>
      <c r="G39" s="368"/>
      <c r="H39" s="368"/>
    </row>
    <row r="40" spans="1:8">
      <c r="A40" s="368"/>
      <c r="B40" s="368"/>
      <c r="C40" s="368"/>
      <c r="D40" s="368"/>
      <c r="E40" s="368"/>
      <c r="F40" s="368"/>
      <c r="G40" s="368"/>
      <c r="H40" s="368"/>
    </row>
    <row r="41" spans="1:8">
      <c r="A41" s="368"/>
      <c r="B41" s="368"/>
      <c r="C41" s="368"/>
      <c r="D41" s="368"/>
      <c r="E41" s="368"/>
      <c r="F41" s="368"/>
      <c r="G41" s="368"/>
      <c r="H41" s="368"/>
    </row>
    <row r="42" spans="1:8">
      <c r="A42" s="368"/>
      <c r="B42" s="368"/>
      <c r="C42" s="368"/>
      <c r="D42" s="368"/>
      <c r="E42" s="368"/>
      <c r="F42" s="368"/>
      <c r="G42" s="368"/>
      <c r="H42" s="368"/>
    </row>
    <row r="43" spans="1:8">
      <c r="A43" s="368"/>
      <c r="B43" s="368"/>
      <c r="C43" s="368"/>
      <c r="D43" s="368"/>
      <c r="E43" s="368"/>
      <c r="F43" s="368"/>
      <c r="G43" s="368"/>
      <c r="H43" s="368"/>
    </row>
    <row r="44" spans="1:8">
      <c r="A44" s="368"/>
      <c r="B44" s="368"/>
      <c r="C44" s="368"/>
      <c r="D44" s="368"/>
      <c r="E44" s="368"/>
      <c r="F44" s="368"/>
      <c r="G44" s="368"/>
      <c r="H44" s="368"/>
    </row>
    <row r="45" spans="1:8">
      <c r="A45" s="368"/>
      <c r="B45" s="368"/>
      <c r="C45" s="368"/>
      <c r="D45" s="368"/>
      <c r="E45" s="368"/>
      <c r="F45" s="368"/>
      <c r="G45" s="368"/>
      <c r="H45" s="368"/>
    </row>
    <row r="46" spans="1:8">
      <c r="A46" s="368"/>
      <c r="B46" s="368"/>
      <c r="C46" s="368"/>
      <c r="D46" s="368"/>
      <c r="E46" s="368"/>
      <c r="F46" s="368"/>
      <c r="G46" s="368"/>
      <c r="H46" s="368"/>
    </row>
    <row r="47" spans="1:8">
      <c r="A47" s="368"/>
      <c r="B47" s="368"/>
      <c r="C47" s="368"/>
      <c r="D47" s="368"/>
      <c r="E47" s="368"/>
      <c r="F47" s="368"/>
      <c r="G47" s="368"/>
      <c r="H47" s="368"/>
    </row>
    <row r="48" spans="1:8">
      <c r="A48" s="368"/>
      <c r="B48" s="368"/>
      <c r="C48" s="368"/>
      <c r="D48" s="368"/>
      <c r="E48" s="368"/>
      <c r="F48" s="368"/>
      <c r="G48" s="368"/>
      <c r="H48" s="368"/>
    </row>
    <row r="49" spans="1:8">
      <c r="A49" s="368"/>
      <c r="B49" s="368"/>
      <c r="C49" s="368"/>
      <c r="D49" s="368"/>
      <c r="E49" s="368"/>
      <c r="F49" s="368"/>
      <c r="G49" s="368"/>
      <c r="H49" s="368"/>
    </row>
    <row r="50" spans="1:8">
      <c r="A50" s="368"/>
      <c r="B50" s="368"/>
      <c r="C50" s="368"/>
      <c r="D50" s="368"/>
      <c r="E50" s="368"/>
      <c r="F50" s="368"/>
      <c r="G50" s="368"/>
      <c r="H50" s="368"/>
    </row>
    <row r="51" spans="1:8">
      <c r="A51" s="368"/>
      <c r="B51" s="368"/>
      <c r="C51" s="368"/>
      <c r="D51" s="368"/>
      <c r="E51" s="368"/>
      <c r="F51" s="368"/>
      <c r="G51" s="368"/>
      <c r="H51" s="368"/>
    </row>
    <row r="52" spans="1:8">
      <c r="A52" s="368"/>
      <c r="B52" s="368"/>
      <c r="C52" s="368"/>
      <c r="D52" s="368"/>
      <c r="E52" s="368"/>
      <c r="F52" s="368"/>
      <c r="G52" s="368"/>
      <c r="H52" s="368"/>
    </row>
    <row r="53" spans="1:8">
      <c r="A53" s="368"/>
      <c r="B53" s="368"/>
      <c r="C53" s="368"/>
      <c r="D53" s="368"/>
      <c r="E53" s="368"/>
      <c r="F53" s="368"/>
      <c r="G53" s="368"/>
      <c r="H53" s="368"/>
    </row>
    <row r="54" spans="1:8">
      <c r="A54" s="368"/>
      <c r="B54" s="368"/>
      <c r="C54" s="368"/>
      <c r="D54" s="368"/>
      <c r="E54" s="368"/>
      <c r="F54" s="368"/>
      <c r="G54" s="368"/>
      <c r="H54" s="368"/>
    </row>
    <row r="55" spans="1:8">
      <c r="A55" s="368"/>
      <c r="B55" s="368"/>
      <c r="C55" s="368"/>
      <c r="D55" s="368"/>
      <c r="E55" s="368"/>
      <c r="F55" s="368"/>
      <c r="G55" s="368"/>
      <c r="H55" s="368"/>
    </row>
    <row r="56" spans="1:8">
      <c r="A56" s="368"/>
      <c r="B56" s="368"/>
      <c r="C56" s="368"/>
      <c r="D56" s="368"/>
      <c r="E56" s="368"/>
      <c r="F56" s="368"/>
      <c r="G56" s="368"/>
      <c r="H56" s="368"/>
    </row>
    <row r="57" spans="1:8">
      <c r="A57" s="368"/>
      <c r="B57" s="368"/>
      <c r="C57" s="368"/>
      <c r="D57" s="368"/>
      <c r="E57" s="368"/>
      <c r="F57" s="368"/>
      <c r="G57" s="368"/>
      <c r="H57" s="368"/>
    </row>
    <row r="58" spans="1:8">
      <c r="A58" s="368"/>
      <c r="B58" s="368"/>
      <c r="C58" s="368"/>
      <c r="D58" s="368"/>
      <c r="E58" s="368"/>
      <c r="F58" s="368"/>
      <c r="G58" s="368"/>
      <c r="H58" s="368"/>
    </row>
    <row r="59" spans="1:8">
      <c r="A59" s="368"/>
      <c r="B59" s="368"/>
      <c r="C59" s="368"/>
      <c r="D59" s="368"/>
      <c r="E59" s="368"/>
      <c r="F59" s="368"/>
      <c r="G59" s="368"/>
      <c r="H59" s="368"/>
    </row>
    <row r="60" spans="1:8">
      <c r="A60" s="368"/>
      <c r="B60" s="368"/>
      <c r="C60" s="368"/>
      <c r="D60" s="368"/>
      <c r="E60" s="368"/>
      <c r="F60" s="368"/>
      <c r="G60" s="368"/>
      <c r="H60" s="368"/>
    </row>
    <row r="61" spans="1:8">
      <c r="A61" s="368"/>
      <c r="B61" s="368"/>
      <c r="C61" s="368"/>
      <c r="D61" s="368"/>
      <c r="E61" s="368"/>
      <c r="F61" s="368"/>
      <c r="G61" s="368"/>
      <c r="H61" s="368"/>
    </row>
    <row r="62" spans="1:8">
      <c r="A62" s="368"/>
      <c r="B62" s="368"/>
      <c r="C62" s="368"/>
      <c r="D62" s="368"/>
      <c r="E62" s="368"/>
      <c r="F62" s="368"/>
      <c r="G62" s="368"/>
      <c r="H62" s="368"/>
    </row>
    <row r="63" spans="1:8">
      <c r="A63" s="368"/>
      <c r="B63" s="368"/>
      <c r="C63" s="368"/>
      <c r="D63" s="368"/>
      <c r="E63" s="368"/>
      <c r="F63" s="368"/>
      <c r="G63" s="368"/>
      <c r="H63" s="368"/>
    </row>
    <row r="64" spans="1:8">
      <c r="A64" s="368"/>
      <c r="B64" s="368"/>
      <c r="C64" s="368"/>
      <c r="D64" s="368"/>
      <c r="E64" s="368"/>
      <c r="F64" s="368"/>
      <c r="G64" s="368"/>
      <c r="H64" s="368"/>
    </row>
    <row r="65" spans="1:8">
      <c r="A65" s="368"/>
      <c r="B65" s="368"/>
      <c r="C65" s="368"/>
      <c r="D65" s="368"/>
      <c r="E65" s="368"/>
      <c r="F65" s="368"/>
      <c r="G65" s="368"/>
      <c r="H65" s="368"/>
    </row>
    <row r="66" spans="1:8">
      <c r="A66" s="368"/>
      <c r="B66" s="368"/>
      <c r="C66" s="368"/>
      <c r="D66" s="368"/>
      <c r="E66" s="368"/>
      <c r="F66" s="368"/>
      <c r="G66" s="368"/>
      <c r="H66" s="368"/>
    </row>
    <row r="67" spans="1:8">
      <c r="A67" s="368"/>
      <c r="B67" s="368"/>
      <c r="C67" s="368"/>
      <c r="D67" s="368"/>
      <c r="E67" s="368"/>
      <c r="F67" s="368"/>
      <c r="G67" s="368"/>
      <c r="H67" s="368"/>
    </row>
    <row r="68" spans="1:8">
      <c r="A68" s="368"/>
      <c r="B68" s="368"/>
      <c r="C68" s="368"/>
      <c r="D68" s="368"/>
      <c r="E68" s="368"/>
      <c r="F68" s="368"/>
      <c r="G68" s="368"/>
      <c r="H68" s="368"/>
    </row>
    <row r="69" spans="1:8">
      <c r="A69" s="368"/>
      <c r="B69" s="368"/>
      <c r="C69" s="368"/>
      <c r="D69" s="368"/>
      <c r="E69" s="368"/>
      <c r="F69" s="368"/>
      <c r="G69" s="368"/>
      <c r="H69" s="368"/>
    </row>
    <row r="70" spans="1:8">
      <c r="A70" s="368"/>
      <c r="B70" s="368"/>
      <c r="C70" s="368"/>
      <c r="D70" s="368"/>
      <c r="E70" s="368"/>
      <c r="F70" s="368"/>
      <c r="G70" s="368"/>
      <c r="H70" s="368"/>
    </row>
    <row r="71" spans="1:8">
      <c r="A71" s="368"/>
      <c r="B71" s="368"/>
      <c r="C71" s="368"/>
      <c r="D71" s="368"/>
      <c r="E71" s="368"/>
      <c r="F71" s="368"/>
      <c r="G71" s="368"/>
      <c r="H71" s="368"/>
    </row>
    <row r="72" spans="1:8">
      <c r="A72" s="368"/>
      <c r="B72" s="368"/>
      <c r="C72" s="368"/>
      <c r="D72" s="368"/>
      <c r="E72" s="368"/>
      <c r="F72" s="368"/>
      <c r="G72" s="368"/>
      <c r="H72" s="368"/>
    </row>
    <row r="73" spans="1:8">
      <c r="A73" s="368"/>
      <c r="B73" s="368"/>
      <c r="C73" s="368"/>
      <c r="D73" s="368"/>
      <c r="E73" s="368"/>
      <c r="F73" s="368"/>
      <c r="G73" s="368"/>
      <c r="H73" s="368"/>
    </row>
    <row r="74" spans="1:8">
      <c r="A74" s="368"/>
      <c r="B74" s="368"/>
      <c r="C74" s="368"/>
      <c r="D74" s="368"/>
      <c r="E74" s="368"/>
      <c r="F74" s="368"/>
      <c r="G74" s="368"/>
      <c r="H74" s="368"/>
    </row>
    <row r="75" spans="1:8">
      <c r="A75" s="368"/>
      <c r="B75" s="368"/>
      <c r="C75" s="368"/>
      <c r="D75" s="368"/>
      <c r="E75" s="368"/>
      <c r="F75" s="368"/>
      <c r="G75" s="368"/>
      <c r="H75" s="368"/>
    </row>
    <row r="76" spans="1:8">
      <c r="A76" s="368"/>
      <c r="B76" s="368"/>
      <c r="C76" s="368"/>
      <c r="D76" s="368"/>
      <c r="E76" s="368"/>
      <c r="F76" s="368"/>
      <c r="G76" s="368"/>
      <c r="H76" s="368"/>
    </row>
    <row r="77" spans="1:8">
      <c r="A77" s="368"/>
      <c r="B77" s="368"/>
      <c r="C77" s="368"/>
      <c r="D77" s="368"/>
      <c r="E77" s="368"/>
      <c r="F77" s="368"/>
      <c r="G77" s="368"/>
      <c r="H77" s="368"/>
    </row>
    <row r="78" spans="1:8">
      <c r="A78" s="368"/>
      <c r="B78" s="368"/>
      <c r="C78" s="368"/>
      <c r="D78" s="368"/>
      <c r="E78" s="368"/>
      <c r="F78" s="368"/>
      <c r="G78" s="368"/>
      <c r="H78" s="368"/>
    </row>
    <row r="79" spans="1:8">
      <c r="A79" s="368"/>
      <c r="B79" s="368"/>
      <c r="C79" s="368"/>
      <c r="D79" s="368"/>
      <c r="E79" s="368"/>
      <c r="F79" s="368"/>
      <c r="G79" s="368"/>
      <c r="H79" s="368"/>
    </row>
    <row r="80" spans="1:8">
      <c r="A80" s="368"/>
      <c r="B80" s="368"/>
      <c r="C80" s="368"/>
      <c r="D80" s="368"/>
      <c r="E80" s="368"/>
      <c r="F80" s="368"/>
      <c r="G80" s="368"/>
      <c r="H80" s="368"/>
    </row>
    <row r="81" spans="1:8">
      <c r="A81" s="368"/>
      <c r="B81" s="368"/>
      <c r="C81" s="368"/>
      <c r="D81" s="368"/>
      <c r="E81" s="368"/>
      <c r="F81" s="368"/>
      <c r="G81" s="368"/>
      <c r="H81" s="368"/>
    </row>
    <row r="82" spans="1:8">
      <c r="A82" s="368"/>
      <c r="B82" s="368"/>
      <c r="C82" s="368"/>
      <c r="D82" s="368"/>
      <c r="E82" s="368"/>
      <c r="F82" s="368"/>
      <c r="G82" s="368"/>
      <c r="H82" s="368"/>
    </row>
    <row r="83" spans="1:8">
      <c r="A83" s="368"/>
      <c r="B83" s="368"/>
      <c r="C83" s="368"/>
      <c r="D83" s="368"/>
      <c r="E83" s="368"/>
      <c r="F83" s="368"/>
      <c r="G83" s="368"/>
      <c r="H83" s="368"/>
    </row>
    <row r="84" spans="1:8">
      <c r="A84" s="368"/>
      <c r="B84" s="368"/>
      <c r="C84" s="368"/>
      <c r="D84" s="368"/>
      <c r="E84" s="368"/>
      <c r="F84" s="368"/>
      <c r="G84" s="368"/>
      <c r="H84" s="368"/>
    </row>
    <row r="85" spans="1:8">
      <c r="A85" s="368"/>
      <c r="B85" s="368"/>
      <c r="C85" s="368"/>
      <c r="D85" s="368"/>
      <c r="E85" s="368"/>
      <c r="F85" s="368"/>
      <c r="G85" s="368"/>
      <c r="H85" s="368"/>
    </row>
    <row r="86" spans="1:8">
      <c r="A86" s="368"/>
      <c r="B86" s="368"/>
      <c r="C86" s="368"/>
      <c r="D86" s="368"/>
      <c r="E86" s="368"/>
      <c r="F86" s="368"/>
      <c r="G86" s="368"/>
      <c r="H86" s="368"/>
    </row>
    <row r="87" spans="1:8">
      <c r="A87" s="368"/>
      <c r="B87" s="368"/>
      <c r="C87" s="368"/>
      <c r="D87" s="368"/>
      <c r="E87" s="368"/>
      <c r="F87" s="368"/>
      <c r="G87" s="368"/>
      <c r="H87" s="368"/>
    </row>
    <row r="88" spans="1:8">
      <c r="A88" s="368"/>
      <c r="B88" s="368"/>
      <c r="C88" s="368"/>
      <c r="D88" s="368"/>
      <c r="E88" s="368"/>
      <c r="F88" s="368"/>
      <c r="G88" s="368"/>
      <c r="H88" s="368"/>
    </row>
    <row r="89" spans="1:8">
      <c r="A89" s="368"/>
      <c r="B89" s="368"/>
      <c r="C89" s="368"/>
      <c r="D89" s="368"/>
      <c r="E89" s="368"/>
      <c r="F89" s="368"/>
      <c r="G89" s="368"/>
      <c r="H89" s="368"/>
    </row>
    <row r="90" spans="1:8">
      <c r="A90" s="368"/>
      <c r="B90" s="368"/>
      <c r="C90" s="368"/>
      <c r="D90" s="368"/>
      <c r="E90" s="368"/>
      <c r="F90" s="368"/>
      <c r="G90" s="368"/>
      <c r="H90" s="368"/>
    </row>
    <row r="91" spans="1:8">
      <c r="A91" s="368"/>
      <c r="B91" s="368"/>
      <c r="C91" s="368"/>
      <c r="D91" s="368"/>
      <c r="E91" s="368"/>
      <c r="F91" s="368"/>
      <c r="G91" s="368"/>
      <c r="H91" s="368"/>
    </row>
    <row r="92" spans="1:8">
      <c r="A92" s="368"/>
      <c r="B92" s="368"/>
      <c r="C92" s="368"/>
      <c r="D92" s="368"/>
      <c r="E92" s="368"/>
      <c r="F92" s="368"/>
      <c r="G92" s="368"/>
      <c r="H92" s="368"/>
    </row>
    <row r="93" spans="1:8">
      <c r="A93" s="368"/>
      <c r="B93" s="368"/>
      <c r="C93" s="368"/>
      <c r="D93" s="368"/>
      <c r="E93" s="368"/>
      <c r="F93" s="368"/>
      <c r="G93" s="368"/>
      <c r="H93" s="368"/>
    </row>
    <row r="94" spans="1:8">
      <c r="A94" s="368"/>
      <c r="B94" s="368"/>
      <c r="C94" s="368"/>
      <c r="D94" s="368"/>
      <c r="E94" s="368"/>
      <c r="F94" s="368"/>
      <c r="G94" s="368"/>
      <c r="H94" s="368"/>
    </row>
    <row r="95" spans="1:8">
      <c r="A95" s="368"/>
      <c r="B95" s="368"/>
      <c r="C95" s="368"/>
      <c r="D95" s="368"/>
      <c r="E95" s="368"/>
      <c r="F95" s="368"/>
      <c r="G95" s="368"/>
      <c r="H95" s="368"/>
    </row>
    <row r="96" spans="1:8">
      <c r="A96" s="368"/>
      <c r="B96" s="368"/>
      <c r="C96" s="368"/>
      <c r="D96" s="368"/>
      <c r="E96" s="368"/>
      <c r="F96" s="368"/>
      <c r="G96" s="368"/>
      <c r="H96" s="368"/>
    </row>
    <row r="97" spans="1:8">
      <c r="A97" s="368"/>
      <c r="B97" s="368"/>
      <c r="C97" s="368"/>
      <c r="D97" s="368"/>
      <c r="E97" s="368"/>
      <c r="F97" s="368"/>
      <c r="G97" s="368"/>
      <c r="H97" s="368"/>
    </row>
    <row r="98" spans="1:8">
      <c r="A98" s="368"/>
      <c r="B98" s="368"/>
      <c r="C98" s="368"/>
      <c r="D98" s="368"/>
      <c r="E98" s="368"/>
      <c r="F98" s="368"/>
      <c r="G98" s="368"/>
      <c r="H98" s="368"/>
    </row>
    <row r="99" spans="1:8">
      <c r="A99" s="368"/>
      <c r="B99" s="368"/>
      <c r="C99" s="368"/>
      <c r="D99" s="368"/>
      <c r="E99" s="368"/>
      <c r="F99" s="368"/>
      <c r="G99" s="368"/>
      <c r="H99" s="368"/>
    </row>
    <row r="100" spans="1:8">
      <c r="A100" s="368"/>
      <c r="B100" s="368"/>
      <c r="C100" s="368"/>
      <c r="D100" s="368"/>
      <c r="E100" s="368"/>
      <c r="F100" s="368"/>
      <c r="G100" s="368"/>
      <c r="H100" s="368"/>
    </row>
    <row r="101" spans="1:8">
      <c r="A101" s="368"/>
      <c r="B101" s="368"/>
      <c r="C101" s="368"/>
      <c r="D101" s="368"/>
      <c r="E101" s="368"/>
      <c r="F101" s="368"/>
      <c r="G101" s="368"/>
      <c r="H101" s="368"/>
    </row>
    <row r="102" spans="1:8">
      <c r="A102" s="368"/>
      <c r="B102" s="368"/>
      <c r="C102" s="368"/>
      <c r="D102" s="368"/>
      <c r="E102" s="368"/>
      <c r="F102" s="368"/>
      <c r="G102" s="368"/>
      <c r="H102" s="368"/>
    </row>
    <row r="103" spans="1:8">
      <c r="A103" s="368"/>
      <c r="B103" s="368"/>
      <c r="C103" s="368"/>
      <c r="D103" s="368"/>
      <c r="E103" s="368"/>
      <c r="F103" s="368"/>
      <c r="G103" s="368"/>
      <c r="H103" s="368"/>
    </row>
    <row r="104" spans="1:8">
      <c r="A104" s="368"/>
      <c r="B104" s="368"/>
      <c r="C104" s="368"/>
      <c r="D104" s="368"/>
      <c r="E104" s="368"/>
      <c r="F104" s="368"/>
      <c r="G104" s="368"/>
      <c r="H104" s="368"/>
    </row>
    <row r="105" spans="1:8">
      <c r="A105" s="368"/>
      <c r="B105" s="368"/>
      <c r="C105" s="368"/>
      <c r="D105" s="368"/>
      <c r="E105" s="368"/>
      <c r="F105" s="368"/>
      <c r="G105" s="368"/>
      <c r="H105" s="368"/>
    </row>
    <row r="106" spans="1:8">
      <c r="A106" s="368"/>
      <c r="B106" s="368"/>
      <c r="C106" s="368"/>
      <c r="D106" s="368"/>
      <c r="E106" s="368"/>
      <c r="F106" s="368"/>
      <c r="G106" s="368"/>
      <c r="H106" s="368"/>
    </row>
    <row r="107" spans="1:8">
      <c r="A107" s="368"/>
      <c r="B107" s="368"/>
      <c r="C107" s="368"/>
      <c r="D107" s="368"/>
      <c r="E107" s="368"/>
      <c r="F107" s="368"/>
      <c r="G107" s="368"/>
      <c r="H107" s="368"/>
    </row>
    <row r="108" spans="1:8">
      <c r="A108" s="368"/>
      <c r="B108" s="368"/>
      <c r="C108" s="368"/>
      <c r="D108" s="368"/>
      <c r="E108" s="368"/>
      <c r="F108" s="368"/>
      <c r="G108" s="368"/>
      <c r="H108" s="368"/>
    </row>
    <row r="109" spans="1:8">
      <c r="A109" s="368"/>
      <c r="B109" s="368"/>
      <c r="C109" s="368"/>
      <c r="D109" s="368"/>
      <c r="E109" s="368"/>
      <c r="F109" s="368"/>
      <c r="G109" s="368"/>
      <c r="H109" s="368"/>
    </row>
    <row r="110" spans="1:8">
      <c r="A110" s="368"/>
      <c r="B110" s="368"/>
      <c r="C110" s="368"/>
      <c r="D110" s="368"/>
      <c r="E110" s="368"/>
      <c r="F110" s="368"/>
      <c r="G110" s="368"/>
      <c r="H110" s="368"/>
    </row>
    <row r="111" spans="1:8">
      <c r="A111" s="368"/>
      <c r="B111" s="368"/>
      <c r="C111" s="368"/>
      <c r="D111" s="368"/>
      <c r="E111" s="368"/>
      <c r="F111" s="368"/>
      <c r="G111" s="368"/>
      <c r="H111" s="368"/>
    </row>
    <row r="112" spans="1:8">
      <c r="A112" s="368"/>
      <c r="B112" s="368"/>
      <c r="C112" s="368"/>
      <c r="D112" s="368"/>
      <c r="E112" s="368"/>
      <c r="F112" s="368"/>
      <c r="G112" s="368"/>
      <c r="H112" s="368"/>
    </row>
    <row r="113" spans="1:8">
      <c r="A113" s="368"/>
      <c r="B113" s="368"/>
      <c r="C113" s="368"/>
      <c r="D113" s="368"/>
      <c r="E113" s="368"/>
      <c r="F113" s="368"/>
      <c r="G113" s="368"/>
      <c r="H113" s="368"/>
    </row>
    <row r="114" spans="1:8">
      <c r="A114" s="368"/>
      <c r="B114" s="368"/>
      <c r="C114" s="368"/>
      <c r="D114" s="368"/>
      <c r="E114" s="368"/>
      <c r="F114" s="368"/>
      <c r="G114" s="368"/>
      <c r="H114" s="368"/>
    </row>
    <row r="115" spans="1:8">
      <c r="A115" s="368"/>
      <c r="B115" s="368"/>
      <c r="C115" s="368"/>
      <c r="D115" s="368"/>
      <c r="E115" s="368"/>
      <c r="F115" s="368"/>
      <c r="G115" s="368"/>
      <c r="H115" s="368"/>
    </row>
    <row r="116" spans="1:8">
      <c r="A116" s="368"/>
      <c r="B116" s="368"/>
      <c r="C116" s="368"/>
      <c r="D116" s="368"/>
      <c r="E116" s="368"/>
      <c r="F116" s="368"/>
      <c r="G116" s="368"/>
      <c r="H116" s="368"/>
    </row>
    <row r="117" spans="1:8">
      <c r="A117" s="368"/>
      <c r="B117" s="368"/>
      <c r="C117" s="368"/>
      <c r="D117" s="368"/>
      <c r="E117" s="368"/>
      <c r="F117" s="368"/>
      <c r="G117" s="368"/>
      <c r="H117" s="368"/>
    </row>
    <row r="118" spans="1:8">
      <c r="A118" s="368"/>
      <c r="B118" s="368"/>
      <c r="C118" s="368"/>
      <c r="D118" s="368"/>
      <c r="E118" s="368"/>
      <c r="F118" s="368"/>
      <c r="G118" s="368"/>
      <c r="H118" s="368"/>
    </row>
    <row r="119" spans="1:8">
      <c r="A119" s="368"/>
      <c r="B119" s="368"/>
      <c r="C119" s="368"/>
      <c r="D119" s="368"/>
      <c r="E119" s="368"/>
      <c r="F119" s="368"/>
      <c r="G119" s="368"/>
      <c r="H119" s="368"/>
    </row>
    <row r="120" spans="1:8">
      <c r="A120" s="368"/>
      <c r="B120" s="368"/>
      <c r="C120" s="368"/>
      <c r="D120" s="368"/>
      <c r="E120" s="368"/>
      <c r="F120" s="368"/>
      <c r="G120" s="368"/>
      <c r="H120" s="368"/>
    </row>
    <row r="121" spans="1:8">
      <c r="A121" s="368"/>
      <c r="B121" s="368"/>
      <c r="C121" s="368"/>
      <c r="D121" s="368"/>
      <c r="E121" s="368"/>
      <c r="F121" s="368"/>
      <c r="G121" s="368"/>
      <c r="H121" s="368"/>
    </row>
    <row r="122" spans="1:8">
      <c r="A122" s="368"/>
      <c r="B122" s="368"/>
      <c r="C122" s="368"/>
      <c r="D122" s="368"/>
      <c r="E122" s="368"/>
      <c r="F122" s="368"/>
      <c r="G122" s="368"/>
      <c r="H122" s="368"/>
    </row>
    <row r="123" spans="1:8">
      <c r="A123" s="368"/>
      <c r="B123" s="368"/>
      <c r="C123" s="368"/>
      <c r="D123" s="368"/>
      <c r="E123" s="368"/>
      <c r="F123" s="368"/>
      <c r="G123" s="368"/>
      <c r="H123" s="368"/>
    </row>
    <row r="124" spans="1:8">
      <c r="A124" s="368"/>
      <c r="B124" s="368"/>
      <c r="C124" s="368"/>
      <c r="D124" s="368"/>
      <c r="E124" s="368"/>
      <c r="F124" s="368"/>
      <c r="G124" s="368"/>
      <c r="H124" s="368"/>
    </row>
    <row r="125" spans="1:8">
      <c r="A125" s="368"/>
      <c r="B125" s="368"/>
      <c r="C125" s="368"/>
      <c r="D125" s="368"/>
      <c r="E125" s="368"/>
      <c r="F125" s="368"/>
      <c r="G125" s="368"/>
      <c r="H125" s="368"/>
    </row>
    <row r="126" spans="1:8">
      <c r="A126" s="368"/>
      <c r="B126" s="368"/>
      <c r="C126" s="368"/>
      <c r="D126" s="368"/>
      <c r="E126" s="368"/>
      <c r="F126" s="368"/>
      <c r="G126" s="368"/>
      <c r="H126" s="368"/>
    </row>
    <row r="127" spans="1:8">
      <c r="A127" s="368"/>
      <c r="B127" s="368"/>
      <c r="C127" s="368"/>
      <c r="D127" s="368"/>
      <c r="E127" s="368"/>
      <c r="F127" s="368"/>
      <c r="G127" s="368"/>
      <c r="H127" s="368"/>
    </row>
    <row r="128" spans="1:8">
      <c r="A128" s="368"/>
      <c r="B128" s="368"/>
      <c r="C128" s="368"/>
      <c r="D128" s="368"/>
      <c r="E128" s="368"/>
      <c r="F128" s="368"/>
      <c r="G128" s="368"/>
      <c r="H128" s="368"/>
    </row>
    <row r="129" spans="1:8">
      <c r="A129" s="368"/>
      <c r="B129" s="368"/>
      <c r="C129" s="368"/>
      <c r="D129" s="368"/>
      <c r="E129" s="368"/>
      <c r="F129" s="368"/>
      <c r="G129" s="368"/>
      <c r="H129" s="368"/>
    </row>
    <row r="130" spans="1:8">
      <c r="A130" s="368"/>
      <c r="B130" s="368"/>
      <c r="C130" s="368"/>
      <c r="D130" s="368"/>
      <c r="E130" s="368"/>
      <c r="F130" s="368"/>
      <c r="G130" s="368"/>
      <c r="H130" s="368"/>
    </row>
    <row r="131" spans="1:8">
      <c r="A131" s="368"/>
      <c r="B131" s="368"/>
      <c r="C131" s="368"/>
      <c r="D131" s="368"/>
      <c r="E131" s="368"/>
      <c r="F131" s="368"/>
      <c r="G131" s="368"/>
      <c r="H131" s="368"/>
    </row>
    <row r="132" spans="1:8">
      <c r="A132" s="368"/>
      <c r="B132" s="368"/>
      <c r="C132" s="368"/>
      <c r="D132" s="368"/>
      <c r="E132" s="368"/>
      <c r="F132" s="368"/>
      <c r="G132" s="368"/>
      <c r="H132" s="368"/>
    </row>
    <row r="133" spans="1:8">
      <c r="A133" s="368"/>
      <c r="B133" s="368"/>
      <c r="C133" s="368"/>
      <c r="D133" s="368"/>
      <c r="E133" s="368"/>
      <c r="F133" s="368"/>
      <c r="G133" s="368"/>
      <c r="H133" s="368"/>
    </row>
    <row r="134" spans="1:8">
      <c r="A134" s="368"/>
      <c r="B134" s="368"/>
      <c r="C134" s="368"/>
      <c r="D134" s="368"/>
      <c r="E134" s="368"/>
      <c r="F134" s="368"/>
      <c r="G134" s="368"/>
      <c r="H134" s="368"/>
    </row>
    <row r="135" spans="1:8">
      <c r="A135" s="368"/>
      <c r="B135" s="368"/>
      <c r="C135" s="368"/>
      <c r="D135" s="368"/>
      <c r="E135" s="368"/>
      <c r="F135" s="368"/>
      <c r="G135" s="368"/>
      <c r="H135" s="368"/>
    </row>
    <row r="136" spans="1:8">
      <c r="A136" s="368"/>
      <c r="B136" s="368"/>
      <c r="C136" s="368"/>
      <c r="D136" s="368"/>
      <c r="E136" s="368"/>
      <c r="F136" s="368"/>
      <c r="G136" s="368"/>
      <c r="H136" s="368"/>
    </row>
    <row r="137" spans="1:8">
      <c r="A137" s="368"/>
      <c r="B137" s="368"/>
      <c r="C137" s="368"/>
      <c r="D137" s="368"/>
      <c r="E137" s="368"/>
      <c r="F137" s="368"/>
      <c r="G137" s="368"/>
      <c r="H137" s="368"/>
    </row>
    <row r="138" spans="1:8">
      <c r="A138" s="368"/>
      <c r="B138" s="368"/>
      <c r="C138" s="368"/>
      <c r="D138" s="368"/>
      <c r="E138" s="368"/>
      <c r="F138" s="368"/>
      <c r="G138" s="368"/>
      <c r="H138" s="368"/>
    </row>
    <row r="139" spans="1:8">
      <c r="A139" s="368"/>
      <c r="B139" s="368"/>
      <c r="C139" s="368"/>
      <c r="D139" s="368"/>
      <c r="E139" s="368"/>
      <c r="F139" s="368"/>
      <c r="G139" s="368"/>
      <c r="H139" s="368"/>
    </row>
    <row r="140" spans="1:8">
      <c r="A140" s="368"/>
      <c r="B140" s="368"/>
      <c r="C140" s="368"/>
      <c r="D140" s="368"/>
      <c r="E140" s="368"/>
      <c r="F140" s="368"/>
      <c r="G140" s="368"/>
      <c r="H140" s="368"/>
    </row>
    <row r="141" spans="1:8">
      <c r="A141" s="368"/>
      <c r="B141" s="368"/>
      <c r="C141" s="368"/>
      <c r="D141" s="368"/>
      <c r="E141" s="368"/>
      <c r="F141" s="368"/>
      <c r="G141" s="368"/>
      <c r="H141" s="368"/>
    </row>
    <row r="142" spans="1:8">
      <c r="A142" s="368"/>
      <c r="B142" s="368"/>
      <c r="C142" s="368"/>
      <c r="D142" s="368"/>
      <c r="E142" s="368"/>
      <c r="F142" s="368"/>
      <c r="G142" s="368"/>
      <c r="H142" s="368"/>
    </row>
    <row r="143" spans="1:8">
      <c r="A143" s="368"/>
      <c r="B143" s="368"/>
      <c r="C143" s="368"/>
      <c r="D143" s="368"/>
      <c r="E143" s="368"/>
      <c r="F143" s="368"/>
      <c r="G143" s="368"/>
      <c r="H143" s="368"/>
    </row>
    <row r="144" spans="1:8">
      <c r="A144" s="368"/>
      <c r="B144" s="368"/>
      <c r="C144" s="368"/>
      <c r="D144" s="368"/>
      <c r="E144" s="368"/>
      <c r="F144" s="368"/>
      <c r="G144" s="368"/>
      <c r="H144" s="368"/>
    </row>
    <row r="145" spans="1:8">
      <c r="A145" s="368"/>
      <c r="B145" s="368"/>
      <c r="C145" s="368"/>
      <c r="D145" s="368"/>
      <c r="E145" s="368"/>
      <c r="F145" s="368"/>
      <c r="G145" s="368"/>
      <c r="H145" s="368"/>
    </row>
    <row r="146" spans="1:8">
      <c r="A146" s="368"/>
      <c r="B146" s="368"/>
      <c r="C146" s="368"/>
      <c r="D146" s="368"/>
      <c r="E146" s="368"/>
      <c r="F146" s="368"/>
      <c r="G146" s="368"/>
      <c r="H146" s="368"/>
    </row>
    <row r="147" spans="1:8">
      <c r="A147" s="368"/>
      <c r="B147" s="368"/>
      <c r="C147" s="368"/>
      <c r="D147" s="368"/>
      <c r="E147" s="368"/>
      <c r="F147" s="368"/>
      <c r="G147" s="368"/>
      <c r="H147" s="368"/>
    </row>
    <row r="148" spans="1:8">
      <c r="A148" s="368"/>
      <c r="B148" s="368"/>
      <c r="C148" s="368"/>
      <c r="D148" s="368"/>
      <c r="E148" s="368"/>
      <c r="F148" s="368"/>
      <c r="G148" s="368"/>
      <c r="H148" s="368"/>
    </row>
    <row r="149" spans="1:8">
      <c r="A149" s="368"/>
      <c r="B149" s="368"/>
      <c r="C149" s="368"/>
      <c r="D149" s="368"/>
      <c r="E149" s="368"/>
      <c r="F149" s="368"/>
      <c r="G149" s="368"/>
      <c r="H149" s="368"/>
    </row>
    <row r="150" spans="1:8">
      <c r="A150" s="368"/>
      <c r="B150" s="368"/>
      <c r="C150" s="368"/>
      <c r="D150" s="368"/>
      <c r="E150" s="368"/>
      <c r="F150" s="368"/>
      <c r="G150" s="368"/>
      <c r="H150" s="368"/>
    </row>
    <row r="151" spans="1:8">
      <c r="A151" s="368"/>
      <c r="B151" s="368"/>
      <c r="C151" s="368"/>
      <c r="D151" s="368"/>
      <c r="E151" s="368"/>
      <c r="F151" s="368"/>
      <c r="G151" s="368"/>
      <c r="H151" s="368"/>
    </row>
    <row r="152" spans="1:8">
      <c r="A152" s="368"/>
      <c r="B152" s="368"/>
      <c r="C152" s="368"/>
      <c r="D152" s="368"/>
      <c r="E152" s="368"/>
      <c r="F152" s="368"/>
      <c r="G152" s="368"/>
      <c r="H152" s="368"/>
    </row>
    <row r="153" spans="1:8">
      <c r="A153" s="368"/>
      <c r="B153" s="368"/>
      <c r="C153" s="368"/>
      <c r="D153" s="368"/>
      <c r="E153" s="368"/>
      <c r="F153" s="368"/>
      <c r="G153" s="368"/>
      <c r="H153" s="368"/>
    </row>
    <row r="154" spans="1:8">
      <c r="A154" s="368"/>
      <c r="B154" s="368"/>
      <c r="C154" s="368"/>
      <c r="D154" s="368"/>
      <c r="E154" s="368"/>
      <c r="F154" s="368"/>
      <c r="G154" s="368"/>
      <c r="H154" s="368"/>
    </row>
    <row r="155" spans="1:8">
      <c r="A155" s="368"/>
      <c r="B155" s="368"/>
      <c r="C155" s="368"/>
      <c r="D155" s="368"/>
      <c r="E155" s="368"/>
      <c r="F155" s="368"/>
      <c r="G155" s="368"/>
      <c r="H155" s="368"/>
    </row>
    <row r="156" spans="1:8">
      <c r="A156" s="368"/>
      <c r="B156" s="368"/>
      <c r="C156" s="368"/>
      <c r="D156" s="368"/>
      <c r="E156" s="368"/>
      <c r="F156" s="368"/>
      <c r="G156" s="368"/>
      <c r="H156" s="368"/>
    </row>
    <row r="157" spans="1:8">
      <c r="A157" s="368"/>
      <c r="B157" s="368"/>
      <c r="C157" s="368"/>
      <c r="D157" s="368"/>
      <c r="E157" s="368"/>
      <c r="F157" s="368"/>
      <c r="G157" s="368"/>
      <c r="H157" s="368"/>
    </row>
    <row r="158" spans="1:8">
      <c r="A158" s="368"/>
      <c r="B158" s="368"/>
      <c r="C158" s="368"/>
      <c r="D158" s="368"/>
      <c r="E158" s="368"/>
      <c r="F158" s="368"/>
      <c r="G158" s="368"/>
      <c r="H158" s="368"/>
    </row>
    <row r="159" spans="1:8">
      <c r="A159" s="368"/>
      <c r="B159" s="368"/>
      <c r="C159" s="368"/>
      <c r="D159" s="368"/>
      <c r="E159" s="368"/>
      <c r="F159" s="368"/>
      <c r="G159" s="368"/>
      <c r="H159" s="368"/>
    </row>
    <row r="160" spans="1:8">
      <c r="A160" s="368"/>
      <c r="B160" s="368"/>
      <c r="C160" s="368"/>
      <c r="D160" s="368"/>
      <c r="E160" s="368"/>
      <c r="F160" s="368"/>
      <c r="G160" s="368"/>
      <c r="H160" s="368"/>
    </row>
    <row r="161" spans="1:8">
      <c r="A161" s="368"/>
      <c r="B161" s="368"/>
      <c r="C161" s="368"/>
      <c r="D161" s="368"/>
      <c r="E161" s="368"/>
      <c r="F161" s="368"/>
      <c r="G161" s="368"/>
      <c r="H161" s="368"/>
    </row>
    <row r="162" spans="1:8">
      <c r="A162" s="368"/>
      <c r="B162" s="368"/>
      <c r="C162" s="368"/>
      <c r="D162" s="368"/>
      <c r="E162" s="368"/>
      <c r="F162" s="368"/>
      <c r="G162" s="368"/>
      <c r="H162" s="368"/>
    </row>
    <row r="163" spans="1:8">
      <c r="A163" s="368"/>
      <c r="B163" s="368"/>
      <c r="C163" s="368"/>
      <c r="D163" s="368"/>
      <c r="E163" s="368"/>
      <c r="F163" s="368"/>
      <c r="G163" s="368"/>
      <c r="H163" s="368"/>
    </row>
    <row r="164" spans="1:8">
      <c r="A164" s="368"/>
      <c r="B164" s="368"/>
      <c r="C164" s="368"/>
      <c r="D164" s="368"/>
      <c r="E164" s="368"/>
      <c r="F164" s="368"/>
      <c r="G164" s="368"/>
      <c r="H164" s="368"/>
    </row>
    <row r="165" spans="1:8">
      <c r="A165" s="368"/>
      <c r="B165" s="368"/>
      <c r="C165" s="368"/>
      <c r="D165" s="368"/>
      <c r="E165" s="368"/>
      <c r="F165" s="368"/>
      <c r="G165" s="368"/>
      <c r="H165" s="368"/>
    </row>
    <row r="166" spans="1:8">
      <c r="A166" s="368"/>
      <c r="B166" s="368"/>
      <c r="C166" s="368"/>
      <c r="D166" s="368"/>
      <c r="E166" s="368"/>
      <c r="F166" s="368"/>
      <c r="G166" s="368"/>
      <c r="H166" s="368"/>
    </row>
    <row r="167" spans="1:8">
      <c r="A167" s="368"/>
      <c r="B167" s="368"/>
      <c r="C167" s="368"/>
      <c r="D167" s="368"/>
      <c r="E167" s="368"/>
      <c r="F167" s="368"/>
      <c r="G167" s="368"/>
      <c r="H167" s="368"/>
    </row>
    <row r="168" spans="1:8">
      <c r="A168" s="368"/>
      <c r="B168" s="368"/>
      <c r="C168" s="368"/>
      <c r="D168" s="368"/>
      <c r="E168" s="368"/>
      <c r="F168" s="368"/>
      <c r="G168" s="368"/>
      <c r="H168" s="368"/>
    </row>
    <row r="169" spans="1:8">
      <c r="A169" s="368"/>
      <c r="B169" s="368"/>
      <c r="C169" s="368"/>
      <c r="D169" s="368"/>
      <c r="E169" s="368"/>
      <c r="F169" s="368"/>
      <c r="G169" s="368"/>
      <c r="H169" s="368"/>
    </row>
    <row r="170" spans="1:8">
      <c r="A170" s="368"/>
      <c r="B170" s="368"/>
      <c r="C170" s="368"/>
      <c r="D170" s="368"/>
      <c r="E170" s="368"/>
      <c r="F170" s="368"/>
      <c r="G170" s="368"/>
      <c r="H170" s="368"/>
    </row>
    <row r="171" spans="1:8">
      <c r="A171" s="368"/>
      <c r="B171" s="368"/>
      <c r="C171" s="368"/>
      <c r="D171" s="368"/>
      <c r="E171" s="368"/>
      <c r="F171" s="368"/>
      <c r="G171" s="368"/>
      <c r="H171" s="368"/>
    </row>
    <row r="172" spans="1:8">
      <c r="A172" s="368"/>
      <c r="B172" s="368"/>
      <c r="C172" s="368"/>
      <c r="D172" s="368"/>
      <c r="E172" s="368"/>
      <c r="F172" s="368"/>
      <c r="G172" s="368"/>
      <c r="H172" s="368"/>
    </row>
    <row r="173" spans="1:8">
      <c r="A173" s="368"/>
      <c r="B173" s="368"/>
      <c r="C173" s="368"/>
      <c r="D173" s="368"/>
      <c r="E173" s="368"/>
      <c r="F173" s="368"/>
      <c r="G173" s="368"/>
      <c r="H173" s="368"/>
    </row>
    <row r="174" spans="1:8">
      <c r="A174" s="368"/>
      <c r="B174" s="368"/>
      <c r="C174" s="368"/>
      <c r="D174" s="368"/>
      <c r="E174" s="368"/>
      <c r="F174" s="368"/>
      <c r="G174" s="368"/>
      <c r="H174" s="368"/>
    </row>
    <row r="175" spans="1:8">
      <c r="A175" s="368"/>
      <c r="B175" s="368"/>
      <c r="C175" s="368"/>
      <c r="D175" s="368"/>
      <c r="E175" s="368"/>
      <c r="F175" s="368"/>
      <c r="G175" s="368"/>
      <c r="H175" s="368"/>
    </row>
    <row r="176" spans="1:8">
      <c r="A176" s="368"/>
      <c r="B176" s="368"/>
      <c r="C176" s="368"/>
      <c r="D176" s="368"/>
      <c r="E176" s="368"/>
      <c r="F176" s="368"/>
      <c r="G176" s="368"/>
      <c r="H176" s="368"/>
    </row>
    <row r="177" spans="1:8">
      <c r="A177" s="368"/>
      <c r="B177" s="368"/>
      <c r="C177" s="368"/>
      <c r="D177" s="368"/>
      <c r="E177" s="368"/>
      <c r="F177" s="368"/>
      <c r="G177" s="368"/>
      <c r="H177" s="368"/>
    </row>
    <row r="178" spans="1:8">
      <c r="A178" s="368"/>
      <c r="B178" s="368"/>
      <c r="C178" s="368"/>
      <c r="D178" s="368"/>
      <c r="E178" s="368"/>
      <c r="F178" s="368"/>
      <c r="G178" s="368"/>
      <c r="H178" s="368"/>
    </row>
    <row r="179" spans="1:8">
      <c r="A179" s="368"/>
      <c r="B179" s="368"/>
      <c r="C179" s="368"/>
      <c r="D179" s="368"/>
      <c r="E179" s="368"/>
      <c r="F179" s="368"/>
      <c r="G179" s="368"/>
      <c r="H179" s="368"/>
    </row>
    <row r="180" spans="1:8">
      <c r="A180" s="368"/>
      <c r="B180" s="368"/>
      <c r="C180" s="368"/>
      <c r="D180" s="368"/>
      <c r="E180" s="368"/>
      <c r="F180" s="368"/>
      <c r="G180" s="368"/>
      <c r="H180" s="368"/>
    </row>
    <row r="181" spans="1:8">
      <c r="A181" s="368"/>
      <c r="B181" s="368"/>
      <c r="C181" s="368"/>
      <c r="D181" s="368"/>
      <c r="E181" s="368"/>
      <c r="F181" s="368"/>
      <c r="G181" s="368"/>
      <c r="H181" s="368"/>
    </row>
    <row r="182" spans="1:8">
      <c r="A182" s="368"/>
      <c r="B182" s="368"/>
      <c r="C182" s="368"/>
      <c r="D182" s="368"/>
      <c r="E182" s="368"/>
      <c r="F182" s="368"/>
      <c r="G182" s="368"/>
      <c r="H182" s="368"/>
    </row>
    <row r="183" spans="1:8">
      <c r="A183" s="368"/>
      <c r="B183" s="368"/>
      <c r="C183" s="368"/>
      <c r="D183" s="368"/>
      <c r="E183" s="368"/>
      <c r="F183" s="368"/>
      <c r="G183" s="368"/>
      <c r="H183" s="368"/>
    </row>
    <row r="184" spans="1:8">
      <c r="A184" s="368"/>
      <c r="B184" s="368"/>
      <c r="C184" s="368"/>
      <c r="D184" s="368"/>
      <c r="E184" s="368"/>
      <c r="F184" s="368"/>
      <c r="G184" s="368"/>
      <c r="H184" s="368"/>
    </row>
    <row r="185" spans="1:8">
      <c r="A185" s="368"/>
      <c r="B185" s="368"/>
      <c r="C185" s="368"/>
      <c r="D185" s="368"/>
      <c r="E185" s="368"/>
      <c r="F185" s="368"/>
      <c r="G185" s="368"/>
      <c r="H185" s="368"/>
    </row>
    <row r="186" spans="1:8">
      <c r="A186" s="368"/>
      <c r="B186" s="368"/>
      <c r="C186" s="368"/>
      <c r="D186" s="368"/>
      <c r="E186" s="368"/>
      <c r="F186" s="368"/>
      <c r="G186" s="368"/>
      <c r="H186" s="368"/>
    </row>
    <row r="187" spans="1:8">
      <c r="A187" s="368"/>
      <c r="B187" s="368"/>
      <c r="C187" s="368"/>
      <c r="D187" s="368"/>
      <c r="E187" s="368"/>
      <c r="F187" s="368"/>
      <c r="G187" s="368"/>
      <c r="H187" s="368"/>
    </row>
    <row r="188" spans="1:8">
      <c r="A188" s="368"/>
      <c r="B188" s="368"/>
      <c r="C188" s="368"/>
      <c r="D188" s="368"/>
      <c r="E188" s="368"/>
      <c r="F188" s="368"/>
      <c r="G188" s="368"/>
      <c r="H188" s="368"/>
    </row>
    <row r="189" spans="1:8">
      <c r="A189" s="368"/>
      <c r="B189" s="368"/>
      <c r="C189" s="368"/>
      <c r="D189" s="368"/>
      <c r="E189" s="368"/>
      <c r="F189" s="368"/>
      <c r="G189" s="368"/>
      <c r="H189" s="368"/>
    </row>
    <row r="190" spans="1:8">
      <c r="A190" s="368"/>
      <c r="B190" s="368"/>
      <c r="C190" s="368"/>
      <c r="D190" s="368"/>
      <c r="E190" s="368"/>
      <c r="F190" s="368"/>
      <c r="G190" s="368"/>
      <c r="H190" s="368"/>
    </row>
    <row r="191" spans="1:8">
      <c r="A191" s="368"/>
      <c r="B191" s="368"/>
      <c r="C191" s="368"/>
      <c r="D191" s="368"/>
      <c r="E191" s="368"/>
      <c r="F191" s="368"/>
      <c r="G191" s="368"/>
      <c r="H191" s="368"/>
    </row>
    <row r="192" spans="1:8">
      <c r="A192" s="368"/>
      <c r="B192" s="368"/>
      <c r="C192" s="368"/>
      <c r="D192" s="368"/>
      <c r="E192" s="368"/>
      <c r="F192" s="368"/>
      <c r="G192" s="368"/>
      <c r="H192" s="368"/>
    </row>
    <row r="193" spans="1:8">
      <c r="A193" s="368"/>
      <c r="B193" s="368"/>
      <c r="C193" s="368"/>
      <c r="D193" s="368"/>
      <c r="E193" s="368"/>
      <c r="F193" s="368"/>
      <c r="G193" s="368"/>
      <c r="H193" s="368"/>
    </row>
    <row r="194" spans="1:8">
      <c r="A194" s="368"/>
      <c r="B194" s="368"/>
      <c r="C194" s="368"/>
      <c r="D194" s="368"/>
      <c r="E194" s="368"/>
      <c r="F194" s="368"/>
      <c r="G194" s="368"/>
      <c r="H194" s="368"/>
    </row>
    <row r="195" spans="1:8">
      <c r="A195" s="368"/>
      <c r="B195" s="368"/>
      <c r="C195" s="368"/>
      <c r="D195" s="368"/>
      <c r="E195" s="368"/>
      <c r="F195" s="368"/>
      <c r="G195" s="368"/>
      <c r="H195" s="368"/>
    </row>
    <row r="196" spans="1:8">
      <c r="A196" s="368"/>
      <c r="B196" s="368"/>
      <c r="C196" s="368"/>
      <c r="D196" s="368"/>
      <c r="E196" s="368"/>
      <c r="F196" s="368"/>
      <c r="G196" s="368"/>
      <c r="H196" s="368"/>
    </row>
    <row r="197" spans="1:8">
      <c r="A197" s="368"/>
      <c r="B197" s="368"/>
      <c r="C197" s="368"/>
      <c r="D197" s="368"/>
      <c r="E197" s="368"/>
      <c r="F197" s="368"/>
      <c r="G197" s="368"/>
      <c r="H197" s="368"/>
    </row>
    <row r="198" spans="1:8">
      <c r="A198" s="368"/>
      <c r="B198" s="368"/>
      <c r="C198" s="368"/>
      <c r="D198" s="368"/>
      <c r="E198" s="368"/>
      <c r="F198" s="368"/>
      <c r="G198" s="368"/>
      <c r="H198" s="368"/>
    </row>
    <row r="199" spans="1:8">
      <c r="A199" s="368"/>
      <c r="B199" s="368"/>
      <c r="C199" s="368"/>
      <c r="D199" s="368"/>
      <c r="E199" s="368"/>
      <c r="F199" s="368"/>
      <c r="G199" s="368"/>
      <c r="H199" s="368"/>
    </row>
    <row r="200" spans="1:8">
      <c r="A200" s="368"/>
      <c r="B200" s="368"/>
      <c r="C200" s="368"/>
      <c r="D200" s="368"/>
      <c r="E200" s="368"/>
      <c r="F200" s="368"/>
      <c r="G200" s="368"/>
      <c r="H200" s="368"/>
    </row>
    <row r="201" spans="1:8">
      <c r="A201" s="368"/>
      <c r="B201" s="368"/>
      <c r="C201" s="368"/>
      <c r="D201" s="368"/>
      <c r="E201" s="368"/>
      <c r="F201" s="368"/>
      <c r="G201" s="368"/>
      <c r="H201" s="368"/>
    </row>
    <row r="202" spans="1:8">
      <c r="A202" s="368"/>
      <c r="B202" s="368"/>
      <c r="C202" s="368"/>
      <c r="D202" s="368"/>
      <c r="E202" s="368"/>
      <c r="F202" s="368"/>
      <c r="G202" s="368"/>
      <c r="H202" s="368"/>
    </row>
    <row r="203" spans="1:8">
      <c r="A203" s="368"/>
      <c r="B203" s="368"/>
      <c r="C203" s="368"/>
      <c r="D203" s="368"/>
      <c r="E203" s="368"/>
      <c r="F203" s="368"/>
      <c r="G203" s="368"/>
      <c r="H203" s="368"/>
    </row>
    <row r="204" spans="1:8">
      <c r="A204" s="368"/>
      <c r="B204" s="368"/>
      <c r="C204" s="368"/>
      <c r="D204" s="368"/>
      <c r="E204" s="368"/>
      <c r="F204" s="368"/>
      <c r="G204" s="368"/>
      <c r="H204" s="368"/>
    </row>
    <row r="205" spans="1:8">
      <c r="A205" s="368"/>
      <c r="B205" s="368"/>
      <c r="C205" s="368"/>
      <c r="D205" s="368"/>
      <c r="E205" s="368"/>
      <c r="F205" s="368"/>
      <c r="G205" s="368"/>
      <c r="H205" s="368"/>
    </row>
    <row r="206" spans="1:8">
      <c r="A206" s="368"/>
      <c r="B206" s="368"/>
      <c r="C206" s="368"/>
      <c r="D206" s="368"/>
      <c r="E206" s="368"/>
      <c r="F206" s="368"/>
      <c r="G206" s="368"/>
      <c r="H206" s="368"/>
    </row>
    <row r="207" spans="1:8">
      <c r="A207" s="368"/>
      <c r="B207" s="368"/>
      <c r="C207" s="368"/>
      <c r="D207" s="368"/>
      <c r="E207" s="368"/>
      <c r="F207" s="368"/>
      <c r="G207" s="368"/>
      <c r="H207" s="368"/>
    </row>
    <row r="208" spans="1:8">
      <c r="A208" s="368"/>
      <c r="B208" s="368"/>
      <c r="C208" s="368"/>
      <c r="D208" s="368"/>
      <c r="E208" s="368"/>
      <c r="F208" s="368"/>
      <c r="G208" s="368"/>
      <c r="H208" s="368"/>
    </row>
    <row r="209" spans="1:8">
      <c r="A209" s="368"/>
      <c r="B209" s="368"/>
      <c r="C209" s="368"/>
      <c r="D209" s="368"/>
      <c r="E209" s="368"/>
      <c r="F209" s="368"/>
      <c r="G209" s="368"/>
      <c r="H209" s="368"/>
    </row>
    <row r="210" spans="1:8">
      <c r="A210" s="368"/>
      <c r="B210" s="368"/>
      <c r="C210" s="368"/>
      <c r="D210" s="368"/>
      <c r="E210" s="368"/>
      <c r="F210" s="368"/>
      <c r="G210" s="368"/>
      <c r="H210" s="368"/>
    </row>
    <row r="211" spans="1:8">
      <c r="A211" s="368"/>
      <c r="B211" s="368"/>
      <c r="C211" s="368"/>
      <c r="D211" s="368"/>
      <c r="E211" s="368"/>
      <c r="F211" s="368"/>
      <c r="G211" s="368"/>
      <c r="H211" s="368"/>
    </row>
    <row r="212" spans="1:8">
      <c r="A212" s="368"/>
      <c r="B212" s="368"/>
      <c r="C212" s="368"/>
      <c r="D212" s="368"/>
      <c r="E212" s="368"/>
      <c r="F212" s="368"/>
      <c r="G212" s="368"/>
      <c r="H212" s="368"/>
    </row>
    <row r="213" spans="1:8">
      <c r="A213" s="368"/>
      <c r="B213" s="368"/>
      <c r="C213" s="368"/>
      <c r="D213" s="368"/>
      <c r="E213" s="368"/>
      <c r="F213" s="368"/>
      <c r="G213" s="368"/>
      <c r="H213" s="368"/>
    </row>
    <row r="214" spans="1:8">
      <c r="A214" s="368"/>
      <c r="B214" s="368"/>
      <c r="C214" s="368"/>
      <c r="D214" s="368"/>
      <c r="E214" s="368"/>
      <c r="F214" s="368"/>
      <c r="G214" s="368"/>
      <c r="H214" s="368"/>
    </row>
    <row r="215" spans="1:8">
      <c r="A215" s="368"/>
      <c r="B215" s="368"/>
      <c r="C215" s="368"/>
      <c r="D215" s="368"/>
      <c r="E215" s="368"/>
      <c r="F215" s="368"/>
      <c r="G215" s="368"/>
      <c r="H215" s="368"/>
    </row>
    <row r="216" spans="1:8">
      <c r="A216" s="368"/>
      <c r="B216" s="368"/>
      <c r="C216" s="368"/>
      <c r="D216" s="368"/>
      <c r="E216" s="368"/>
      <c r="F216" s="368"/>
      <c r="G216" s="368"/>
      <c r="H216" s="368"/>
    </row>
    <row r="217" spans="1:8">
      <c r="A217" s="368"/>
      <c r="B217" s="368"/>
      <c r="C217" s="368"/>
      <c r="D217" s="368"/>
      <c r="E217" s="368"/>
      <c r="F217" s="368"/>
      <c r="G217" s="368"/>
      <c r="H217" s="368"/>
    </row>
    <row r="218" spans="1:8">
      <c r="A218" s="368"/>
      <c r="B218" s="368"/>
      <c r="C218" s="368"/>
      <c r="D218" s="368"/>
      <c r="E218" s="368"/>
      <c r="F218" s="368"/>
      <c r="G218" s="368"/>
      <c r="H218" s="368"/>
    </row>
    <row r="219" spans="1:8">
      <c r="A219" s="368"/>
      <c r="B219" s="368"/>
      <c r="C219" s="368"/>
      <c r="D219" s="368"/>
      <c r="E219" s="368"/>
      <c r="F219" s="368"/>
      <c r="G219" s="368"/>
      <c r="H219" s="368"/>
    </row>
    <row r="220" spans="1:8">
      <c r="A220" s="368"/>
      <c r="B220" s="368"/>
      <c r="C220" s="368"/>
      <c r="D220" s="368"/>
      <c r="E220" s="368"/>
      <c r="F220" s="368"/>
      <c r="G220" s="368"/>
      <c r="H220" s="368"/>
    </row>
    <row r="221" spans="1:8">
      <c r="A221" s="368"/>
      <c r="B221" s="368"/>
      <c r="C221" s="368"/>
      <c r="D221" s="368"/>
      <c r="E221" s="368"/>
      <c r="F221" s="368"/>
      <c r="G221" s="368"/>
      <c r="H221" s="368"/>
    </row>
    <row r="222" spans="1:8">
      <c r="A222" s="368"/>
      <c r="B222" s="368"/>
      <c r="C222" s="368"/>
      <c r="D222" s="368"/>
      <c r="E222" s="368"/>
      <c r="F222" s="368"/>
      <c r="G222" s="368"/>
      <c r="H222" s="368"/>
    </row>
    <row r="223" spans="1:8">
      <c r="A223" s="368"/>
      <c r="B223" s="368"/>
      <c r="C223" s="368"/>
      <c r="D223" s="368"/>
      <c r="E223" s="368"/>
      <c r="F223" s="368"/>
      <c r="G223" s="368"/>
      <c r="H223" s="368"/>
    </row>
    <row r="224" spans="1:8">
      <c r="A224" s="368"/>
      <c r="B224" s="368"/>
      <c r="C224" s="368"/>
      <c r="D224" s="368"/>
      <c r="E224" s="368"/>
      <c r="F224" s="368"/>
      <c r="G224" s="368"/>
      <c r="H224" s="368"/>
    </row>
    <row r="225" spans="1:8">
      <c r="A225" s="368"/>
      <c r="B225" s="368"/>
      <c r="C225" s="368"/>
      <c r="D225" s="368"/>
      <c r="E225" s="368"/>
      <c r="F225" s="368"/>
      <c r="G225" s="368"/>
      <c r="H225" s="368"/>
    </row>
    <row r="226" spans="1:8">
      <c r="A226" s="368"/>
      <c r="B226" s="368"/>
      <c r="C226" s="368"/>
      <c r="D226" s="368"/>
      <c r="E226" s="368"/>
      <c r="F226" s="368"/>
      <c r="G226" s="368"/>
      <c r="H226" s="368"/>
    </row>
    <row r="227" spans="1:8">
      <c r="A227" s="368"/>
      <c r="B227" s="368"/>
      <c r="C227" s="368"/>
      <c r="D227" s="368"/>
      <c r="E227" s="368"/>
      <c r="F227" s="368"/>
      <c r="G227" s="368"/>
      <c r="H227" s="368"/>
    </row>
    <row r="228" spans="1:8">
      <c r="A228" s="368"/>
      <c r="B228" s="368"/>
      <c r="C228" s="368"/>
      <c r="D228" s="368"/>
      <c r="E228" s="368"/>
      <c r="F228" s="368"/>
      <c r="G228" s="368"/>
      <c r="H228" s="368"/>
    </row>
    <row r="229" spans="1:8">
      <c r="A229" s="368"/>
      <c r="B229" s="368"/>
      <c r="C229" s="368"/>
      <c r="D229" s="368"/>
      <c r="E229" s="368"/>
      <c r="F229" s="368"/>
      <c r="G229" s="368"/>
      <c r="H229" s="368"/>
    </row>
    <row r="230" spans="1:8">
      <c r="A230" s="368"/>
      <c r="B230" s="368"/>
      <c r="C230" s="368"/>
      <c r="D230" s="368"/>
      <c r="E230" s="368"/>
      <c r="F230" s="368"/>
      <c r="G230" s="368"/>
      <c r="H230" s="368"/>
    </row>
    <row r="231" spans="1:8">
      <c r="A231" s="368"/>
      <c r="B231" s="368"/>
      <c r="C231" s="368"/>
      <c r="D231" s="368"/>
      <c r="E231" s="368"/>
      <c r="F231" s="368"/>
      <c r="G231" s="368"/>
      <c r="H231" s="368"/>
    </row>
    <row r="232" spans="1:8">
      <c r="A232" s="368"/>
      <c r="B232" s="368"/>
      <c r="C232" s="368"/>
      <c r="D232" s="368"/>
      <c r="E232" s="368"/>
      <c r="F232" s="368"/>
      <c r="G232" s="368"/>
      <c r="H232" s="368"/>
    </row>
    <row r="233" spans="1:8">
      <c r="A233" s="368"/>
      <c r="B233" s="368"/>
      <c r="C233" s="368"/>
      <c r="D233" s="368"/>
      <c r="E233" s="368"/>
      <c r="F233" s="368"/>
      <c r="G233" s="368"/>
      <c r="H233" s="368"/>
    </row>
    <row r="234" spans="1:8">
      <c r="A234" s="368"/>
      <c r="B234" s="368"/>
      <c r="C234" s="368"/>
      <c r="D234" s="368"/>
      <c r="E234" s="368"/>
      <c r="F234" s="368"/>
      <c r="G234" s="368"/>
      <c r="H234" s="368"/>
    </row>
    <row r="235" spans="1:8">
      <c r="A235" s="368"/>
      <c r="B235" s="368"/>
      <c r="C235" s="368"/>
      <c r="D235" s="368"/>
      <c r="E235" s="368"/>
      <c r="F235" s="368"/>
      <c r="G235" s="368"/>
      <c r="H235" s="368"/>
    </row>
    <row r="236" spans="1:8">
      <c r="A236" s="368"/>
      <c r="B236" s="368"/>
      <c r="C236" s="368"/>
      <c r="D236" s="368"/>
      <c r="E236" s="368"/>
      <c r="F236" s="368"/>
      <c r="G236" s="368"/>
      <c r="H236" s="368"/>
    </row>
    <row r="237" spans="1:8">
      <c r="A237" s="368"/>
      <c r="B237" s="368"/>
      <c r="C237" s="368"/>
      <c r="D237" s="368"/>
      <c r="E237" s="368"/>
      <c r="F237" s="368"/>
      <c r="G237" s="368"/>
      <c r="H237" s="368"/>
    </row>
    <row r="238" spans="1:8">
      <c r="A238" s="368"/>
      <c r="B238" s="368"/>
      <c r="C238" s="368"/>
      <c r="D238" s="368"/>
      <c r="E238" s="368"/>
      <c r="F238" s="368"/>
      <c r="G238" s="368"/>
      <c r="H238" s="368"/>
    </row>
    <row r="239" spans="1:8">
      <c r="A239" s="368"/>
      <c r="B239" s="368"/>
      <c r="C239" s="368"/>
      <c r="D239" s="368"/>
      <c r="E239" s="368"/>
      <c r="F239" s="368"/>
      <c r="G239" s="368"/>
      <c r="H239" s="368"/>
    </row>
    <row r="240" spans="1:8">
      <c r="A240" s="368"/>
      <c r="B240" s="368"/>
      <c r="C240" s="368"/>
      <c r="D240" s="368"/>
      <c r="E240" s="368"/>
      <c r="F240" s="368"/>
      <c r="G240" s="368"/>
      <c r="H240" s="368"/>
    </row>
    <row r="241" spans="1:8">
      <c r="A241" s="368"/>
      <c r="B241" s="368"/>
      <c r="C241" s="368"/>
      <c r="D241" s="368"/>
      <c r="E241" s="368"/>
      <c r="F241" s="368"/>
      <c r="G241" s="368"/>
      <c r="H241" s="368"/>
    </row>
    <row r="242" spans="1:8">
      <c r="A242" s="368"/>
      <c r="B242" s="368"/>
      <c r="C242" s="368"/>
      <c r="D242" s="368"/>
      <c r="E242" s="368"/>
      <c r="F242" s="368"/>
      <c r="G242" s="368"/>
      <c r="H242" s="368"/>
    </row>
    <row r="243" spans="1:8">
      <c r="A243" s="368"/>
      <c r="B243" s="368"/>
      <c r="C243" s="368"/>
      <c r="D243" s="368"/>
      <c r="E243" s="368"/>
      <c r="F243" s="368"/>
      <c r="G243" s="368"/>
      <c r="H243" s="368"/>
    </row>
    <row r="244" spans="1:8">
      <c r="A244" s="368"/>
      <c r="B244" s="368"/>
      <c r="C244" s="368"/>
      <c r="D244" s="368"/>
      <c r="E244" s="368"/>
      <c r="F244" s="368"/>
      <c r="G244" s="368"/>
      <c r="H244" s="368"/>
    </row>
    <row r="245" spans="1:8">
      <c r="A245" s="368"/>
      <c r="B245" s="368"/>
      <c r="C245" s="368"/>
      <c r="D245" s="368"/>
      <c r="E245" s="368"/>
      <c r="F245" s="368"/>
      <c r="G245" s="368"/>
      <c r="H245" s="368"/>
    </row>
    <row r="246" spans="1:8">
      <c r="A246" s="368"/>
      <c r="B246" s="368"/>
      <c r="C246" s="368"/>
      <c r="D246" s="368"/>
      <c r="E246" s="368"/>
      <c r="F246" s="368"/>
      <c r="G246" s="368"/>
      <c r="H246" s="368"/>
    </row>
    <row r="247" spans="1:8">
      <c r="A247" s="368"/>
      <c r="B247" s="368"/>
      <c r="C247" s="368"/>
      <c r="D247" s="368"/>
      <c r="E247" s="368"/>
      <c r="F247" s="368"/>
      <c r="G247" s="368"/>
      <c r="H247" s="368"/>
    </row>
    <row r="248" spans="1:8">
      <c r="A248" s="368"/>
      <c r="B248" s="368"/>
      <c r="C248" s="368"/>
      <c r="D248" s="368"/>
      <c r="E248" s="368"/>
      <c r="F248" s="368"/>
      <c r="G248" s="368"/>
      <c r="H248" s="368"/>
    </row>
    <row r="249" spans="1:8">
      <c r="A249" s="368"/>
      <c r="B249" s="368"/>
      <c r="C249" s="368"/>
      <c r="D249" s="368"/>
      <c r="E249" s="368"/>
      <c r="F249" s="368"/>
      <c r="G249" s="368"/>
      <c r="H249" s="368"/>
    </row>
    <row r="250" spans="1:8">
      <c r="A250" s="368"/>
      <c r="B250" s="368"/>
      <c r="C250" s="368"/>
      <c r="D250" s="368"/>
      <c r="E250" s="368"/>
      <c r="F250" s="368"/>
      <c r="G250" s="368"/>
      <c r="H250" s="368"/>
    </row>
    <row r="251" spans="1:8">
      <c r="A251" s="368"/>
      <c r="B251" s="368"/>
      <c r="C251" s="368"/>
      <c r="D251" s="368"/>
      <c r="E251" s="368"/>
      <c r="F251" s="368"/>
      <c r="G251" s="368"/>
      <c r="H251" s="368"/>
    </row>
    <row r="252" spans="1:8">
      <c r="A252" s="368"/>
      <c r="B252" s="368"/>
      <c r="C252" s="368"/>
      <c r="D252" s="368"/>
      <c r="E252" s="368"/>
      <c r="F252" s="368"/>
      <c r="G252" s="368"/>
      <c r="H252" s="368"/>
    </row>
    <row r="253" spans="1:8">
      <c r="A253" s="368"/>
      <c r="B253" s="368"/>
      <c r="C253" s="368"/>
      <c r="D253" s="368"/>
      <c r="E253" s="368"/>
      <c r="F253" s="368"/>
      <c r="G253" s="368"/>
      <c r="H253" s="368"/>
    </row>
    <row r="254" spans="1:8">
      <c r="A254" s="368"/>
      <c r="B254" s="368"/>
      <c r="C254" s="368"/>
      <c r="D254" s="368"/>
      <c r="E254" s="368"/>
      <c r="F254" s="368"/>
      <c r="G254" s="368"/>
      <c r="H254" s="368"/>
    </row>
    <row r="255" spans="1:8">
      <c r="A255" s="368"/>
      <c r="B255" s="368"/>
      <c r="C255" s="368"/>
      <c r="D255" s="368"/>
      <c r="E255" s="368"/>
      <c r="F255" s="368"/>
      <c r="G255" s="368"/>
      <c r="H255" s="368"/>
    </row>
    <row r="256" spans="1:8">
      <c r="A256" s="368"/>
      <c r="B256" s="368"/>
      <c r="C256" s="368"/>
      <c r="D256" s="368"/>
      <c r="E256" s="368"/>
      <c r="F256" s="368"/>
      <c r="G256" s="368"/>
      <c r="H256" s="368"/>
    </row>
    <row r="257" spans="1:8">
      <c r="A257" s="368"/>
      <c r="B257" s="368"/>
      <c r="C257" s="368"/>
      <c r="D257" s="368"/>
      <c r="E257" s="368"/>
      <c r="F257" s="368"/>
      <c r="G257" s="368"/>
      <c r="H257" s="368"/>
    </row>
    <row r="258" spans="1:8">
      <c r="A258" s="368"/>
      <c r="B258" s="368"/>
      <c r="C258" s="368"/>
      <c r="D258" s="368"/>
      <c r="E258" s="368"/>
      <c r="F258" s="368"/>
      <c r="G258" s="368"/>
      <c r="H258" s="368"/>
    </row>
    <row r="259" spans="1:8">
      <c r="A259" s="368"/>
      <c r="B259" s="368"/>
      <c r="C259" s="368"/>
      <c r="D259" s="368"/>
      <c r="E259" s="368"/>
      <c r="F259" s="368"/>
      <c r="G259" s="368"/>
      <c r="H259" s="368"/>
    </row>
    <row r="260" spans="1:8">
      <c r="A260" s="368"/>
      <c r="B260" s="368"/>
      <c r="C260" s="368"/>
      <c r="D260" s="368"/>
      <c r="E260" s="368"/>
      <c r="F260" s="368"/>
      <c r="G260" s="368"/>
      <c r="H260" s="368"/>
    </row>
    <row r="261" spans="1:8">
      <c r="A261" s="368"/>
      <c r="B261" s="368"/>
      <c r="C261" s="368"/>
      <c r="D261" s="368"/>
      <c r="E261" s="368"/>
      <c r="F261" s="368"/>
      <c r="G261" s="368"/>
      <c r="H261" s="368"/>
    </row>
    <row r="262" spans="1:8">
      <c r="A262" s="368"/>
      <c r="B262" s="368"/>
      <c r="C262" s="368"/>
      <c r="D262" s="368"/>
      <c r="E262" s="368"/>
      <c r="F262" s="368"/>
      <c r="G262" s="368"/>
      <c r="H262" s="368"/>
    </row>
    <row r="263" spans="1:8">
      <c r="A263" s="368"/>
      <c r="B263" s="368"/>
      <c r="C263" s="368"/>
      <c r="D263" s="368"/>
      <c r="E263" s="368"/>
      <c r="F263" s="368"/>
      <c r="G263" s="368"/>
      <c r="H263" s="368"/>
    </row>
    <row r="264" spans="1:8">
      <c r="A264" s="368"/>
      <c r="B264" s="368"/>
      <c r="C264" s="368"/>
      <c r="D264" s="368"/>
      <c r="E264" s="368"/>
      <c r="F264" s="368"/>
      <c r="G264" s="368"/>
      <c r="H264" s="368"/>
    </row>
    <row r="265" spans="1:8">
      <c r="A265" s="368"/>
      <c r="B265" s="368"/>
      <c r="C265" s="368"/>
      <c r="D265" s="368"/>
      <c r="E265" s="368"/>
      <c r="F265" s="368"/>
      <c r="G265" s="368"/>
      <c r="H265" s="368"/>
    </row>
    <row r="266" spans="1:8">
      <c r="A266" s="368"/>
      <c r="B266" s="368"/>
      <c r="C266" s="368"/>
      <c r="D266" s="368"/>
      <c r="E266" s="368"/>
      <c r="F266" s="368"/>
      <c r="G266" s="368"/>
      <c r="H266" s="368"/>
    </row>
    <row r="267" spans="1:8">
      <c r="A267" s="368"/>
      <c r="B267" s="368"/>
      <c r="C267" s="368"/>
      <c r="D267" s="368"/>
      <c r="E267" s="368"/>
      <c r="F267" s="368"/>
      <c r="G267" s="368"/>
      <c r="H267" s="368"/>
    </row>
    <row r="268" spans="1:8">
      <c r="A268" s="368"/>
      <c r="B268" s="368"/>
      <c r="C268" s="368"/>
      <c r="D268" s="368"/>
      <c r="E268" s="368"/>
      <c r="F268" s="368"/>
      <c r="G268" s="368"/>
      <c r="H268" s="368"/>
    </row>
    <row r="269" spans="1:8">
      <c r="A269" s="368"/>
      <c r="B269" s="368"/>
      <c r="C269" s="368"/>
      <c r="D269" s="368"/>
      <c r="E269" s="368"/>
      <c r="F269" s="368"/>
      <c r="G269" s="368"/>
      <c r="H269" s="368"/>
    </row>
    <row r="270" spans="1:8">
      <c r="A270" s="368"/>
      <c r="B270" s="368"/>
      <c r="C270" s="368"/>
      <c r="D270" s="368"/>
      <c r="E270" s="368"/>
      <c r="F270" s="368"/>
      <c r="G270" s="368"/>
      <c r="H270" s="368"/>
    </row>
    <row r="271" spans="1:8">
      <c r="A271" s="368"/>
      <c r="B271" s="368"/>
      <c r="C271" s="368"/>
      <c r="D271" s="368"/>
      <c r="E271" s="368"/>
      <c r="F271" s="368"/>
      <c r="G271" s="368"/>
      <c r="H271" s="368"/>
    </row>
    <row r="272" spans="1:8">
      <c r="A272" s="368"/>
      <c r="B272" s="368"/>
      <c r="C272" s="368"/>
      <c r="D272" s="368"/>
      <c r="E272" s="368"/>
      <c r="F272" s="368"/>
      <c r="G272" s="368"/>
      <c r="H272" s="368"/>
    </row>
    <row r="273" spans="1:8">
      <c r="A273" s="368"/>
      <c r="B273" s="368"/>
      <c r="C273" s="368"/>
      <c r="D273" s="368"/>
      <c r="E273" s="368"/>
      <c r="F273" s="368"/>
      <c r="G273" s="368"/>
      <c r="H273" s="368"/>
    </row>
    <row r="274" spans="1:8">
      <c r="A274" s="368"/>
      <c r="B274" s="368"/>
      <c r="C274" s="368"/>
      <c r="D274" s="368"/>
      <c r="E274" s="368"/>
      <c r="F274" s="368"/>
      <c r="G274" s="368"/>
      <c r="H274" s="368"/>
    </row>
    <row r="275" spans="1:8">
      <c r="A275" s="368"/>
      <c r="B275" s="368"/>
      <c r="C275" s="368"/>
      <c r="D275" s="368"/>
      <c r="E275" s="368"/>
      <c r="F275" s="368"/>
      <c r="G275" s="368"/>
      <c r="H275" s="368"/>
    </row>
    <row r="276" spans="1:8">
      <c r="A276" s="368"/>
      <c r="B276" s="368"/>
      <c r="C276" s="368"/>
      <c r="D276" s="368"/>
      <c r="E276" s="368"/>
      <c r="F276" s="368"/>
      <c r="G276" s="368"/>
      <c r="H276" s="368"/>
    </row>
    <row r="277" spans="1:8">
      <c r="A277" s="368"/>
      <c r="B277" s="368"/>
      <c r="C277" s="368"/>
      <c r="D277" s="368"/>
      <c r="E277" s="368"/>
      <c r="F277" s="368"/>
      <c r="G277" s="368"/>
      <c r="H277" s="368"/>
    </row>
    <row r="278" spans="1:8">
      <c r="A278" s="368"/>
      <c r="B278" s="368"/>
      <c r="C278" s="368"/>
      <c r="D278" s="368"/>
      <c r="E278" s="368"/>
      <c r="F278" s="368"/>
      <c r="G278" s="368"/>
      <c r="H278" s="368"/>
    </row>
    <row r="279" spans="1:8">
      <c r="A279" s="368"/>
      <c r="B279" s="368"/>
      <c r="C279" s="368"/>
      <c r="D279" s="368"/>
      <c r="E279" s="368"/>
      <c r="F279" s="368"/>
      <c r="G279" s="368"/>
      <c r="H279" s="368"/>
    </row>
    <row r="280" spans="1:8">
      <c r="A280" s="368"/>
      <c r="B280" s="368"/>
      <c r="C280" s="368"/>
      <c r="D280" s="368"/>
      <c r="E280" s="368"/>
      <c r="F280" s="368"/>
      <c r="G280" s="368"/>
      <c r="H280" s="368"/>
    </row>
    <row r="281" spans="1:8">
      <c r="A281" s="368"/>
      <c r="B281" s="368"/>
      <c r="C281" s="368"/>
      <c r="D281" s="368"/>
      <c r="E281" s="368"/>
      <c r="F281" s="368"/>
      <c r="G281" s="368"/>
      <c r="H281" s="368"/>
    </row>
    <row r="282" spans="1:8">
      <c r="A282" s="368"/>
      <c r="B282" s="368"/>
      <c r="C282" s="368"/>
      <c r="D282" s="368"/>
      <c r="E282" s="368"/>
      <c r="F282" s="368"/>
      <c r="G282" s="368"/>
      <c r="H282" s="368"/>
    </row>
    <row r="283" spans="1:8">
      <c r="A283" s="368"/>
      <c r="B283" s="368"/>
      <c r="C283" s="368"/>
      <c r="D283" s="368"/>
      <c r="E283" s="368"/>
      <c r="F283" s="368"/>
      <c r="G283" s="368"/>
      <c r="H283" s="368"/>
    </row>
    <row r="284" spans="1:8">
      <c r="A284" s="368"/>
      <c r="B284" s="368"/>
      <c r="C284" s="368"/>
      <c r="D284" s="368"/>
      <c r="E284" s="368"/>
      <c r="F284" s="368"/>
      <c r="G284" s="368"/>
      <c r="H284" s="368"/>
    </row>
    <row r="285" spans="1:8">
      <c r="A285" s="368"/>
      <c r="B285" s="368"/>
      <c r="C285" s="368"/>
      <c r="D285" s="368"/>
      <c r="E285" s="368"/>
      <c r="F285" s="368"/>
      <c r="G285" s="368"/>
      <c r="H285" s="368"/>
    </row>
    <row r="286" spans="1:8">
      <c r="A286" s="368"/>
      <c r="B286" s="368"/>
      <c r="C286" s="368"/>
      <c r="D286" s="368"/>
      <c r="E286" s="368"/>
      <c r="F286" s="368"/>
      <c r="G286" s="368"/>
      <c r="H286" s="368"/>
    </row>
    <row r="287" spans="1:8">
      <c r="A287" s="368"/>
      <c r="B287" s="368"/>
      <c r="C287" s="368"/>
      <c r="D287" s="368"/>
      <c r="E287" s="368"/>
      <c r="F287" s="368"/>
      <c r="G287" s="368"/>
      <c r="H287" s="368"/>
    </row>
    <row r="288" spans="1:8">
      <c r="A288" s="368"/>
      <c r="B288" s="368"/>
      <c r="C288" s="368"/>
      <c r="D288" s="368"/>
      <c r="E288" s="368"/>
      <c r="F288" s="368"/>
      <c r="G288" s="368"/>
      <c r="H288" s="368"/>
    </row>
    <row r="289" spans="1:8">
      <c r="A289" s="368"/>
      <c r="B289" s="368"/>
      <c r="C289" s="368"/>
      <c r="D289" s="368"/>
      <c r="E289" s="368"/>
      <c r="F289" s="368"/>
      <c r="G289" s="368"/>
      <c r="H289" s="368"/>
    </row>
    <row r="290" spans="1:8">
      <c r="A290" s="368"/>
      <c r="B290" s="368"/>
      <c r="C290" s="368"/>
      <c r="D290" s="368"/>
      <c r="E290" s="368"/>
      <c r="F290" s="368"/>
      <c r="G290" s="368"/>
      <c r="H290" s="368"/>
    </row>
    <row r="291" spans="1:8">
      <c r="A291" s="368"/>
      <c r="B291" s="368"/>
      <c r="C291" s="368"/>
      <c r="D291" s="368"/>
      <c r="E291" s="368"/>
      <c r="F291" s="368"/>
      <c r="G291" s="368"/>
      <c r="H291" s="368"/>
    </row>
    <row r="292" spans="1:8">
      <c r="A292" s="368"/>
      <c r="B292" s="368"/>
      <c r="C292" s="368"/>
      <c r="D292" s="368"/>
      <c r="E292" s="368"/>
      <c r="F292" s="368"/>
      <c r="G292" s="368"/>
      <c r="H292" s="368"/>
    </row>
    <row r="293" spans="1:8">
      <c r="A293" s="368"/>
      <c r="B293" s="368"/>
      <c r="C293" s="368"/>
      <c r="D293" s="368"/>
      <c r="E293" s="368"/>
      <c r="F293" s="368"/>
      <c r="G293" s="368"/>
      <c r="H293" s="368"/>
    </row>
    <row r="294" spans="1:8">
      <c r="A294" s="368"/>
      <c r="B294" s="368"/>
      <c r="C294" s="368"/>
      <c r="D294" s="368"/>
      <c r="E294" s="368"/>
      <c r="F294" s="368"/>
      <c r="G294" s="368"/>
      <c r="H294" s="368"/>
    </row>
    <row r="295" spans="1:8">
      <c r="A295" s="368"/>
      <c r="B295" s="368"/>
      <c r="C295" s="368"/>
      <c r="D295" s="368"/>
      <c r="E295" s="368"/>
      <c r="F295" s="368"/>
      <c r="G295" s="368"/>
      <c r="H295" s="368"/>
    </row>
    <row r="296" spans="1:8">
      <c r="A296" s="368"/>
      <c r="B296" s="368"/>
      <c r="C296" s="368"/>
      <c r="D296" s="368"/>
      <c r="E296" s="368"/>
      <c r="F296" s="368"/>
      <c r="G296" s="368"/>
      <c r="H296" s="368"/>
    </row>
    <row r="297" spans="1:8">
      <c r="A297" s="368"/>
      <c r="B297" s="368"/>
      <c r="C297" s="368"/>
      <c r="D297" s="368"/>
      <c r="E297" s="368"/>
      <c r="F297" s="368"/>
      <c r="G297" s="368"/>
      <c r="H297" s="368"/>
    </row>
    <row r="298" spans="1:8">
      <c r="A298" s="368"/>
      <c r="B298" s="368"/>
      <c r="C298" s="368"/>
      <c r="D298" s="368"/>
      <c r="E298" s="368"/>
      <c r="F298" s="368"/>
      <c r="G298" s="368"/>
      <c r="H298" s="368"/>
    </row>
    <row r="299" spans="1:8">
      <c r="A299" s="368"/>
      <c r="B299" s="368"/>
      <c r="C299" s="368"/>
      <c r="D299" s="368"/>
      <c r="E299" s="368"/>
      <c r="F299" s="368"/>
      <c r="G299" s="368"/>
      <c r="H299" s="368"/>
    </row>
    <row r="300" spans="1:8">
      <c r="A300" s="368"/>
      <c r="B300" s="368"/>
      <c r="C300" s="368"/>
      <c r="D300" s="368"/>
      <c r="E300" s="368"/>
      <c r="F300" s="368"/>
      <c r="G300" s="368"/>
      <c r="H300" s="368"/>
    </row>
    <row r="301" spans="1:8">
      <c r="A301" s="368"/>
      <c r="B301" s="368"/>
      <c r="C301" s="368"/>
      <c r="D301" s="368"/>
      <c r="E301" s="368"/>
      <c r="F301" s="368"/>
      <c r="G301" s="368"/>
      <c r="H301" s="368"/>
    </row>
    <row r="302" spans="1:8">
      <c r="A302" s="368"/>
      <c r="B302" s="368"/>
      <c r="C302" s="368"/>
      <c r="D302" s="368"/>
      <c r="E302" s="368"/>
      <c r="F302" s="368"/>
      <c r="G302" s="368"/>
      <c r="H302" s="368"/>
    </row>
    <row r="303" spans="1:8">
      <c r="A303" s="368"/>
      <c r="B303" s="368"/>
      <c r="C303" s="368"/>
      <c r="D303" s="368"/>
      <c r="E303" s="368"/>
      <c r="F303" s="368"/>
      <c r="G303" s="368"/>
      <c r="H303" s="368"/>
    </row>
    <row r="304" spans="1:8">
      <c r="A304" s="368"/>
      <c r="B304" s="368"/>
      <c r="C304" s="368"/>
      <c r="D304" s="368"/>
      <c r="E304" s="368"/>
      <c r="F304" s="368"/>
      <c r="G304" s="368"/>
      <c r="H304" s="368"/>
    </row>
    <row r="305" spans="1:8">
      <c r="A305" s="368"/>
      <c r="B305" s="368"/>
      <c r="C305" s="368"/>
      <c r="D305" s="368"/>
      <c r="E305" s="368"/>
      <c r="F305" s="368"/>
      <c r="G305" s="368"/>
      <c r="H305" s="368"/>
    </row>
    <row r="306" spans="1:8">
      <c r="A306" s="368"/>
      <c r="B306" s="368"/>
      <c r="C306" s="368"/>
      <c r="D306" s="368"/>
      <c r="E306" s="368"/>
      <c r="F306" s="368"/>
      <c r="G306" s="368"/>
      <c r="H306" s="368"/>
    </row>
    <row r="307" spans="1:8">
      <c r="A307" s="368"/>
      <c r="B307" s="368"/>
      <c r="C307" s="368"/>
      <c r="D307" s="368"/>
      <c r="E307" s="368"/>
      <c r="F307" s="368"/>
      <c r="G307" s="368"/>
      <c r="H307" s="368"/>
    </row>
    <row r="308" spans="1:8">
      <c r="A308" s="368"/>
      <c r="B308" s="368"/>
      <c r="C308" s="368"/>
      <c r="D308" s="368"/>
      <c r="E308" s="368"/>
      <c r="F308" s="368"/>
      <c r="G308" s="368"/>
      <c r="H308" s="368"/>
    </row>
    <row r="309" spans="1:8">
      <c r="A309" s="368"/>
      <c r="B309" s="368"/>
      <c r="C309" s="368"/>
      <c r="D309" s="368"/>
      <c r="E309" s="368"/>
      <c r="F309" s="368"/>
      <c r="G309" s="368"/>
      <c r="H309" s="368"/>
    </row>
    <row r="310" spans="1:8">
      <c r="A310" s="368"/>
      <c r="B310" s="368"/>
      <c r="C310" s="368"/>
      <c r="D310" s="368"/>
      <c r="E310" s="368"/>
      <c r="F310" s="368"/>
      <c r="G310" s="368"/>
      <c r="H310" s="368"/>
    </row>
    <row r="311" spans="1:8">
      <c r="A311" s="368"/>
      <c r="B311" s="368"/>
      <c r="C311" s="368"/>
      <c r="D311" s="368"/>
      <c r="E311" s="368"/>
      <c r="F311" s="368"/>
      <c r="G311" s="368"/>
      <c r="H311" s="368"/>
    </row>
    <row r="312" spans="1:8">
      <c r="A312" s="368"/>
      <c r="B312" s="368"/>
      <c r="C312" s="368"/>
      <c r="D312" s="368"/>
      <c r="E312" s="368"/>
      <c r="F312" s="368"/>
      <c r="G312" s="368"/>
      <c r="H312" s="368"/>
    </row>
    <row r="313" spans="1:8">
      <c r="A313" s="368"/>
      <c r="B313" s="368"/>
      <c r="C313" s="368"/>
      <c r="D313" s="368"/>
      <c r="E313" s="368"/>
      <c r="F313" s="368"/>
      <c r="G313" s="368"/>
      <c r="H313" s="368"/>
    </row>
    <row r="314" spans="1:8">
      <c r="A314" s="368"/>
      <c r="B314" s="368"/>
      <c r="C314" s="368"/>
      <c r="D314" s="368"/>
      <c r="E314" s="368"/>
      <c r="F314" s="368"/>
      <c r="G314" s="368"/>
      <c r="H314" s="368"/>
    </row>
    <row r="315" spans="1:8">
      <c r="A315" s="368"/>
      <c r="B315" s="368"/>
      <c r="C315" s="368"/>
      <c r="D315" s="368"/>
      <c r="E315" s="368"/>
      <c r="F315" s="368"/>
      <c r="G315" s="368"/>
      <c r="H315" s="368"/>
    </row>
    <row r="316" spans="1:8">
      <c r="A316" s="368"/>
      <c r="B316" s="368"/>
      <c r="C316" s="368"/>
      <c r="D316" s="368"/>
      <c r="E316" s="368"/>
      <c r="F316" s="368"/>
      <c r="G316" s="368"/>
      <c r="H316" s="368"/>
    </row>
    <row r="317" spans="1:8">
      <c r="A317" s="368"/>
      <c r="B317" s="368"/>
      <c r="C317" s="368"/>
      <c r="D317" s="368"/>
      <c r="E317" s="368"/>
      <c r="F317" s="368"/>
      <c r="G317" s="368"/>
      <c r="H317" s="368"/>
    </row>
    <row r="318" spans="1:8">
      <c r="A318" s="368"/>
      <c r="B318" s="368"/>
      <c r="C318" s="368"/>
      <c r="D318" s="368"/>
      <c r="E318" s="368"/>
      <c r="F318" s="368"/>
      <c r="G318" s="368"/>
      <c r="H318" s="368"/>
    </row>
    <row r="319" spans="1:8">
      <c r="A319" s="368"/>
      <c r="B319" s="368"/>
      <c r="C319" s="368"/>
      <c r="D319" s="368"/>
      <c r="E319" s="368"/>
      <c r="F319" s="368"/>
      <c r="G319" s="368"/>
      <c r="H319" s="368"/>
    </row>
    <row r="320" spans="1:8">
      <c r="A320" s="368"/>
      <c r="B320" s="368"/>
      <c r="C320" s="368"/>
      <c r="D320" s="368"/>
      <c r="E320" s="368"/>
      <c r="F320" s="368"/>
      <c r="G320" s="368"/>
      <c r="H320" s="368"/>
    </row>
    <row r="321" spans="1:8">
      <c r="A321" s="368"/>
      <c r="B321" s="368"/>
      <c r="C321" s="368"/>
      <c r="D321" s="368"/>
      <c r="E321" s="368"/>
      <c r="F321" s="368"/>
      <c r="G321" s="368"/>
      <c r="H321" s="368"/>
    </row>
    <row r="322" spans="1:8">
      <c r="A322" s="368"/>
      <c r="B322" s="368"/>
      <c r="C322" s="368"/>
      <c r="D322" s="368"/>
      <c r="E322" s="368"/>
      <c r="F322" s="368"/>
      <c r="G322" s="368"/>
      <c r="H322" s="368"/>
    </row>
    <row r="323" spans="1:8">
      <c r="A323" s="368"/>
      <c r="B323" s="368"/>
      <c r="C323" s="368"/>
      <c r="D323" s="368"/>
      <c r="E323" s="368"/>
      <c r="F323" s="368"/>
      <c r="G323" s="368"/>
      <c r="H323" s="368"/>
    </row>
    <row r="324" spans="1:8">
      <c r="A324" s="368"/>
      <c r="B324" s="368"/>
      <c r="C324" s="368"/>
      <c r="D324" s="368"/>
      <c r="E324" s="368"/>
      <c r="F324" s="368"/>
      <c r="G324" s="368"/>
      <c r="H324" s="368"/>
    </row>
    <row r="325" spans="1:8">
      <c r="A325" s="368"/>
      <c r="B325" s="368"/>
      <c r="C325" s="368"/>
      <c r="D325" s="368"/>
      <c r="E325" s="368"/>
      <c r="F325" s="368"/>
      <c r="G325" s="368"/>
      <c r="H325" s="368"/>
    </row>
    <row r="326" spans="1:8">
      <c r="A326" s="368"/>
      <c r="B326" s="368"/>
      <c r="C326" s="368"/>
      <c r="D326" s="368"/>
      <c r="E326" s="368"/>
      <c r="F326" s="368"/>
      <c r="G326" s="368"/>
      <c r="H326" s="368"/>
    </row>
    <row r="327" spans="1:8">
      <c r="A327" s="368"/>
      <c r="B327" s="368"/>
      <c r="C327" s="368"/>
      <c r="D327" s="368"/>
      <c r="E327" s="368"/>
      <c r="F327" s="368"/>
      <c r="G327" s="368"/>
      <c r="H327" s="368"/>
    </row>
    <row r="328" spans="1:8">
      <c r="A328" s="368"/>
      <c r="B328" s="368"/>
      <c r="C328" s="368"/>
      <c r="D328" s="368"/>
      <c r="E328" s="368"/>
      <c r="F328" s="368"/>
      <c r="G328" s="368"/>
      <c r="H328" s="368"/>
    </row>
    <row r="329" spans="1:8">
      <c r="A329" s="368"/>
      <c r="B329" s="368"/>
      <c r="C329" s="368"/>
      <c r="D329" s="368"/>
      <c r="E329" s="368"/>
      <c r="F329" s="368"/>
      <c r="G329" s="368"/>
      <c r="H329" s="368"/>
    </row>
    <row r="330" spans="1:8">
      <c r="A330" s="368"/>
      <c r="B330" s="368"/>
      <c r="C330" s="368"/>
      <c r="D330" s="368"/>
      <c r="E330" s="368"/>
      <c r="F330" s="368"/>
      <c r="G330" s="368"/>
      <c r="H330" s="368"/>
    </row>
    <row r="331" spans="1:8">
      <c r="A331" s="368"/>
      <c r="B331" s="368"/>
      <c r="C331" s="368"/>
      <c r="D331" s="368"/>
      <c r="E331" s="368"/>
      <c r="F331" s="368"/>
      <c r="G331" s="368"/>
      <c r="H331" s="368"/>
    </row>
    <row r="332" spans="1:8">
      <c r="A332" s="368"/>
      <c r="B332" s="368"/>
      <c r="C332" s="368"/>
      <c r="D332" s="368"/>
      <c r="E332" s="368"/>
      <c r="F332" s="368"/>
      <c r="G332" s="368"/>
      <c r="H332" s="368"/>
    </row>
    <row r="333" spans="1:8">
      <c r="A333" s="368"/>
      <c r="B333" s="368"/>
      <c r="C333" s="368"/>
      <c r="D333" s="368"/>
      <c r="E333" s="368"/>
      <c r="F333" s="368"/>
      <c r="G333" s="368"/>
      <c r="H333" s="368"/>
    </row>
    <row r="334" spans="1:8">
      <c r="A334" s="368"/>
      <c r="B334" s="368"/>
      <c r="C334" s="368"/>
      <c r="D334" s="368"/>
      <c r="E334" s="368"/>
      <c r="F334" s="368"/>
      <c r="G334" s="368"/>
      <c r="H334" s="368"/>
    </row>
    <row r="335" spans="1:8">
      <c r="A335" s="368"/>
      <c r="B335" s="368"/>
      <c r="C335" s="368"/>
      <c r="D335" s="368"/>
      <c r="E335" s="368"/>
      <c r="F335" s="368"/>
      <c r="G335" s="368"/>
      <c r="H335" s="368"/>
    </row>
    <row r="336" spans="1:8">
      <c r="A336" s="368"/>
      <c r="B336" s="368"/>
      <c r="C336" s="368"/>
      <c r="D336" s="368"/>
      <c r="E336" s="368"/>
      <c r="F336" s="368"/>
      <c r="G336" s="368"/>
      <c r="H336" s="368"/>
    </row>
    <row r="337" spans="1:8">
      <c r="A337" s="368"/>
      <c r="B337" s="368"/>
      <c r="C337" s="368"/>
      <c r="D337" s="368"/>
      <c r="E337" s="368"/>
      <c r="F337" s="368"/>
      <c r="G337" s="368"/>
      <c r="H337" s="368"/>
    </row>
    <row r="338" spans="1:8">
      <c r="A338" s="368"/>
      <c r="B338" s="368"/>
      <c r="C338" s="368"/>
      <c r="D338" s="368"/>
      <c r="E338" s="368"/>
      <c r="F338" s="368"/>
      <c r="G338" s="368"/>
      <c r="H338" s="368"/>
    </row>
    <row r="339" spans="1:8">
      <c r="A339" s="368"/>
      <c r="B339" s="368"/>
      <c r="C339" s="368"/>
      <c r="D339" s="368"/>
      <c r="E339" s="368"/>
      <c r="F339" s="368"/>
      <c r="G339" s="368"/>
      <c r="H339" s="368"/>
    </row>
    <row r="340" spans="1:8">
      <c r="A340" s="368"/>
      <c r="B340" s="368"/>
      <c r="C340" s="368"/>
      <c r="D340" s="368"/>
      <c r="E340" s="368"/>
      <c r="F340" s="368"/>
      <c r="G340" s="368"/>
      <c r="H340" s="368"/>
    </row>
    <row r="341" spans="1:8">
      <c r="A341" s="368"/>
      <c r="B341" s="368"/>
      <c r="C341" s="368"/>
      <c r="D341" s="368"/>
      <c r="E341" s="368"/>
      <c r="F341" s="368"/>
      <c r="G341" s="368"/>
      <c r="H341" s="368"/>
    </row>
    <row r="342" spans="1:8">
      <c r="A342" s="368"/>
      <c r="B342" s="368"/>
      <c r="C342" s="368"/>
      <c r="D342" s="368"/>
      <c r="E342" s="368"/>
      <c r="F342" s="368"/>
      <c r="G342" s="368"/>
      <c r="H342" s="368"/>
    </row>
    <row r="343" spans="1:8">
      <c r="A343" s="368"/>
      <c r="B343" s="368"/>
      <c r="C343" s="368"/>
      <c r="D343" s="368"/>
      <c r="E343" s="368"/>
      <c r="F343" s="368"/>
      <c r="G343" s="368"/>
      <c r="H343" s="368"/>
    </row>
    <row r="344" spans="1:8">
      <c r="A344" s="368"/>
      <c r="B344" s="368"/>
      <c r="C344" s="368"/>
      <c r="D344" s="368"/>
      <c r="E344" s="368"/>
      <c r="F344" s="368"/>
      <c r="G344" s="368"/>
      <c r="H344" s="368"/>
    </row>
    <row r="345" spans="1:8">
      <c r="A345" s="368"/>
      <c r="B345" s="368"/>
      <c r="C345" s="368"/>
      <c r="D345" s="368"/>
      <c r="E345" s="368"/>
      <c r="F345" s="368"/>
      <c r="G345" s="368"/>
      <c r="H345" s="368"/>
    </row>
    <row r="346" spans="1:8">
      <c r="A346" s="368"/>
      <c r="B346" s="368"/>
      <c r="C346" s="368"/>
      <c r="D346" s="368"/>
      <c r="E346" s="368"/>
      <c r="F346" s="368"/>
      <c r="G346" s="368"/>
      <c r="H346" s="368"/>
    </row>
    <row r="347" spans="1:8">
      <c r="A347" s="368"/>
      <c r="B347" s="368"/>
      <c r="C347" s="368"/>
      <c r="D347" s="368"/>
      <c r="E347" s="368"/>
      <c r="F347" s="368"/>
      <c r="G347" s="368"/>
      <c r="H347" s="368"/>
    </row>
    <row r="348" spans="1:8">
      <c r="A348" s="368"/>
      <c r="B348" s="368"/>
      <c r="C348" s="368"/>
      <c r="D348" s="368"/>
      <c r="E348" s="368"/>
      <c r="F348" s="368"/>
      <c r="G348" s="368"/>
      <c r="H348" s="368"/>
    </row>
    <row r="349" spans="1:8">
      <c r="A349" s="368"/>
      <c r="B349" s="368"/>
      <c r="C349" s="368"/>
      <c r="D349" s="368"/>
      <c r="E349" s="368"/>
      <c r="F349" s="368"/>
      <c r="G349" s="368"/>
      <c r="H349" s="368"/>
    </row>
    <row r="350" spans="1:8">
      <c r="A350" s="368"/>
      <c r="B350" s="368"/>
      <c r="C350" s="368"/>
      <c r="D350" s="368"/>
      <c r="E350" s="368"/>
      <c r="F350" s="368"/>
      <c r="G350" s="368"/>
      <c r="H350" s="368"/>
    </row>
    <row r="351" spans="1:8">
      <c r="A351" s="368"/>
      <c r="B351" s="368"/>
      <c r="C351" s="368"/>
      <c r="D351" s="368"/>
      <c r="E351" s="368"/>
      <c r="F351" s="368"/>
      <c r="G351" s="368"/>
      <c r="H351" s="368"/>
    </row>
    <row r="352" spans="1:8">
      <c r="A352" s="368"/>
      <c r="B352" s="368"/>
      <c r="C352" s="368"/>
      <c r="D352" s="368"/>
      <c r="E352" s="368"/>
      <c r="F352" s="368"/>
      <c r="G352" s="368"/>
      <c r="H352" s="368"/>
    </row>
    <row r="353" spans="1:8">
      <c r="A353" s="368"/>
      <c r="B353" s="368"/>
      <c r="C353" s="368"/>
      <c r="D353" s="368"/>
      <c r="E353" s="368"/>
      <c r="F353" s="368"/>
      <c r="G353" s="368"/>
      <c r="H353" s="368"/>
    </row>
    <row r="354" spans="1:8">
      <c r="A354" s="368"/>
      <c r="B354" s="368"/>
      <c r="C354" s="368"/>
      <c r="D354" s="368"/>
      <c r="E354" s="368"/>
      <c r="F354" s="368"/>
      <c r="G354" s="368"/>
      <c r="H354" s="368"/>
    </row>
    <row r="355" spans="1:8">
      <c r="A355" s="368"/>
      <c r="B355" s="368"/>
      <c r="C355" s="368"/>
      <c r="D355" s="368"/>
      <c r="E355" s="368"/>
      <c r="F355" s="368"/>
      <c r="G355" s="368"/>
      <c r="H355" s="368"/>
    </row>
    <row r="356" spans="1:8">
      <c r="A356" s="368"/>
      <c r="B356" s="368"/>
      <c r="C356" s="368"/>
      <c r="D356" s="368"/>
      <c r="E356" s="368"/>
      <c r="F356" s="368"/>
      <c r="G356" s="368"/>
      <c r="H356" s="368"/>
    </row>
    <row r="357" spans="1:8">
      <c r="A357" s="368"/>
      <c r="B357" s="368"/>
      <c r="C357" s="368"/>
      <c r="D357" s="368"/>
      <c r="E357" s="368"/>
      <c r="F357" s="368"/>
      <c r="G357" s="368"/>
      <c r="H357" s="368"/>
    </row>
    <row r="358" spans="1:8">
      <c r="A358" s="368"/>
      <c r="B358" s="368"/>
      <c r="C358" s="368"/>
      <c r="D358" s="368"/>
      <c r="E358" s="368"/>
      <c r="F358" s="368"/>
      <c r="G358" s="368"/>
      <c r="H358" s="368"/>
    </row>
    <row r="359" spans="1:8">
      <c r="A359" s="368"/>
      <c r="B359" s="368"/>
      <c r="C359" s="368"/>
      <c r="D359" s="368"/>
      <c r="E359" s="368"/>
      <c r="F359" s="368"/>
      <c r="G359" s="368"/>
      <c r="H359" s="368"/>
    </row>
    <row r="360" spans="1:8">
      <c r="A360" s="368"/>
      <c r="B360" s="368"/>
      <c r="C360" s="368"/>
      <c r="D360" s="368"/>
      <c r="E360" s="368"/>
      <c r="F360" s="368"/>
      <c r="G360" s="368"/>
      <c r="H360" s="368"/>
    </row>
    <row r="361" spans="1:8">
      <c r="A361" s="368"/>
      <c r="B361" s="368"/>
      <c r="C361" s="368"/>
      <c r="D361" s="368"/>
      <c r="E361" s="368"/>
      <c r="F361" s="368"/>
      <c r="G361" s="368"/>
      <c r="H361" s="368"/>
    </row>
    <row r="362" spans="1:8">
      <c r="A362" s="368"/>
      <c r="B362" s="368"/>
      <c r="C362" s="368"/>
      <c r="D362" s="368"/>
      <c r="E362" s="368"/>
      <c r="F362" s="368"/>
      <c r="G362" s="368"/>
      <c r="H362" s="368"/>
    </row>
    <row r="363" spans="1:8">
      <c r="A363" s="368"/>
      <c r="B363" s="368"/>
      <c r="C363" s="368"/>
      <c r="D363" s="368"/>
      <c r="E363" s="368"/>
      <c r="F363" s="368"/>
      <c r="G363" s="368"/>
      <c r="H363" s="368"/>
    </row>
    <row r="364" spans="1:8">
      <c r="A364" s="368"/>
      <c r="B364" s="368"/>
      <c r="C364" s="368"/>
      <c r="D364" s="368"/>
      <c r="E364" s="368"/>
      <c r="F364" s="368"/>
      <c r="G364" s="368"/>
      <c r="H364" s="368"/>
    </row>
    <row r="365" spans="1:8">
      <c r="A365" s="368"/>
      <c r="B365" s="368"/>
      <c r="C365" s="368"/>
      <c r="D365" s="368"/>
      <c r="E365" s="368"/>
      <c r="F365" s="368"/>
      <c r="G365" s="368"/>
      <c r="H365" s="368"/>
    </row>
    <row r="366" spans="1:8">
      <c r="A366" s="368"/>
      <c r="B366" s="368"/>
      <c r="C366" s="368"/>
      <c r="D366" s="368"/>
      <c r="E366" s="368"/>
      <c r="F366" s="368"/>
      <c r="G366" s="368"/>
      <c r="H366" s="368"/>
    </row>
    <row r="367" spans="1:8">
      <c r="A367" s="368"/>
      <c r="B367" s="368"/>
      <c r="C367" s="368"/>
      <c r="D367" s="368"/>
      <c r="E367" s="368"/>
      <c r="F367" s="368"/>
      <c r="G367" s="368"/>
      <c r="H367" s="368"/>
    </row>
    <row r="368" spans="1:8">
      <c r="A368" s="368"/>
      <c r="B368" s="368"/>
      <c r="C368" s="368"/>
      <c r="D368" s="368"/>
      <c r="E368" s="368"/>
      <c r="F368" s="368"/>
      <c r="G368" s="368"/>
      <c r="H368" s="368"/>
    </row>
    <row r="369" spans="1:8">
      <c r="A369" s="368"/>
      <c r="B369" s="368"/>
      <c r="C369" s="368"/>
      <c r="D369" s="368"/>
      <c r="E369" s="368"/>
      <c r="F369" s="368"/>
      <c r="G369" s="368"/>
      <c r="H369" s="368"/>
    </row>
    <row r="370" spans="1:8">
      <c r="A370" s="368"/>
      <c r="B370" s="368"/>
      <c r="C370" s="368"/>
      <c r="D370" s="368"/>
      <c r="E370" s="368"/>
      <c r="F370" s="368"/>
      <c r="G370" s="368"/>
      <c r="H370" s="368"/>
    </row>
    <row r="371" spans="1:8">
      <c r="A371" s="368"/>
      <c r="B371" s="368"/>
      <c r="C371" s="368"/>
      <c r="D371" s="368"/>
      <c r="E371" s="368"/>
      <c r="F371" s="368"/>
      <c r="G371" s="368"/>
      <c r="H371" s="368"/>
    </row>
    <row r="372" spans="1:8">
      <c r="A372" s="368"/>
      <c r="B372" s="368"/>
      <c r="C372" s="368"/>
      <c r="D372" s="368"/>
      <c r="E372" s="368"/>
      <c r="F372" s="368"/>
      <c r="G372" s="368"/>
      <c r="H372" s="368"/>
    </row>
    <row r="373" spans="1:8">
      <c r="A373" s="368"/>
      <c r="B373" s="368"/>
      <c r="C373" s="368"/>
      <c r="D373" s="368"/>
      <c r="E373" s="368"/>
      <c r="F373" s="368"/>
      <c r="G373" s="368"/>
      <c r="H373" s="368"/>
    </row>
    <row r="374" spans="1:8">
      <c r="A374" s="368"/>
      <c r="B374" s="368"/>
      <c r="C374" s="368"/>
      <c r="D374" s="368"/>
      <c r="E374" s="368"/>
      <c r="F374" s="368"/>
      <c r="G374" s="368"/>
      <c r="H374" s="368"/>
    </row>
    <row r="375" spans="1:8">
      <c r="A375" s="368"/>
      <c r="B375" s="368"/>
      <c r="C375" s="368"/>
      <c r="D375" s="368"/>
      <c r="E375" s="368"/>
      <c r="F375" s="368"/>
      <c r="G375" s="368"/>
      <c r="H375" s="368"/>
    </row>
    <row r="376" spans="1:8">
      <c r="A376" s="368"/>
      <c r="B376" s="368"/>
      <c r="C376" s="368"/>
      <c r="D376" s="368"/>
      <c r="E376" s="368"/>
      <c r="F376" s="368"/>
      <c r="G376" s="368"/>
      <c r="H376" s="368"/>
    </row>
    <row r="377" spans="1:8">
      <c r="A377" s="368"/>
      <c r="B377" s="368"/>
      <c r="C377" s="368"/>
      <c r="D377" s="368"/>
      <c r="E377" s="368"/>
      <c r="F377" s="368"/>
      <c r="G377" s="368"/>
      <c r="H377" s="368"/>
    </row>
    <row r="378" spans="1:8">
      <c r="A378" s="368"/>
      <c r="B378" s="368"/>
      <c r="C378" s="368"/>
      <c r="D378" s="368"/>
      <c r="E378" s="368"/>
      <c r="F378" s="368"/>
      <c r="G378" s="368"/>
      <c r="H378" s="368"/>
    </row>
    <row r="379" spans="1:8">
      <c r="A379" s="368"/>
      <c r="B379" s="368"/>
      <c r="C379" s="368"/>
      <c r="D379" s="368"/>
      <c r="E379" s="368"/>
      <c r="F379" s="368"/>
      <c r="G379" s="368"/>
      <c r="H379" s="368"/>
    </row>
    <row r="380" spans="1:8">
      <c r="A380" s="368"/>
      <c r="B380" s="368"/>
      <c r="C380" s="368"/>
      <c r="D380" s="368"/>
      <c r="E380" s="368"/>
      <c r="F380" s="368"/>
      <c r="G380" s="368"/>
      <c r="H380" s="368"/>
    </row>
    <row r="381" spans="1:8">
      <c r="A381" s="368"/>
      <c r="B381" s="368"/>
      <c r="C381" s="368"/>
      <c r="D381" s="368"/>
      <c r="E381" s="368"/>
      <c r="F381" s="368"/>
      <c r="G381" s="368"/>
      <c r="H381" s="368"/>
    </row>
    <row r="382" spans="1:8">
      <c r="A382" s="368"/>
      <c r="B382" s="368"/>
      <c r="C382" s="368"/>
      <c r="D382" s="368"/>
      <c r="E382" s="368"/>
      <c r="F382" s="368"/>
      <c r="G382" s="368"/>
      <c r="H382" s="368"/>
    </row>
    <row r="383" spans="1:8">
      <c r="A383" s="368"/>
      <c r="B383" s="368"/>
      <c r="C383" s="368"/>
      <c r="D383" s="368"/>
      <c r="E383" s="368"/>
      <c r="F383" s="368"/>
      <c r="G383" s="368"/>
      <c r="H383" s="368"/>
    </row>
    <row r="384" spans="1:8">
      <c r="A384" s="368"/>
      <c r="B384" s="368"/>
      <c r="C384" s="368"/>
      <c r="D384" s="368"/>
      <c r="E384" s="368"/>
      <c r="F384" s="368"/>
      <c r="G384" s="368"/>
      <c r="H384" s="368"/>
    </row>
    <row r="385" spans="1:8">
      <c r="A385" s="368"/>
      <c r="B385" s="368"/>
      <c r="C385" s="368"/>
      <c r="D385" s="368"/>
      <c r="E385" s="368"/>
      <c r="F385" s="368"/>
      <c r="G385" s="368"/>
      <c r="H385" s="368"/>
    </row>
    <row r="386" spans="1:8">
      <c r="A386" s="368"/>
      <c r="B386" s="368"/>
      <c r="C386" s="368"/>
      <c r="D386" s="368"/>
      <c r="E386" s="368"/>
      <c r="F386" s="368"/>
      <c r="G386" s="368"/>
      <c r="H386" s="368"/>
    </row>
    <row r="387" spans="1:8">
      <c r="A387" s="368"/>
      <c r="B387" s="368"/>
      <c r="C387" s="368"/>
      <c r="D387" s="368"/>
      <c r="E387" s="368"/>
      <c r="F387" s="368"/>
      <c r="G387" s="368"/>
      <c r="H387" s="368"/>
    </row>
    <row r="388" spans="1:8">
      <c r="A388" s="368"/>
      <c r="B388" s="368"/>
      <c r="C388" s="368"/>
      <c r="D388" s="368"/>
      <c r="E388" s="368"/>
      <c r="F388" s="368"/>
      <c r="G388" s="368"/>
      <c r="H388" s="368"/>
    </row>
    <row r="389" spans="1:8">
      <c r="A389" s="368"/>
      <c r="B389" s="368"/>
      <c r="C389" s="368"/>
      <c r="D389" s="368"/>
      <c r="E389" s="368"/>
      <c r="F389" s="368"/>
      <c r="G389" s="368"/>
      <c r="H389" s="368"/>
    </row>
    <row r="390" spans="1:8">
      <c r="A390" s="368"/>
      <c r="B390" s="368"/>
      <c r="C390" s="368"/>
      <c r="D390" s="368"/>
      <c r="E390" s="368"/>
      <c r="F390" s="368"/>
      <c r="G390" s="368"/>
      <c r="H390" s="368"/>
    </row>
    <row r="391" spans="1:8">
      <c r="A391" s="368"/>
      <c r="B391" s="368"/>
      <c r="C391" s="368"/>
      <c r="D391" s="368"/>
      <c r="E391" s="368"/>
      <c r="F391" s="368"/>
      <c r="G391" s="368"/>
      <c r="H391" s="368"/>
    </row>
    <row r="392" spans="1:8">
      <c r="A392" s="368"/>
      <c r="B392" s="368"/>
      <c r="C392" s="368"/>
      <c r="D392" s="368"/>
      <c r="E392" s="368"/>
      <c r="F392" s="368"/>
      <c r="G392" s="368"/>
      <c r="H392" s="368"/>
    </row>
    <row r="393" spans="1:8">
      <c r="A393" s="368"/>
      <c r="B393" s="368"/>
      <c r="C393" s="368"/>
      <c r="D393" s="368"/>
      <c r="E393" s="368"/>
      <c r="F393" s="368"/>
      <c r="G393" s="368"/>
      <c r="H393" s="368"/>
    </row>
    <row r="394" spans="1:8">
      <c r="A394" s="368"/>
      <c r="B394" s="368"/>
      <c r="C394" s="368"/>
      <c r="D394" s="368"/>
      <c r="E394" s="368"/>
      <c r="F394" s="368"/>
      <c r="G394" s="368"/>
      <c r="H394" s="368"/>
    </row>
    <row r="395" spans="1:8">
      <c r="A395" s="368"/>
      <c r="B395" s="368"/>
      <c r="C395" s="368"/>
      <c r="D395" s="368"/>
      <c r="E395" s="368"/>
      <c r="F395" s="368"/>
      <c r="G395" s="368"/>
      <c r="H395" s="368"/>
    </row>
    <row r="396" spans="1:8">
      <c r="A396" s="368"/>
      <c r="B396" s="368"/>
      <c r="C396" s="368"/>
      <c r="D396" s="368"/>
      <c r="E396" s="368"/>
      <c r="F396" s="368"/>
      <c r="G396" s="368"/>
      <c r="H396" s="368"/>
    </row>
    <row r="397" spans="1:8">
      <c r="A397" s="368"/>
      <c r="B397" s="368"/>
      <c r="C397" s="368"/>
      <c r="D397" s="368"/>
      <c r="E397" s="368"/>
      <c r="F397" s="368"/>
      <c r="G397" s="368"/>
      <c r="H397" s="368"/>
    </row>
    <row r="398" spans="1:8">
      <c r="A398" s="368"/>
      <c r="B398" s="368"/>
      <c r="C398" s="368"/>
      <c r="D398" s="368"/>
      <c r="E398" s="368"/>
      <c r="F398" s="368"/>
      <c r="G398" s="368"/>
      <c r="H398" s="368"/>
    </row>
    <row r="399" spans="1:8">
      <c r="A399" s="368"/>
      <c r="B399" s="368"/>
      <c r="C399" s="368"/>
      <c r="D399" s="368"/>
      <c r="E399" s="368"/>
      <c r="F399" s="368"/>
      <c r="G399" s="368"/>
      <c r="H399" s="368"/>
    </row>
    <row r="400" spans="1:8">
      <c r="A400" s="368"/>
      <c r="B400" s="368"/>
      <c r="C400" s="368"/>
      <c r="D400" s="368"/>
      <c r="E400" s="368"/>
      <c r="F400" s="368"/>
      <c r="G400" s="368"/>
      <c r="H400" s="368"/>
    </row>
    <row r="401" spans="1:8">
      <c r="A401" s="368"/>
      <c r="B401" s="368"/>
      <c r="C401" s="368"/>
      <c r="D401" s="368"/>
      <c r="E401" s="368"/>
      <c r="F401" s="368"/>
      <c r="G401" s="368"/>
      <c r="H401" s="368"/>
    </row>
    <row r="402" spans="1:8">
      <c r="A402" s="368"/>
      <c r="B402" s="368"/>
      <c r="C402" s="368"/>
      <c r="D402" s="368"/>
      <c r="E402" s="368"/>
      <c r="F402" s="368"/>
      <c r="G402" s="368"/>
      <c r="H402" s="368"/>
    </row>
    <row r="403" spans="1:8">
      <c r="A403" s="368"/>
      <c r="B403" s="368"/>
      <c r="C403" s="368"/>
      <c r="D403" s="368"/>
      <c r="E403" s="368"/>
      <c r="F403" s="368"/>
      <c r="G403" s="368"/>
      <c r="H403" s="368"/>
    </row>
    <row r="404" spans="1:8">
      <c r="A404" s="368"/>
      <c r="B404" s="368"/>
      <c r="C404" s="368"/>
      <c r="D404" s="368"/>
      <c r="E404" s="368"/>
      <c r="F404" s="368"/>
      <c r="G404" s="368"/>
      <c r="H404" s="368"/>
    </row>
    <row r="405" spans="1:8">
      <c r="A405" s="368"/>
      <c r="B405" s="368"/>
      <c r="C405" s="368"/>
      <c r="D405" s="368"/>
      <c r="E405" s="368"/>
      <c r="F405" s="368"/>
      <c r="G405" s="368"/>
      <c r="H405" s="368"/>
    </row>
    <row r="406" spans="1:8">
      <c r="A406" s="368"/>
      <c r="B406" s="368"/>
      <c r="C406" s="368"/>
      <c r="D406" s="368"/>
      <c r="E406" s="368"/>
      <c r="F406" s="368"/>
      <c r="G406" s="368"/>
      <c r="H406" s="368"/>
    </row>
    <row r="407" spans="1:8">
      <c r="A407" s="368"/>
      <c r="B407" s="368"/>
      <c r="C407" s="368"/>
      <c r="D407" s="368"/>
      <c r="E407" s="368"/>
      <c r="F407" s="368"/>
      <c r="G407" s="368"/>
      <c r="H407" s="368"/>
    </row>
    <row r="408" spans="1:8">
      <c r="A408" s="368"/>
      <c r="B408" s="368"/>
      <c r="C408" s="368"/>
      <c r="D408" s="368"/>
      <c r="E408" s="368"/>
      <c r="F408" s="368"/>
      <c r="G408" s="368"/>
      <c r="H408" s="368"/>
    </row>
    <row r="409" spans="1:8">
      <c r="A409" s="368"/>
      <c r="B409" s="368"/>
      <c r="C409" s="368"/>
      <c r="D409" s="368"/>
      <c r="E409" s="368"/>
      <c r="F409" s="368"/>
      <c r="G409" s="368"/>
      <c r="H409" s="368"/>
    </row>
    <row r="410" spans="1:8">
      <c r="A410" s="368"/>
      <c r="B410" s="368"/>
      <c r="C410" s="368"/>
      <c r="D410" s="368"/>
      <c r="E410" s="368"/>
      <c r="F410" s="368"/>
      <c r="G410" s="368"/>
      <c r="H410" s="368"/>
    </row>
    <row r="411" spans="1:8">
      <c r="A411" s="368"/>
      <c r="B411" s="368"/>
      <c r="C411" s="368"/>
      <c r="D411" s="368"/>
      <c r="E411" s="368"/>
      <c r="F411" s="368"/>
      <c r="G411" s="368"/>
      <c r="H411" s="368"/>
    </row>
    <row r="412" spans="1:8">
      <c r="A412" s="368"/>
      <c r="B412" s="368"/>
      <c r="C412" s="368"/>
      <c r="D412" s="368"/>
      <c r="E412" s="368"/>
      <c r="F412" s="368"/>
      <c r="G412" s="368"/>
      <c r="H412" s="368"/>
    </row>
    <row r="413" spans="1:8">
      <c r="A413" s="368"/>
      <c r="B413" s="368"/>
      <c r="C413" s="368"/>
      <c r="D413" s="368"/>
      <c r="E413" s="368"/>
      <c r="F413" s="368"/>
      <c r="G413" s="368"/>
      <c r="H413" s="368"/>
    </row>
    <row r="414" spans="1:8">
      <c r="A414" s="368"/>
      <c r="B414" s="368"/>
      <c r="C414" s="368"/>
      <c r="D414" s="368"/>
      <c r="E414" s="368"/>
      <c r="F414" s="368"/>
      <c r="G414" s="368"/>
      <c r="H414" s="368"/>
    </row>
    <row r="415" spans="1:8">
      <c r="A415" s="368"/>
      <c r="B415" s="368"/>
      <c r="C415" s="368"/>
      <c r="D415" s="368"/>
      <c r="E415" s="368"/>
      <c r="F415" s="368"/>
      <c r="G415" s="368"/>
      <c r="H415" s="368"/>
    </row>
    <row r="416" spans="1:8">
      <c r="A416" s="368"/>
      <c r="B416" s="368"/>
      <c r="C416" s="368"/>
      <c r="D416" s="368"/>
      <c r="E416" s="368"/>
      <c r="F416" s="368"/>
      <c r="G416" s="368"/>
      <c r="H416" s="368"/>
    </row>
    <row r="417" spans="1:8">
      <c r="A417" s="368"/>
      <c r="B417" s="368"/>
      <c r="C417" s="368"/>
      <c r="D417" s="368"/>
      <c r="E417" s="368"/>
      <c r="F417" s="368"/>
      <c r="G417" s="368"/>
      <c r="H417" s="368"/>
    </row>
    <row r="418" spans="1:8">
      <c r="A418" s="368"/>
      <c r="B418" s="368"/>
      <c r="C418" s="368"/>
      <c r="D418" s="368"/>
      <c r="E418" s="368"/>
      <c r="F418" s="368"/>
      <c r="G418" s="368"/>
      <c r="H418" s="368"/>
    </row>
    <row r="419" spans="1:8">
      <c r="A419" s="368"/>
      <c r="B419" s="368"/>
      <c r="C419" s="368"/>
      <c r="D419" s="368"/>
      <c r="E419" s="368"/>
      <c r="F419" s="368"/>
      <c r="G419" s="368"/>
      <c r="H419" s="368"/>
    </row>
    <row r="420" spans="1:8">
      <c r="A420" s="368"/>
      <c r="B420" s="368"/>
      <c r="C420" s="368"/>
      <c r="D420" s="368"/>
      <c r="E420" s="368"/>
      <c r="F420" s="368"/>
      <c r="G420" s="368"/>
      <c r="H420" s="368"/>
    </row>
    <row r="421" spans="1:8">
      <c r="A421" s="368"/>
      <c r="B421" s="368"/>
      <c r="C421" s="368"/>
      <c r="D421" s="368"/>
      <c r="E421" s="368"/>
      <c r="F421" s="368"/>
      <c r="G421" s="368"/>
      <c r="H421" s="368"/>
    </row>
    <row r="422" spans="1:8">
      <c r="A422" s="368"/>
      <c r="B422" s="368"/>
      <c r="C422" s="368"/>
      <c r="D422" s="368"/>
      <c r="E422" s="368"/>
      <c r="F422" s="368"/>
      <c r="G422" s="368"/>
      <c r="H422" s="368"/>
    </row>
    <row r="423" spans="1:8">
      <c r="A423" s="368"/>
      <c r="B423" s="368"/>
      <c r="C423" s="368"/>
      <c r="D423" s="368"/>
      <c r="E423" s="368"/>
      <c r="F423" s="368"/>
      <c r="G423" s="368"/>
      <c r="H423" s="368"/>
    </row>
    <row r="424" spans="1:8">
      <c r="A424" s="368"/>
      <c r="B424" s="368"/>
      <c r="C424" s="368"/>
      <c r="D424" s="368"/>
      <c r="E424" s="368"/>
      <c r="F424" s="368"/>
      <c r="G424" s="368"/>
      <c r="H424" s="368"/>
    </row>
    <row r="425" spans="1:8">
      <c r="A425" s="368"/>
      <c r="B425" s="368"/>
      <c r="C425" s="368"/>
      <c r="D425" s="368"/>
      <c r="E425" s="368"/>
      <c r="F425" s="368"/>
      <c r="G425" s="368"/>
      <c r="H425" s="368"/>
    </row>
    <row r="426" spans="1:8">
      <c r="A426" s="368"/>
      <c r="B426" s="368"/>
      <c r="C426" s="368"/>
      <c r="D426" s="368"/>
      <c r="E426" s="368"/>
      <c r="F426" s="368"/>
      <c r="G426" s="368"/>
      <c r="H426" s="368"/>
    </row>
    <row r="427" spans="1:8">
      <c r="A427" s="368"/>
      <c r="B427" s="368"/>
      <c r="C427" s="368"/>
      <c r="D427" s="368"/>
      <c r="E427" s="368"/>
      <c r="F427" s="368"/>
      <c r="G427" s="368"/>
      <c r="H427" s="368"/>
    </row>
    <row r="428" spans="1:8">
      <c r="A428" s="368"/>
      <c r="B428" s="368"/>
      <c r="C428" s="368"/>
      <c r="D428" s="368"/>
      <c r="E428" s="368"/>
      <c r="F428" s="368"/>
      <c r="G428" s="368"/>
      <c r="H428" s="368"/>
    </row>
    <row r="429" spans="1:8">
      <c r="A429" s="368"/>
      <c r="B429" s="368"/>
      <c r="C429" s="368"/>
      <c r="D429" s="368"/>
      <c r="E429" s="368"/>
      <c r="F429" s="368"/>
      <c r="G429" s="368"/>
      <c r="H429" s="368"/>
    </row>
    <row r="430" spans="1:8">
      <c r="A430" s="368"/>
      <c r="B430" s="368"/>
      <c r="C430" s="368"/>
      <c r="D430" s="368"/>
      <c r="E430" s="368"/>
      <c r="F430" s="368"/>
      <c r="G430" s="368"/>
      <c r="H430" s="368"/>
    </row>
    <row r="431" spans="1:8">
      <c r="A431" s="368"/>
      <c r="B431" s="368"/>
      <c r="C431" s="368"/>
      <c r="D431" s="368"/>
      <c r="E431" s="368"/>
      <c r="F431" s="368"/>
      <c r="G431" s="368"/>
      <c r="H431" s="368"/>
    </row>
    <row r="432" spans="1:8">
      <c r="A432" s="368"/>
      <c r="B432" s="368"/>
      <c r="C432" s="368"/>
      <c r="D432" s="368"/>
      <c r="E432" s="368"/>
      <c r="F432" s="368"/>
      <c r="G432" s="368"/>
      <c r="H432" s="368"/>
    </row>
    <row r="433" spans="1:8">
      <c r="A433" s="368"/>
      <c r="B433" s="368"/>
      <c r="C433" s="368"/>
      <c r="D433" s="368"/>
      <c r="E433" s="368"/>
      <c r="F433" s="368"/>
      <c r="G433" s="368"/>
      <c r="H433" s="368"/>
    </row>
    <row r="434" spans="1:8">
      <c r="A434" s="368"/>
      <c r="B434" s="368"/>
      <c r="C434" s="368"/>
      <c r="D434" s="368"/>
      <c r="E434" s="368"/>
      <c r="F434" s="368"/>
      <c r="G434" s="368"/>
      <c r="H434" s="368"/>
    </row>
    <row r="435" spans="1:8">
      <c r="A435" s="368"/>
      <c r="B435" s="368"/>
      <c r="C435" s="368"/>
      <c r="D435" s="368"/>
      <c r="E435" s="368"/>
      <c r="F435" s="368"/>
      <c r="G435" s="368"/>
      <c r="H435" s="368"/>
    </row>
    <row r="436" spans="1:8">
      <c r="A436" s="368"/>
      <c r="B436" s="368"/>
      <c r="C436" s="368"/>
      <c r="D436" s="368"/>
      <c r="E436" s="368"/>
      <c r="F436" s="368"/>
      <c r="G436" s="368"/>
      <c r="H436" s="368"/>
    </row>
    <row r="437" spans="1:8">
      <c r="A437" s="368"/>
      <c r="B437" s="368"/>
      <c r="C437" s="368"/>
      <c r="D437" s="368"/>
      <c r="E437" s="368"/>
      <c r="F437" s="368"/>
      <c r="G437" s="368"/>
      <c r="H437" s="368"/>
    </row>
    <row r="438" spans="1:8">
      <c r="A438" s="368"/>
      <c r="B438" s="368"/>
      <c r="C438" s="368"/>
      <c r="D438" s="368"/>
      <c r="E438" s="368"/>
      <c r="F438" s="368"/>
      <c r="G438" s="368"/>
      <c r="H438" s="368"/>
    </row>
    <row r="439" spans="1:8">
      <c r="A439" s="368"/>
      <c r="B439" s="368"/>
      <c r="C439" s="368"/>
      <c r="D439" s="368"/>
      <c r="E439" s="368"/>
      <c r="F439" s="368"/>
      <c r="G439" s="368"/>
      <c r="H439" s="368"/>
    </row>
    <row r="440" spans="1:8">
      <c r="A440" s="368"/>
      <c r="B440" s="368"/>
      <c r="C440" s="368"/>
      <c r="D440" s="368"/>
      <c r="E440" s="368"/>
      <c r="F440" s="368"/>
      <c r="G440" s="368"/>
      <c r="H440" s="368"/>
    </row>
    <row r="441" spans="1:8">
      <c r="A441" s="368"/>
      <c r="B441" s="368"/>
      <c r="C441" s="368"/>
      <c r="D441" s="368"/>
      <c r="E441" s="368"/>
      <c r="F441" s="368"/>
      <c r="G441" s="368"/>
      <c r="H441" s="368"/>
    </row>
    <row r="442" spans="1:8">
      <c r="A442" s="368"/>
      <c r="B442" s="368"/>
      <c r="C442" s="368"/>
      <c r="D442" s="368"/>
      <c r="E442" s="368"/>
      <c r="F442" s="368"/>
      <c r="G442" s="368"/>
      <c r="H442" s="368"/>
    </row>
    <row r="443" spans="1:8">
      <c r="A443" s="368"/>
      <c r="B443" s="368"/>
      <c r="C443" s="368"/>
      <c r="D443" s="368"/>
      <c r="E443" s="368"/>
      <c r="F443" s="368"/>
      <c r="G443" s="368"/>
      <c r="H443" s="368"/>
    </row>
    <row r="444" spans="1:8">
      <c r="A444" s="368"/>
      <c r="B444" s="368"/>
      <c r="C444" s="368"/>
      <c r="D444" s="368"/>
      <c r="E444" s="368"/>
      <c r="F444" s="368"/>
      <c r="G444" s="368"/>
      <c r="H444" s="368"/>
    </row>
    <row r="445" spans="1:8">
      <c r="A445" s="368"/>
      <c r="B445" s="368"/>
      <c r="C445" s="368"/>
      <c r="D445" s="368"/>
      <c r="E445" s="368"/>
      <c r="F445" s="368"/>
      <c r="G445" s="368"/>
      <c r="H445" s="368"/>
    </row>
    <row r="446" spans="1:8">
      <c r="A446" s="368"/>
      <c r="B446" s="368"/>
      <c r="C446" s="368"/>
      <c r="D446" s="368"/>
      <c r="E446" s="368"/>
      <c r="F446" s="368"/>
      <c r="G446" s="368"/>
      <c r="H446" s="368"/>
    </row>
    <row r="447" spans="1:8">
      <c r="A447" s="368"/>
      <c r="B447" s="368"/>
      <c r="C447" s="368"/>
      <c r="D447" s="368"/>
      <c r="E447" s="368"/>
      <c r="F447" s="368"/>
      <c r="G447" s="368"/>
      <c r="H447" s="368"/>
    </row>
    <row r="448" spans="1:8">
      <c r="A448" s="368"/>
      <c r="B448" s="368"/>
      <c r="C448" s="368"/>
      <c r="D448" s="368"/>
      <c r="E448" s="368"/>
      <c r="F448" s="368"/>
      <c r="G448" s="368"/>
      <c r="H448" s="368"/>
    </row>
    <row r="449" spans="1:8">
      <c r="A449" s="368"/>
      <c r="B449" s="368"/>
      <c r="C449" s="368"/>
      <c r="D449" s="368"/>
      <c r="E449" s="368"/>
      <c r="F449" s="368"/>
      <c r="G449" s="368"/>
      <c r="H449" s="368"/>
    </row>
    <row r="450" spans="1:8">
      <c r="A450" s="368"/>
      <c r="B450" s="368"/>
      <c r="C450" s="368"/>
      <c r="D450" s="368"/>
      <c r="E450" s="368"/>
      <c r="F450" s="368"/>
      <c r="G450" s="368"/>
      <c r="H450" s="368"/>
    </row>
    <row r="451" spans="1:8">
      <c r="A451" s="368"/>
      <c r="B451" s="368"/>
      <c r="C451" s="368"/>
      <c r="D451" s="368"/>
      <c r="E451" s="368"/>
      <c r="F451" s="368"/>
      <c r="G451" s="368"/>
      <c r="H451" s="368"/>
    </row>
    <row r="452" spans="1:8">
      <c r="A452" s="368"/>
      <c r="B452" s="368"/>
      <c r="C452" s="368"/>
      <c r="D452" s="368"/>
      <c r="E452" s="368"/>
      <c r="F452" s="368"/>
      <c r="G452" s="368"/>
      <c r="H452" s="368"/>
    </row>
    <row r="453" spans="1:8">
      <c r="A453" s="368"/>
      <c r="B453" s="368"/>
      <c r="C453" s="368"/>
      <c r="D453" s="368"/>
      <c r="E453" s="368"/>
      <c r="F453" s="368"/>
      <c r="G453" s="368"/>
      <c r="H453" s="368"/>
    </row>
    <row r="454" spans="1:8">
      <c r="A454" s="368"/>
      <c r="B454" s="368"/>
      <c r="C454" s="368"/>
      <c r="D454" s="368"/>
      <c r="E454" s="368"/>
      <c r="F454" s="368"/>
      <c r="G454" s="368"/>
      <c r="H454" s="368"/>
    </row>
    <row r="455" spans="1:8">
      <c r="A455" s="368"/>
      <c r="B455" s="368"/>
      <c r="C455" s="368"/>
      <c r="D455" s="368"/>
      <c r="E455" s="368"/>
      <c r="F455" s="368"/>
      <c r="G455" s="368"/>
      <c r="H455" s="368"/>
    </row>
    <row r="456" spans="1:8">
      <c r="A456" s="368"/>
      <c r="B456" s="368"/>
      <c r="C456" s="368"/>
      <c r="D456" s="368"/>
      <c r="E456" s="368"/>
      <c r="F456" s="368"/>
      <c r="G456" s="368"/>
      <c r="H456" s="368"/>
    </row>
    <row r="457" spans="1:8">
      <c r="A457" s="368"/>
      <c r="B457" s="368"/>
      <c r="C457" s="368"/>
      <c r="D457" s="368"/>
      <c r="E457" s="368"/>
      <c r="F457" s="368"/>
      <c r="G457" s="368"/>
      <c r="H457" s="368"/>
    </row>
    <row r="458" spans="1:8">
      <c r="A458" s="368"/>
      <c r="B458" s="368"/>
      <c r="C458" s="368"/>
      <c r="D458" s="368"/>
      <c r="E458" s="368"/>
      <c r="F458" s="368"/>
      <c r="G458" s="368"/>
      <c r="H458" s="368"/>
    </row>
    <row r="459" spans="1:8">
      <c r="A459" s="368"/>
      <c r="B459" s="368"/>
      <c r="C459" s="368"/>
      <c r="D459" s="368"/>
      <c r="E459" s="368"/>
      <c r="F459" s="368"/>
      <c r="G459" s="368"/>
      <c r="H459" s="368"/>
    </row>
    <row r="460" spans="1:8">
      <c r="A460" s="368"/>
      <c r="B460" s="368"/>
      <c r="C460" s="368"/>
      <c r="D460" s="368"/>
      <c r="E460" s="368"/>
      <c r="F460" s="368"/>
      <c r="G460" s="368"/>
      <c r="H460" s="368"/>
    </row>
    <row r="461" spans="1:8">
      <c r="A461" s="368"/>
      <c r="B461" s="368"/>
      <c r="C461" s="368"/>
      <c r="D461" s="368"/>
      <c r="E461" s="368"/>
      <c r="F461" s="368"/>
      <c r="G461" s="368"/>
      <c r="H461" s="368"/>
    </row>
    <row r="462" spans="1:8">
      <c r="A462" s="368"/>
      <c r="B462" s="368"/>
      <c r="C462" s="368"/>
      <c r="D462" s="368"/>
      <c r="E462" s="368"/>
      <c r="F462" s="368"/>
      <c r="G462" s="368"/>
      <c r="H462" s="368"/>
    </row>
    <row r="463" spans="1:8">
      <c r="A463" s="368"/>
      <c r="B463" s="368"/>
      <c r="C463" s="368"/>
      <c r="D463" s="368"/>
      <c r="E463" s="368"/>
      <c r="F463" s="368"/>
      <c r="G463" s="368"/>
      <c r="H463" s="368"/>
    </row>
    <row r="464" spans="1:8">
      <c r="A464" s="368"/>
      <c r="B464" s="368"/>
      <c r="C464" s="368"/>
      <c r="D464" s="368"/>
      <c r="E464" s="368"/>
      <c r="F464" s="368"/>
      <c r="G464" s="368"/>
      <c r="H464" s="368"/>
    </row>
    <row r="465" spans="1:8">
      <c r="A465" s="368"/>
      <c r="B465" s="368"/>
      <c r="C465" s="368"/>
      <c r="D465" s="368"/>
      <c r="E465" s="368"/>
      <c r="F465" s="368"/>
      <c r="G465" s="368"/>
      <c r="H465" s="368"/>
    </row>
    <row r="466" spans="1:8">
      <c r="A466" s="368"/>
      <c r="B466" s="368"/>
      <c r="C466" s="368"/>
      <c r="D466" s="368"/>
      <c r="E466" s="368"/>
      <c r="F466" s="368"/>
      <c r="G466" s="368"/>
      <c r="H466" s="368"/>
    </row>
    <row r="467" spans="1:8">
      <c r="A467" s="368"/>
      <c r="B467" s="368"/>
      <c r="C467" s="368"/>
      <c r="D467" s="368"/>
      <c r="E467" s="368"/>
      <c r="F467" s="368"/>
      <c r="G467" s="368"/>
      <c r="H467" s="368"/>
    </row>
    <row r="468" spans="1:8">
      <c r="A468" s="368"/>
      <c r="B468" s="368"/>
      <c r="C468" s="368"/>
      <c r="D468" s="368"/>
      <c r="E468" s="368"/>
      <c r="F468" s="368"/>
      <c r="G468" s="368"/>
      <c r="H468" s="368"/>
    </row>
    <row r="469" spans="1:8">
      <c r="A469" s="368"/>
      <c r="B469" s="368"/>
      <c r="C469" s="368"/>
      <c r="D469" s="368"/>
      <c r="E469" s="368"/>
      <c r="F469" s="368"/>
      <c r="G469" s="368"/>
      <c r="H469" s="368"/>
    </row>
    <row r="470" spans="1:8">
      <c r="A470" s="368"/>
      <c r="B470" s="368"/>
      <c r="C470" s="368"/>
      <c r="D470" s="368"/>
      <c r="E470" s="368"/>
      <c r="F470" s="368"/>
      <c r="G470" s="368"/>
      <c r="H470" s="368"/>
    </row>
    <row r="471" spans="1:8">
      <c r="A471" s="368"/>
      <c r="B471" s="368"/>
      <c r="C471" s="368"/>
      <c r="D471" s="368"/>
      <c r="E471" s="368"/>
      <c r="F471" s="368"/>
      <c r="G471" s="368"/>
      <c r="H471" s="368"/>
    </row>
    <row r="472" spans="1:8">
      <c r="A472" s="368"/>
      <c r="B472" s="368"/>
      <c r="C472" s="368"/>
      <c r="D472" s="368"/>
      <c r="E472" s="368"/>
      <c r="F472" s="368"/>
      <c r="G472" s="368"/>
      <c r="H472" s="368"/>
    </row>
    <row r="473" spans="1:8">
      <c r="A473" s="368"/>
      <c r="B473" s="368"/>
      <c r="C473" s="368"/>
      <c r="D473" s="368"/>
      <c r="E473" s="368"/>
      <c r="F473" s="368"/>
      <c r="G473" s="368"/>
      <c r="H473" s="368"/>
    </row>
    <row r="474" spans="1:8">
      <c r="A474" s="368"/>
      <c r="B474" s="368"/>
      <c r="C474" s="368"/>
      <c r="D474" s="368"/>
      <c r="E474" s="368"/>
      <c r="F474" s="368"/>
      <c r="G474" s="368"/>
      <c r="H474" s="368"/>
    </row>
    <row r="475" spans="1:8">
      <c r="A475" s="368"/>
      <c r="B475" s="368"/>
      <c r="C475" s="368"/>
      <c r="D475" s="368"/>
      <c r="E475" s="368"/>
      <c r="F475" s="368"/>
      <c r="G475" s="368"/>
      <c r="H475" s="368"/>
    </row>
    <row r="476" spans="1:8">
      <c r="A476" s="368"/>
      <c r="B476" s="368"/>
      <c r="C476" s="368"/>
      <c r="D476" s="368"/>
      <c r="E476" s="368"/>
      <c r="F476" s="368"/>
      <c r="G476" s="368"/>
      <c r="H476" s="368"/>
    </row>
    <row r="477" spans="1:8">
      <c r="A477" s="368"/>
      <c r="B477" s="368"/>
      <c r="C477" s="368"/>
      <c r="D477" s="368"/>
      <c r="E477" s="368"/>
      <c r="F477" s="368"/>
      <c r="G477" s="368"/>
      <c r="H477" s="368"/>
    </row>
    <row r="478" spans="1:8">
      <c r="A478" s="368"/>
      <c r="B478" s="368"/>
      <c r="C478" s="368"/>
      <c r="D478" s="368"/>
      <c r="E478" s="368"/>
      <c r="F478" s="368"/>
      <c r="G478" s="368"/>
      <c r="H478" s="368"/>
    </row>
    <row r="479" spans="1:8">
      <c r="A479" s="368"/>
      <c r="B479" s="368"/>
      <c r="C479" s="368"/>
      <c r="D479" s="368"/>
      <c r="E479" s="368"/>
      <c r="F479" s="368"/>
      <c r="G479" s="368"/>
      <c r="H479" s="368"/>
    </row>
    <row r="480" spans="1:8">
      <c r="A480" s="368"/>
      <c r="B480" s="368"/>
      <c r="C480" s="368"/>
      <c r="D480" s="368"/>
      <c r="E480" s="368"/>
      <c r="F480" s="368"/>
      <c r="G480" s="368"/>
      <c r="H480" s="368"/>
    </row>
    <row r="481" spans="1:8">
      <c r="A481" s="368"/>
      <c r="B481" s="368"/>
      <c r="C481" s="368"/>
      <c r="D481" s="368"/>
      <c r="E481" s="368"/>
      <c r="F481" s="368"/>
      <c r="G481" s="368"/>
      <c r="H481" s="368"/>
    </row>
    <row r="482" spans="1:8">
      <c r="A482" s="368"/>
      <c r="B482" s="368"/>
      <c r="C482" s="368"/>
      <c r="D482" s="368"/>
      <c r="E482" s="368"/>
      <c r="F482" s="368"/>
      <c r="G482" s="368"/>
      <c r="H482" s="368"/>
    </row>
    <row r="483" spans="1:8">
      <c r="A483" s="368"/>
      <c r="B483" s="368"/>
      <c r="C483" s="368"/>
      <c r="D483" s="368"/>
      <c r="E483" s="368"/>
      <c r="F483" s="368"/>
      <c r="G483" s="368"/>
      <c r="H483" s="368"/>
    </row>
    <row r="484" spans="1:8">
      <c r="A484" s="368"/>
      <c r="B484" s="368"/>
      <c r="C484" s="368"/>
      <c r="D484" s="368"/>
      <c r="E484" s="368"/>
      <c r="F484" s="368"/>
      <c r="G484" s="368"/>
      <c r="H484" s="368"/>
    </row>
    <row r="485" spans="1:8">
      <c r="A485" s="368"/>
      <c r="B485" s="368"/>
      <c r="C485" s="368"/>
      <c r="D485" s="368"/>
      <c r="E485" s="368"/>
      <c r="F485" s="368"/>
      <c r="G485" s="368"/>
      <c r="H485" s="368"/>
    </row>
    <row r="486" spans="1:8">
      <c r="A486" s="368"/>
      <c r="B486" s="368"/>
      <c r="C486" s="368"/>
      <c r="D486" s="368"/>
      <c r="E486" s="368"/>
      <c r="F486" s="368"/>
      <c r="G486" s="368"/>
      <c r="H486" s="368"/>
    </row>
    <row r="487" spans="1:8">
      <c r="A487" s="368"/>
      <c r="B487" s="368"/>
      <c r="C487" s="368"/>
      <c r="D487" s="368"/>
      <c r="E487" s="368"/>
      <c r="F487" s="368"/>
      <c r="G487" s="368"/>
      <c r="H487" s="368"/>
    </row>
    <row r="488" spans="1:8">
      <c r="A488" s="368"/>
      <c r="B488" s="368"/>
      <c r="C488" s="368"/>
      <c r="D488" s="368"/>
      <c r="E488" s="368"/>
      <c r="F488" s="368"/>
      <c r="G488" s="368"/>
      <c r="H488" s="368"/>
    </row>
    <row r="489" spans="1:8">
      <c r="A489" s="368"/>
      <c r="B489" s="368"/>
      <c r="C489" s="368"/>
      <c r="D489" s="368"/>
      <c r="E489" s="368"/>
      <c r="F489" s="368"/>
      <c r="G489" s="368"/>
      <c r="H489" s="368"/>
    </row>
    <row r="490" spans="1:8">
      <c r="A490" s="368"/>
      <c r="B490" s="368"/>
      <c r="C490" s="368"/>
      <c r="D490" s="368"/>
      <c r="E490" s="368"/>
      <c r="F490" s="368"/>
      <c r="G490" s="368"/>
      <c r="H490" s="368"/>
    </row>
    <row r="491" spans="1:8">
      <c r="A491" s="368"/>
      <c r="B491" s="368"/>
      <c r="C491" s="368"/>
      <c r="D491" s="368"/>
      <c r="E491" s="368"/>
      <c r="F491" s="368"/>
      <c r="G491" s="368"/>
      <c r="H491" s="368"/>
    </row>
    <row r="492" spans="1:8">
      <c r="A492" s="368"/>
      <c r="B492" s="368"/>
      <c r="C492" s="368"/>
      <c r="D492" s="368"/>
      <c r="E492" s="368"/>
      <c r="F492" s="368"/>
      <c r="G492" s="368"/>
      <c r="H492" s="368"/>
    </row>
    <row r="493" spans="1:8">
      <c r="A493" s="368"/>
      <c r="B493" s="368"/>
      <c r="C493" s="368"/>
      <c r="D493" s="368"/>
      <c r="E493" s="368"/>
      <c r="F493" s="368"/>
      <c r="G493" s="368"/>
      <c r="H493" s="368"/>
    </row>
    <row r="494" spans="1:8">
      <c r="A494" s="368"/>
      <c r="B494" s="368"/>
      <c r="C494" s="368"/>
      <c r="D494" s="368"/>
      <c r="E494" s="368"/>
      <c r="F494" s="368"/>
      <c r="G494" s="368"/>
      <c r="H494" s="368"/>
    </row>
    <row r="495" spans="1:8">
      <c r="A495" s="368"/>
      <c r="B495" s="368"/>
      <c r="C495" s="368"/>
      <c r="D495" s="368"/>
      <c r="E495" s="368"/>
      <c r="F495" s="368"/>
      <c r="G495" s="368"/>
      <c r="H495" s="368"/>
    </row>
    <row r="496" spans="1:8">
      <c r="A496" s="368"/>
      <c r="B496" s="368"/>
      <c r="C496" s="368"/>
      <c r="D496" s="368"/>
      <c r="E496" s="368"/>
      <c r="F496" s="368"/>
      <c r="G496" s="368"/>
      <c r="H496" s="368"/>
    </row>
    <row r="497" spans="1:8">
      <c r="A497" s="368"/>
      <c r="B497" s="368"/>
      <c r="C497" s="368"/>
      <c r="D497" s="368"/>
      <c r="E497" s="368"/>
      <c r="F497" s="368"/>
      <c r="G497" s="368"/>
      <c r="H497" s="368"/>
    </row>
    <row r="498" spans="1:8">
      <c r="A498" s="368"/>
      <c r="B498" s="368"/>
      <c r="C498" s="368"/>
      <c r="D498" s="368"/>
      <c r="E498" s="368"/>
      <c r="F498" s="368"/>
      <c r="G498" s="368"/>
      <c r="H498" s="368"/>
    </row>
    <row r="499" spans="1:8">
      <c r="A499" s="368"/>
      <c r="B499" s="368"/>
      <c r="C499" s="368"/>
      <c r="D499" s="368"/>
      <c r="E499" s="368"/>
      <c r="F499" s="368"/>
      <c r="G499" s="368"/>
      <c r="H499" s="368"/>
    </row>
    <row r="500" spans="1:8">
      <c r="A500" s="368"/>
      <c r="B500" s="368"/>
      <c r="C500" s="368"/>
      <c r="D500" s="368"/>
      <c r="E500" s="368"/>
      <c r="F500" s="368"/>
      <c r="G500" s="368"/>
      <c r="H500" s="368"/>
    </row>
    <row r="501" spans="1:8">
      <c r="A501" s="368"/>
      <c r="B501" s="368"/>
      <c r="C501" s="368"/>
      <c r="D501" s="368"/>
      <c r="E501" s="368"/>
      <c r="F501" s="368"/>
      <c r="G501" s="368"/>
      <c r="H501" s="368"/>
    </row>
    <row r="502" spans="1:8">
      <c r="A502" s="368"/>
      <c r="B502" s="368"/>
      <c r="C502" s="368"/>
      <c r="D502" s="368"/>
      <c r="E502" s="368"/>
      <c r="F502" s="368"/>
      <c r="G502" s="368"/>
      <c r="H502" s="368"/>
    </row>
    <row r="503" spans="1:8">
      <c r="A503" s="368"/>
      <c r="B503" s="368"/>
      <c r="C503" s="368"/>
      <c r="D503" s="368"/>
      <c r="E503" s="368"/>
      <c r="F503" s="368"/>
      <c r="G503" s="368"/>
      <c r="H503" s="368"/>
    </row>
    <row r="504" spans="1:8">
      <c r="A504" s="368"/>
      <c r="B504" s="368"/>
      <c r="C504" s="368"/>
      <c r="D504" s="368"/>
      <c r="E504" s="368"/>
      <c r="F504" s="368"/>
      <c r="G504" s="368"/>
      <c r="H504" s="368"/>
    </row>
    <row r="505" spans="1:8">
      <c r="A505" s="368"/>
      <c r="B505" s="368"/>
      <c r="C505" s="368"/>
      <c r="D505" s="368"/>
      <c r="E505" s="368"/>
      <c r="F505" s="368"/>
      <c r="G505" s="368"/>
      <c r="H505" s="368"/>
    </row>
    <row r="506" spans="1:8">
      <c r="A506" s="368"/>
      <c r="B506" s="368"/>
      <c r="C506" s="368"/>
      <c r="D506" s="368"/>
      <c r="E506" s="368"/>
      <c r="F506" s="368"/>
      <c r="G506" s="368"/>
      <c r="H506" s="368"/>
    </row>
    <row r="507" spans="1:8">
      <c r="A507" s="368"/>
      <c r="B507" s="368"/>
      <c r="C507" s="368"/>
      <c r="D507" s="368"/>
      <c r="E507" s="368"/>
      <c r="F507" s="368"/>
      <c r="G507" s="368"/>
      <c r="H507" s="368"/>
    </row>
    <row r="508" spans="1:8">
      <c r="A508" s="368"/>
      <c r="B508" s="368"/>
      <c r="C508" s="368"/>
      <c r="D508" s="368"/>
      <c r="E508" s="368"/>
      <c r="F508" s="368"/>
      <c r="G508" s="368"/>
      <c r="H508" s="368"/>
    </row>
    <row r="509" spans="1:8">
      <c r="A509" s="368"/>
      <c r="B509" s="368"/>
      <c r="C509" s="368"/>
      <c r="D509" s="368"/>
      <c r="E509" s="368"/>
      <c r="F509" s="368"/>
      <c r="G509" s="368"/>
      <c r="H509" s="368"/>
    </row>
    <row r="510" spans="1:8">
      <c r="A510" s="368"/>
      <c r="B510" s="368"/>
      <c r="C510" s="368"/>
      <c r="D510" s="368"/>
      <c r="E510" s="368"/>
      <c r="F510" s="368"/>
      <c r="G510" s="368"/>
      <c r="H510" s="368"/>
    </row>
    <row r="511" spans="1:8">
      <c r="A511" s="368"/>
      <c r="B511" s="368"/>
      <c r="C511" s="368"/>
      <c r="D511" s="368"/>
      <c r="E511" s="368"/>
      <c r="F511" s="368"/>
      <c r="G511" s="368"/>
      <c r="H511" s="368"/>
    </row>
    <row r="512" spans="1:8">
      <c r="A512" s="368"/>
      <c r="B512" s="368"/>
      <c r="C512" s="368"/>
      <c r="D512" s="368"/>
      <c r="E512" s="368"/>
      <c r="F512" s="368"/>
      <c r="G512" s="368"/>
      <c r="H512" s="368"/>
    </row>
    <row r="513" spans="1:8">
      <c r="A513" s="368"/>
      <c r="B513" s="368"/>
      <c r="C513" s="368"/>
      <c r="D513" s="368"/>
      <c r="E513" s="368"/>
      <c r="F513" s="368"/>
      <c r="G513" s="368"/>
      <c r="H513" s="368"/>
    </row>
    <row r="514" spans="1:8">
      <c r="A514" s="368"/>
      <c r="B514" s="368"/>
      <c r="C514" s="368"/>
      <c r="D514" s="368"/>
      <c r="E514" s="368"/>
      <c r="F514" s="368"/>
      <c r="G514" s="368"/>
      <c r="H514" s="368"/>
    </row>
    <row r="515" spans="1:8">
      <c r="A515" s="368"/>
      <c r="B515" s="368"/>
      <c r="C515" s="368"/>
      <c r="D515" s="368"/>
      <c r="E515" s="368"/>
      <c r="F515" s="368"/>
      <c r="G515" s="368"/>
      <c r="H515" s="368"/>
    </row>
    <row r="516" spans="1:8">
      <c r="A516" s="368"/>
      <c r="B516" s="368"/>
      <c r="C516" s="368"/>
      <c r="D516" s="368"/>
      <c r="E516" s="368"/>
      <c r="F516" s="368"/>
      <c r="G516" s="368"/>
      <c r="H516" s="368"/>
    </row>
    <row r="517" spans="1:8">
      <c r="A517" s="368"/>
      <c r="B517" s="368"/>
      <c r="C517" s="368"/>
      <c r="D517" s="368"/>
      <c r="E517" s="368"/>
      <c r="F517" s="368"/>
      <c r="G517" s="368"/>
      <c r="H517" s="368"/>
    </row>
    <row r="518" spans="1:8">
      <c r="A518" s="368"/>
      <c r="B518" s="368"/>
      <c r="C518" s="368"/>
      <c r="D518" s="368"/>
      <c r="E518" s="368"/>
      <c r="F518" s="368"/>
      <c r="G518" s="368"/>
      <c r="H518" s="368"/>
    </row>
    <row r="519" spans="1:8">
      <c r="A519" s="368"/>
      <c r="B519" s="368"/>
      <c r="C519" s="368"/>
      <c r="D519" s="368"/>
      <c r="E519" s="368"/>
      <c r="F519" s="368"/>
      <c r="G519" s="368"/>
      <c r="H519" s="368"/>
    </row>
    <row r="520" spans="1:8">
      <c r="A520" s="368"/>
      <c r="B520" s="368"/>
      <c r="C520" s="368"/>
      <c r="D520" s="368"/>
      <c r="E520" s="368"/>
      <c r="F520" s="368"/>
      <c r="G520" s="368"/>
      <c r="H520" s="368"/>
    </row>
    <row r="521" spans="1:8">
      <c r="A521" s="368"/>
      <c r="B521" s="368"/>
      <c r="C521" s="368"/>
      <c r="D521" s="368"/>
      <c r="E521" s="368"/>
      <c r="F521" s="368"/>
      <c r="G521" s="368"/>
      <c r="H521" s="368"/>
    </row>
    <row r="522" spans="1:8">
      <c r="A522" s="368"/>
      <c r="B522" s="368"/>
      <c r="C522" s="368"/>
      <c r="D522" s="368"/>
      <c r="E522" s="368"/>
      <c r="F522" s="368"/>
      <c r="G522" s="368"/>
      <c r="H522" s="368"/>
    </row>
    <row r="523" spans="1:8">
      <c r="A523" s="368"/>
      <c r="B523" s="368"/>
      <c r="C523" s="368"/>
      <c r="D523" s="368"/>
      <c r="E523" s="368"/>
      <c r="F523" s="368"/>
      <c r="G523" s="368"/>
      <c r="H523" s="368"/>
    </row>
    <row r="524" spans="1:8">
      <c r="A524" s="368"/>
      <c r="B524" s="368"/>
      <c r="C524" s="368"/>
      <c r="D524" s="368"/>
      <c r="E524" s="368"/>
      <c r="F524" s="368"/>
      <c r="G524" s="368"/>
      <c r="H524" s="368"/>
    </row>
    <row r="525" spans="1:8">
      <c r="A525" s="368"/>
      <c r="B525" s="368"/>
      <c r="C525" s="368"/>
      <c r="D525" s="368"/>
      <c r="E525" s="368"/>
      <c r="F525" s="368"/>
      <c r="G525" s="368"/>
      <c r="H525" s="368"/>
    </row>
    <row r="526" spans="1:8">
      <c r="A526" s="368"/>
      <c r="B526" s="368"/>
      <c r="C526" s="368"/>
      <c r="D526" s="368"/>
      <c r="E526" s="368"/>
      <c r="F526" s="368"/>
      <c r="G526" s="368"/>
      <c r="H526" s="368"/>
    </row>
    <row r="527" spans="1:8">
      <c r="A527" s="368"/>
      <c r="B527" s="368"/>
      <c r="C527" s="368"/>
      <c r="D527" s="368"/>
      <c r="E527" s="368"/>
      <c r="F527" s="368"/>
      <c r="G527" s="368"/>
      <c r="H527" s="368"/>
    </row>
    <row r="528" spans="1:8">
      <c r="A528" s="368"/>
      <c r="B528" s="368"/>
      <c r="C528" s="368"/>
      <c r="D528" s="368"/>
      <c r="E528" s="368"/>
      <c r="F528" s="368"/>
      <c r="G528" s="368"/>
      <c r="H528" s="368"/>
    </row>
    <row r="529" spans="1:8">
      <c r="A529" s="368"/>
      <c r="B529" s="368"/>
      <c r="C529" s="368"/>
      <c r="D529" s="368"/>
      <c r="E529" s="368"/>
      <c r="F529" s="368"/>
      <c r="G529" s="368"/>
      <c r="H529" s="368"/>
    </row>
    <row r="530" spans="1:8">
      <c r="A530" s="368"/>
      <c r="B530" s="368"/>
      <c r="C530" s="368"/>
      <c r="D530" s="368"/>
      <c r="E530" s="368"/>
      <c r="F530" s="368"/>
      <c r="G530" s="368"/>
      <c r="H530" s="368"/>
    </row>
    <row r="531" spans="1:8">
      <c r="A531" s="368"/>
      <c r="B531" s="368"/>
      <c r="C531" s="368"/>
      <c r="D531" s="368"/>
      <c r="E531" s="368"/>
      <c r="F531" s="368"/>
      <c r="G531" s="368"/>
      <c r="H531" s="368"/>
    </row>
    <row r="532" spans="1:8">
      <c r="A532" s="368"/>
      <c r="B532" s="368"/>
      <c r="C532" s="368"/>
      <c r="D532" s="368"/>
      <c r="E532" s="368"/>
      <c r="F532" s="368"/>
      <c r="G532" s="368"/>
      <c r="H532" s="368"/>
    </row>
    <row r="533" spans="1:8">
      <c r="A533" s="368"/>
      <c r="B533" s="368"/>
      <c r="C533" s="368"/>
      <c r="D533" s="368"/>
      <c r="E533" s="368"/>
      <c r="F533" s="368"/>
      <c r="G533" s="368"/>
      <c r="H533" s="368"/>
    </row>
    <row r="534" spans="1:8">
      <c r="A534" s="368"/>
      <c r="B534" s="368"/>
      <c r="C534" s="368"/>
      <c r="D534" s="368"/>
      <c r="E534" s="368"/>
      <c r="F534" s="368"/>
      <c r="G534" s="368"/>
      <c r="H534" s="368"/>
    </row>
    <row r="535" spans="1:8">
      <c r="A535" s="368"/>
      <c r="B535" s="368"/>
      <c r="C535" s="368"/>
      <c r="D535" s="368"/>
      <c r="E535" s="368"/>
      <c r="F535" s="368"/>
      <c r="G535" s="368"/>
      <c r="H535" s="368"/>
    </row>
    <row r="536" spans="1:8">
      <c r="A536" s="368"/>
      <c r="B536" s="368"/>
      <c r="C536" s="368"/>
      <c r="D536" s="368"/>
      <c r="E536" s="368"/>
      <c r="F536" s="368"/>
      <c r="G536" s="368"/>
      <c r="H536" s="368"/>
    </row>
    <row r="537" spans="1:8">
      <c r="A537" s="368"/>
      <c r="B537" s="368"/>
      <c r="C537" s="368"/>
      <c r="D537" s="368"/>
      <c r="E537" s="368"/>
      <c r="F537" s="368"/>
      <c r="G537" s="368"/>
      <c r="H537" s="368"/>
    </row>
    <row r="538" spans="1:8">
      <c r="A538" s="368"/>
      <c r="B538" s="368"/>
      <c r="C538" s="368"/>
      <c r="D538" s="368"/>
      <c r="E538" s="368"/>
      <c r="F538" s="368"/>
      <c r="G538" s="368"/>
      <c r="H538" s="368"/>
    </row>
    <row r="539" spans="1:8">
      <c r="A539" s="368"/>
      <c r="B539" s="368"/>
      <c r="C539" s="368"/>
      <c r="D539" s="368"/>
      <c r="E539" s="368"/>
      <c r="F539" s="368"/>
      <c r="G539" s="368"/>
      <c r="H539" s="368"/>
    </row>
    <row r="540" spans="1:8">
      <c r="A540" s="368"/>
      <c r="B540" s="368"/>
      <c r="C540" s="368"/>
      <c r="D540" s="368"/>
      <c r="E540" s="368"/>
      <c r="F540" s="368"/>
      <c r="G540" s="368"/>
      <c r="H540" s="368"/>
    </row>
  </sheetData>
  <sheetProtection selectLockedCells="1" selectUnlockedCells="1"/>
  <autoFilter ref="A1:H1"/>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theme="6" tint="0.39997558519241921"/>
  </sheetPr>
  <dimension ref="A1:G5"/>
  <sheetViews>
    <sheetView workbookViewId="0">
      <selection activeCell="A2" sqref="A2"/>
    </sheetView>
  </sheetViews>
  <sheetFormatPr defaultRowHeight="12.75"/>
  <cols>
    <col min="1" max="1" width="34.28515625" customWidth="1"/>
    <col min="2" max="2" width="29.28515625" customWidth="1"/>
    <col min="3" max="3" width="15.5703125" customWidth="1"/>
    <col min="4" max="4" width="16.42578125" customWidth="1"/>
    <col min="5" max="5" width="15.7109375" customWidth="1"/>
    <col min="6" max="6" width="14.5703125" customWidth="1"/>
    <col min="7" max="7" width="15.85546875" customWidth="1"/>
  </cols>
  <sheetData>
    <row r="1" spans="1:7" ht="16.5" customHeight="1">
      <c r="A1" s="368" t="s">
        <v>242</v>
      </c>
      <c r="B1" s="368" t="s">
        <v>325</v>
      </c>
      <c r="C1" s="368" t="s">
        <v>326</v>
      </c>
      <c r="D1" s="368" t="s">
        <v>70</v>
      </c>
      <c r="E1" s="368" t="s">
        <v>71</v>
      </c>
      <c r="F1" s="368" t="s">
        <v>327</v>
      </c>
      <c r="G1" s="368" t="s">
        <v>72</v>
      </c>
    </row>
    <row r="2" spans="1:7">
      <c r="A2" s="368"/>
      <c r="B2" s="368"/>
      <c r="C2" s="368"/>
      <c r="D2" s="368"/>
      <c r="E2" s="368"/>
      <c r="F2" s="368"/>
      <c r="G2" s="368"/>
    </row>
    <row r="3" spans="1:7">
      <c r="A3" s="368"/>
      <c r="B3" s="368"/>
      <c r="C3" s="368"/>
      <c r="D3" s="368"/>
      <c r="E3" s="368"/>
      <c r="F3" s="368"/>
      <c r="G3" s="368"/>
    </row>
    <row r="4" spans="1:7">
      <c r="A4" s="368"/>
      <c r="B4" s="368"/>
      <c r="C4" s="368"/>
      <c r="D4" s="368"/>
      <c r="E4" s="368"/>
      <c r="F4" s="368"/>
      <c r="G4" s="368"/>
    </row>
    <row r="5" spans="1:7">
      <c r="A5" s="368"/>
      <c r="B5" s="368"/>
      <c r="C5" s="368"/>
      <c r="D5" s="368"/>
      <c r="E5" s="368"/>
      <c r="F5" s="368"/>
      <c r="G5" s="368"/>
    </row>
  </sheetData>
  <sheetProtection selectLockedCells="1" selectUnlockedCells="1"/>
  <phoneticPr fontId="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theme="6" tint="0.39997558519241921"/>
  </sheetPr>
  <dimension ref="A1:I2157"/>
  <sheetViews>
    <sheetView zoomScale="80" zoomScaleNormal="80" workbookViewId="0">
      <selection activeCell="A2" sqref="A2"/>
    </sheetView>
  </sheetViews>
  <sheetFormatPr defaultRowHeight="12.75"/>
  <cols>
    <col min="1" max="1" width="34.28515625" customWidth="1"/>
    <col min="2" max="2" width="29.28515625" customWidth="1"/>
    <col min="3" max="3" width="28.42578125" customWidth="1"/>
    <col min="4" max="4" width="62.5703125" customWidth="1"/>
    <col min="5" max="5" width="15.7109375" customWidth="1"/>
    <col min="6" max="6" width="16.42578125" customWidth="1"/>
    <col min="7" max="7" width="15.7109375" customWidth="1"/>
    <col min="8" max="9" width="14.5703125" customWidth="1"/>
    <col min="256" max="256" width="34.28515625" customWidth="1"/>
    <col min="257" max="257" width="29.28515625" customWidth="1"/>
    <col min="258" max="258" width="28.42578125" customWidth="1"/>
    <col min="259" max="259" width="62.5703125" customWidth="1"/>
    <col min="260" max="260" width="15.7109375" customWidth="1"/>
    <col min="261" max="261" width="16.42578125" customWidth="1"/>
    <col min="262" max="262" width="15.7109375" customWidth="1"/>
    <col min="263" max="264" width="14.5703125" customWidth="1"/>
    <col min="265" max="265" width="1.42578125" customWidth="1"/>
    <col min="512" max="512" width="34.28515625" customWidth="1"/>
    <col min="513" max="513" width="29.28515625" customWidth="1"/>
    <col min="514" max="514" width="28.42578125" customWidth="1"/>
    <col min="515" max="515" width="62.5703125" customWidth="1"/>
    <col min="516" max="516" width="15.7109375" customWidth="1"/>
    <col min="517" max="517" width="16.42578125" customWidth="1"/>
    <col min="518" max="518" width="15.7109375" customWidth="1"/>
    <col min="519" max="520" width="14.5703125" customWidth="1"/>
    <col min="521" max="521" width="1.42578125" customWidth="1"/>
    <col min="768" max="768" width="34.28515625" customWidth="1"/>
    <col min="769" max="769" width="29.28515625" customWidth="1"/>
    <col min="770" max="770" width="28.42578125" customWidth="1"/>
    <col min="771" max="771" width="62.5703125" customWidth="1"/>
    <col min="772" max="772" width="15.7109375" customWidth="1"/>
    <col min="773" max="773" width="16.42578125" customWidth="1"/>
    <col min="774" max="774" width="15.7109375" customWidth="1"/>
    <col min="775" max="776" width="14.5703125" customWidth="1"/>
    <col min="777" max="777" width="1.42578125" customWidth="1"/>
    <col min="1024" max="1024" width="34.28515625" customWidth="1"/>
    <col min="1025" max="1025" width="29.28515625" customWidth="1"/>
    <col min="1026" max="1026" width="28.42578125" customWidth="1"/>
    <col min="1027" max="1027" width="62.5703125" customWidth="1"/>
    <col min="1028" max="1028" width="15.7109375" customWidth="1"/>
    <col min="1029" max="1029" width="16.42578125" customWidth="1"/>
    <col min="1030" max="1030" width="15.7109375" customWidth="1"/>
    <col min="1031" max="1032" width="14.5703125" customWidth="1"/>
    <col min="1033" max="1033" width="1.42578125" customWidth="1"/>
    <col min="1280" max="1280" width="34.28515625" customWidth="1"/>
    <col min="1281" max="1281" width="29.28515625" customWidth="1"/>
    <col min="1282" max="1282" width="28.42578125" customWidth="1"/>
    <col min="1283" max="1283" width="62.5703125" customWidth="1"/>
    <col min="1284" max="1284" width="15.7109375" customWidth="1"/>
    <col min="1285" max="1285" width="16.42578125" customWidth="1"/>
    <col min="1286" max="1286" width="15.7109375" customWidth="1"/>
    <col min="1287" max="1288" width="14.5703125" customWidth="1"/>
    <col min="1289" max="1289" width="1.42578125" customWidth="1"/>
    <col min="1536" max="1536" width="34.28515625" customWidth="1"/>
    <col min="1537" max="1537" width="29.28515625" customWidth="1"/>
    <col min="1538" max="1538" width="28.42578125" customWidth="1"/>
    <col min="1539" max="1539" width="62.5703125" customWidth="1"/>
    <col min="1540" max="1540" width="15.7109375" customWidth="1"/>
    <col min="1541" max="1541" width="16.42578125" customWidth="1"/>
    <col min="1542" max="1542" width="15.7109375" customWidth="1"/>
    <col min="1543" max="1544" width="14.5703125" customWidth="1"/>
    <col min="1545" max="1545" width="1.42578125" customWidth="1"/>
    <col min="1792" max="1792" width="34.28515625" customWidth="1"/>
    <col min="1793" max="1793" width="29.28515625" customWidth="1"/>
    <col min="1794" max="1794" width="28.42578125" customWidth="1"/>
    <col min="1795" max="1795" width="62.5703125" customWidth="1"/>
    <col min="1796" max="1796" width="15.7109375" customWidth="1"/>
    <col min="1797" max="1797" width="16.42578125" customWidth="1"/>
    <col min="1798" max="1798" width="15.7109375" customWidth="1"/>
    <col min="1799" max="1800" width="14.5703125" customWidth="1"/>
    <col min="1801" max="1801" width="1.42578125" customWidth="1"/>
    <col min="2048" max="2048" width="34.28515625" customWidth="1"/>
    <col min="2049" max="2049" width="29.28515625" customWidth="1"/>
    <col min="2050" max="2050" width="28.42578125" customWidth="1"/>
    <col min="2051" max="2051" width="62.5703125" customWidth="1"/>
    <col min="2052" max="2052" width="15.7109375" customWidth="1"/>
    <col min="2053" max="2053" width="16.42578125" customWidth="1"/>
    <col min="2054" max="2054" width="15.7109375" customWidth="1"/>
    <col min="2055" max="2056" width="14.5703125" customWidth="1"/>
    <col min="2057" max="2057" width="1.42578125" customWidth="1"/>
    <col min="2304" max="2304" width="34.28515625" customWidth="1"/>
    <col min="2305" max="2305" width="29.28515625" customWidth="1"/>
    <col min="2306" max="2306" width="28.42578125" customWidth="1"/>
    <col min="2307" max="2307" width="62.5703125" customWidth="1"/>
    <col min="2308" max="2308" width="15.7109375" customWidth="1"/>
    <col min="2309" max="2309" width="16.42578125" customWidth="1"/>
    <col min="2310" max="2310" width="15.7109375" customWidth="1"/>
    <col min="2311" max="2312" width="14.5703125" customWidth="1"/>
    <col min="2313" max="2313" width="1.42578125" customWidth="1"/>
    <col min="2560" max="2560" width="34.28515625" customWidth="1"/>
    <col min="2561" max="2561" width="29.28515625" customWidth="1"/>
    <col min="2562" max="2562" width="28.42578125" customWidth="1"/>
    <col min="2563" max="2563" width="62.5703125" customWidth="1"/>
    <col min="2564" max="2564" width="15.7109375" customWidth="1"/>
    <col min="2565" max="2565" width="16.42578125" customWidth="1"/>
    <col min="2566" max="2566" width="15.7109375" customWidth="1"/>
    <col min="2567" max="2568" width="14.5703125" customWidth="1"/>
    <col min="2569" max="2569" width="1.42578125" customWidth="1"/>
    <col min="2816" max="2816" width="34.28515625" customWidth="1"/>
    <col min="2817" max="2817" width="29.28515625" customWidth="1"/>
    <col min="2818" max="2818" width="28.42578125" customWidth="1"/>
    <col min="2819" max="2819" width="62.5703125" customWidth="1"/>
    <col min="2820" max="2820" width="15.7109375" customWidth="1"/>
    <col min="2821" max="2821" width="16.42578125" customWidth="1"/>
    <col min="2822" max="2822" width="15.7109375" customWidth="1"/>
    <col min="2823" max="2824" width="14.5703125" customWidth="1"/>
    <col min="2825" max="2825" width="1.42578125" customWidth="1"/>
    <col min="3072" max="3072" width="34.28515625" customWidth="1"/>
    <col min="3073" max="3073" width="29.28515625" customWidth="1"/>
    <col min="3074" max="3074" width="28.42578125" customWidth="1"/>
    <col min="3075" max="3075" width="62.5703125" customWidth="1"/>
    <col min="3076" max="3076" width="15.7109375" customWidth="1"/>
    <col min="3077" max="3077" width="16.42578125" customWidth="1"/>
    <col min="3078" max="3078" width="15.7109375" customWidth="1"/>
    <col min="3079" max="3080" width="14.5703125" customWidth="1"/>
    <col min="3081" max="3081" width="1.42578125" customWidth="1"/>
    <col min="3328" max="3328" width="34.28515625" customWidth="1"/>
    <col min="3329" max="3329" width="29.28515625" customWidth="1"/>
    <col min="3330" max="3330" width="28.42578125" customWidth="1"/>
    <col min="3331" max="3331" width="62.5703125" customWidth="1"/>
    <col min="3332" max="3332" width="15.7109375" customWidth="1"/>
    <col min="3333" max="3333" width="16.42578125" customWidth="1"/>
    <col min="3334" max="3334" width="15.7109375" customWidth="1"/>
    <col min="3335" max="3336" width="14.5703125" customWidth="1"/>
    <col min="3337" max="3337" width="1.42578125" customWidth="1"/>
    <col min="3584" max="3584" width="34.28515625" customWidth="1"/>
    <col min="3585" max="3585" width="29.28515625" customWidth="1"/>
    <col min="3586" max="3586" width="28.42578125" customWidth="1"/>
    <col min="3587" max="3587" width="62.5703125" customWidth="1"/>
    <col min="3588" max="3588" width="15.7109375" customWidth="1"/>
    <col min="3589" max="3589" width="16.42578125" customWidth="1"/>
    <col min="3590" max="3590" width="15.7109375" customWidth="1"/>
    <col min="3591" max="3592" width="14.5703125" customWidth="1"/>
    <col min="3593" max="3593" width="1.42578125" customWidth="1"/>
    <col min="3840" max="3840" width="34.28515625" customWidth="1"/>
    <col min="3841" max="3841" width="29.28515625" customWidth="1"/>
    <col min="3842" max="3842" width="28.42578125" customWidth="1"/>
    <col min="3843" max="3843" width="62.5703125" customWidth="1"/>
    <col min="3844" max="3844" width="15.7109375" customWidth="1"/>
    <col min="3845" max="3845" width="16.42578125" customWidth="1"/>
    <col min="3846" max="3846" width="15.7109375" customWidth="1"/>
    <col min="3847" max="3848" width="14.5703125" customWidth="1"/>
    <col min="3849" max="3849" width="1.42578125" customWidth="1"/>
    <col min="4096" max="4096" width="34.28515625" customWidth="1"/>
    <col min="4097" max="4097" width="29.28515625" customWidth="1"/>
    <col min="4098" max="4098" width="28.42578125" customWidth="1"/>
    <col min="4099" max="4099" width="62.5703125" customWidth="1"/>
    <col min="4100" max="4100" width="15.7109375" customWidth="1"/>
    <col min="4101" max="4101" width="16.42578125" customWidth="1"/>
    <col min="4102" max="4102" width="15.7109375" customWidth="1"/>
    <col min="4103" max="4104" width="14.5703125" customWidth="1"/>
    <col min="4105" max="4105" width="1.42578125" customWidth="1"/>
    <col min="4352" max="4352" width="34.28515625" customWidth="1"/>
    <col min="4353" max="4353" width="29.28515625" customWidth="1"/>
    <col min="4354" max="4354" width="28.42578125" customWidth="1"/>
    <col min="4355" max="4355" width="62.5703125" customWidth="1"/>
    <col min="4356" max="4356" width="15.7109375" customWidth="1"/>
    <col min="4357" max="4357" width="16.42578125" customWidth="1"/>
    <col min="4358" max="4358" width="15.7109375" customWidth="1"/>
    <col min="4359" max="4360" width="14.5703125" customWidth="1"/>
    <col min="4361" max="4361" width="1.42578125" customWidth="1"/>
    <col min="4608" max="4608" width="34.28515625" customWidth="1"/>
    <col min="4609" max="4609" width="29.28515625" customWidth="1"/>
    <col min="4610" max="4610" width="28.42578125" customWidth="1"/>
    <col min="4611" max="4611" width="62.5703125" customWidth="1"/>
    <col min="4612" max="4612" width="15.7109375" customWidth="1"/>
    <col min="4613" max="4613" width="16.42578125" customWidth="1"/>
    <col min="4614" max="4614" width="15.7109375" customWidth="1"/>
    <col min="4615" max="4616" width="14.5703125" customWidth="1"/>
    <col min="4617" max="4617" width="1.42578125" customWidth="1"/>
    <col min="4864" max="4864" width="34.28515625" customWidth="1"/>
    <col min="4865" max="4865" width="29.28515625" customWidth="1"/>
    <col min="4866" max="4866" width="28.42578125" customWidth="1"/>
    <col min="4867" max="4867" width="62.5703125" customWidth="1"/>
    <col min="4868" max="4868" width="15.7109375" customWidth="1"/>
    <col min="4869" max="4869" width="16.42578125" customWidth="1"/>
    <col min="4870" max="4870" width="15.7109375" customWidth="1"/>
    <col min="4871" max="4872" width="14.5703125" customWidth="1"/>
    <col min="4873" max="4873" width="1.42578125" customWidth="1"/>
    <col min="5120" max="5120" width="34.28515625" customWidth="1"/>
    <col min="5121" max="5121" width="29.28515625" customWidth="1"/>
    <col min="5122" max="5122" width="28.42578125" customWidth="1"/>
    <col min="5123" max="5123" width="62.5703125" customWidth="1"/>
    <col min="5124" max="5124" width="15.7109375" customWidth="1"/>
    <col min="5125" max="5125" width="16.42578125" customWidth="1"/>
    <col min="5126" max="5126" width="15.7109375" customWidth="1"/>
    <col min="5127" max="5128" width="14.5703125" customWidth="1"/>
    <col min="5129" max="5129" width="1.42578125" customWidth="1"/>
    <col min="5376" max="5376" width="34.28515625" customWidth="1"/>
    <col min="5377" max="5377" width="29.28515625" customWidth="1"/>
    <col min="5378" max="5378" width="28.42578125" customWidth="1"/>
    <col min="5379" max="5379" width="62.5703125" customWidth="1"/>
    <col min="5380" max="5380" width="15.7109375" customWidth="1"/>
    <col min="5381" max="5381" width="16.42578125" customWidth="1"/>
    <col min="5382" max="5382" width="15.7109375" customWidth="1"/>
    <col min="5383" max="5384" width="14.5703125" customWidth="1"/>
    <col min="5385" max="5385" width="1.42578125" customWidth="1"/>
    <col min="5632" max="5632" width="34.28515625" customWidth="1"/>
    <col min="5633" max="5633" width="29.28515625" customWidth="1"/>
    <col min="5634" max="5634" width="28.42578125" customWidth="1"/>
    <col min="5635" max="5635" width="62.5703125" customWidth="1"/>
    <col min="5636" max="5636" width="15.7109375" customWidth="1"/>
    <col min="5637" max="5637" width="16.42578125" customWidth="1"/>
    <col min="5638" max="5638" width="15.7109375" customWidth="1"/>
    <col min="5639" max="5640" width="14.5703125" customWidth="1"/>
    <col min="5641" max="5641" width="1.42578125" customWidth="1"/>
    <col min="5888" max="5888" width="34.28515625" customWidth="1"/>
    <col min="5889" max="5889" width="29.28515625" customWidth="1"/>
    <col min="5890" max="5890" width="28.42578125" customWidth="1"/>
    <col min="5891" max="5891" width="62.5703125" customWidth="1"/>
    <col min="5892" max="5892" width="15.7109375" customWidth="1"/>
    <col min="5893" max="5893" width="16.42578125" customWidth="1"/>
    <col min="5894" max="5894" width="15.7109375" customWidth="1"/>
    <col min="5895" max="5896" width="14.5703125" customWidth="1"/>
    <col min="5897" max="5897" width="1.42578125" customWidth="1"/>
    <col min="6144" max="6144" width="34.28515625" customWidth="1"/>
    <col min="6145" max="6145" width="29.28515625" customWidth="1"/>
    <col min="6146" max="6146" width="28.42578125" customWidth="1"/>
    <col min="6147" max="6147" width="62.5703125" customWidth="1"/>
    <col min="6148" max="6148" width="15.7109375" customWidth="1"/>
    <col min="6149" max="6149" width="16.42578125" customWidth="1"/>
    <col min="6150" max="6150" width="15.7109375" customWidth="1"/>
    <col min="6151" max="6152" width="14.5703125" customWidth="1"/>
    <col min="6153" max="6153" width="1.42578125" customWidth="1"/>
    <col min="6400" max="6400" width="34.28515625" customWidth="1"/>
    <col min="6401" max="6401" width="29.28515625" customWidth="1"/>
    <col min="6402" max="6402" width="28.42578125" customWidth="1"/>
    <col min="6403" max="6403" width="62.5703125" customWidth="1"/>
    <col min="6404" max="6404" width="15.7109375" customWidth="1"/>
    <col min="6405" max="6405" width="16.42578125" customWidth="1"/>
    <col min="6406" max="6406" width="15.7109375" customWidth="1"/>
    <col min="6407" max="6408" width="14.5703125" customWidth="1"/>
    <col min="6409" max="6409" width="1.42578125" customWidth="1"/>
    <col min="6656" max="6656" width="34.28515625" customWidth="1"/>
    <col min="6657" max="6657" width="29.28515625" customWidth="1"/>
    <col min="6658" max="6658" width="28.42578125" customWidth="1"/>
    <col min="6659" max="6659" width="62.5703125" customWidth="1"/>
    <col min="6660" max="6660" width="15.7109375" customWidth="1"/>
    <col min="6661" max="6661" width="16.42578125" customWidth="1"/>
    <col min="6662" max="6662" width="15.7109375" customWidth="1"/>
    <col min="6663" max="6664" width="14.5703125" customWidth="1"/>
    <col min="6665" max="6665" width="1.42578125" customWidth="1"/>
    <col min="6912" max="6912" width="34.28515625" customWidth="1"/>
    <col min="6913" max="6913" width="29.28515625" customWidth="1"/>
    <col min="6914" max="6914" width="28.42578125" customWidth="1"/>
    <col min="6915" max="6915" width="62.5703125" customWidth="1"/>
    <col min="6916" max="6916" width="15.7109375" customWidth="1"/>
    <col min="6917" max="6917" width="16.42578125" customWidth="1"/>
    <col min="6918" max="6918" width="15.7109375" customWidth="1"/>
    <col min="6919" max="6920" width="14.5703125" customWidth="1"/>
    <col min="6921" max="6921" width="1.42578125" customWidth="1"/>
    <col min="7168" max="7168" width="34.28515625" customWidth="1"/>
    <col min="7169" max="7169" width="29.28515625" customWidth="1"/>
    <col min="7170" max="7170" width="28.42578125" customWidth="1"/>
    <col min="7171" max="7171" width="62.5703125" customWidth="1"/>
    <col min="7172" max="7172" width="15.7109375" customWidth="1"/>
    <col min="7173" max="7173" width="16.42578125" customWidth="1"/>
    <col min="7174" max="7174" width="15.7109375" customWidth="1"/>
    <col min="7175" max="7176" width="14.5703125" customWidth="1"/>
    <col min="7177" max="7177" width="1.42578125" customWidth="1"/>
    <col min="7424" max="7424" width="34.28515625" customWidth="1"/>
    <col min="7425" max="7425" width="29.28515625" customWidth="1"/>
    <col min="7426" max="7426" width="28.42578125" customWidth="1"/>
    <col min="7427" max="7427" width="62.5703125" customWidth="1"/>
    <col min="7428" max="7428" width="15.7109375" customWidth="1"/>
    <col min="7429" max="7429" width="16.42578125" customWidth="1"/>
    <col min="7430" max="7430" width="15.7109375" customWidth="1"/>
    <col min="7431" max="7432" width="14.5703125" customWidth="1"/>
    <col min="7433" max="7433" width="1.42578125" customWidth="1"/>
    <col min="7680" max="7680" width="34.28515625" customWidth="1"/>
    <col min="7681" max="7681" width="29.28515625" customWidth="1"/>
    <col min="7682" max="7682" width="28.42578125" customWidth="1"/>
    <col min="7683" max="7683" width="62.5703125" customWidth="1"/>
    <col min="7684" max="7684" width="15.7109375" customWidth="1"/>
    <col min="7685" max="7685" width="16.42578125" customWidth="1"/>
    <col min="7686" max="7686" width="15.7109375" customWidth="1"/>
    <col min="7687" max="7688" width="14.5703125" customWidth="1"/>
    <col min="7689" max="7689" width="1.42578125" customWidth="1"/>
    <col min="7936" max="7936" width="34.28515625" customWidth="1"/>
    <col min="7937" max="7937" width="29.28515625" customWidth="1"/>
    <col min="7938" max="7938" width="28.42578125" customWidth="1"/>
    <col min="7939" max="7939" width="62.5703125" customWidth="1"/>
    <col min="7940" max="7940" width="15.7109375" customWidth="1"/>
    <col min="7941" max="7941" width="16.42578125" customWidth="1"/>
    <col min="7942" max="7942" width="15.7109375" customWidth="1"/>
    <col min="7943" max="7944" width="14.5703125" customWidth="1"/>
    <col min="7945" max="7945" width="1.42578125" customWidth="1"/>
    <col min="8192" max="8192" width="34.28515625" customWidth="1"/>
    <col min="8193" max="8193" width="29.28515625" customWidth="1"/>
    <col min="8194" max="8194" width="28.42578125" customWidth="1"/>
    <col min="8195" max="8195" width="62.5703125" customWidth="1"/>
    <col min="8196" max="8196" width="15.7109375" customWidth="1"/>
    <col min="8197" max="8197" width="16.42578125" customWidth="1"/>
    <col min="8198" max="8198" width="15.7109375" customWidth="1"/>
    <col min="8199" max="8200" width="14.5703125" customWidth="1"/>
    <col min="8201" max="8201" width="1.42578125" customWidth="1"/>
    <col min="8448" max="8448" width="34.28515625" customWidth="1"/>
    <col min="8449" max="8449" width="29.28515625" customWidth="1"/>
    <col min="8450" max="8450" width="28.42578125" customWidth="1"/>
    <col min="8451" max="8451" width="62.5703125" customWidth="1"/>
    <col min="8452" max="8452" width="15.7109375" customWidth="1"/>
    <col min="8453" max="8453" width="16.42578125" customWidth="1"/>
    <col min="8454" max="8454" width="15.7109375" customWidth="1"/>
    <col min="8455" max="8456" width="14.5703125" customWidth="1"/>
    <col min="8457" max="8457" width="1.42578125" customWidth="1"/>
    <col min="8704" max="8704" width="34.28515625" customWidth="1"/>
    <col min="8705" max="8705" width="29.28515625" customWidth="1"/>
    <col min="8706" max="8706" width="28.42578125" customWidth="1"/>
    <col min="8707" max="8707" width="62.5703125" customWidth="1"/>
    <col min="8708" max="8708" width="15.7109375" customWidth="1"/>
    <col min="8709" max="8709" width="16.42578125" customWidth="1"/>
    <col min="8710" max="8710" width="15.7109375" customWidth="1"/>
    <col min="8711" max="8712" width="14.5703125" customWidth="1"/>
    <col min="8713" max="8713" width="1.42578125" customWidth="1"/>
    <col min="8960" max="8960" width="34.28515625" customWidth="1"/>
    <col min="8961" max="8961" width="29.28515625" customWidth="1"/>
    <col min="8962" max="8962" width="28.42578125" customWidth="1"/>
    <col min="8963" max="8963" width="62.5703125" customWidth="1"/>
    <col min="8964" max="8964" width="15.7109375" customWidth="1"/>
    <col min="8965" max="8965" width="16.42578125" customWidth="1"/>
    <col min="8966" max="8966" width="15.7109375" customWidth="1"/>
    <col min="8967" max="8968" width="14.5703125" customWidth="1"/>
    <col min="8969" max="8969" width="1.42578125" customWidth="1"/>
    <col min="9216" max="9216" width="34.28515625" customWidth="1"/>
    <col min="9217" max="9217" width="29.28515625" customWidth="1"/>
    <col min="9218" max="9218" width="28.42578125" customWidth="1"/>
    <col min="9219" max="9219" width="62.5703125" customWidth="1"/>
    <col min="9220" max="9220" width="15.7109375" customWidth="1"/>
    <col min="9221" max="9221" width="16.42578125" customWidth="1"/>
    <col min="9222" max="9222" width="15.7109375" customWidth="1"/>
    <col min="9223" max="9224" width="14.5703125" customWidth="1"/>
    <col min="9225" max="9225" width="1.42578125" customWidth="1"/>
    <col min="9472" max="9472" width="34.28515625" customWidth="1"/>
    <col min="9473" max="9473" width="29.28515625" customWidth="1"/>
    <col min="9474" max="9474" width="28.42578125" customWidth="1"/>
    <col min="9475" max="9475" width="62.5703125" customWidth="1"/>
    <col min="9476" max="9476" width="15.7109375" customWidth="1"/>
    <col min="9477" max="9477" width="16.42578125" customWidth="1"/>
    <col min="9478" max="9478" width="15.7109375" customWidth="1"/>
    <col min="9479" max="9480" width="14.5703125" customWidth="1"/>
    <col min="9481" max="9481" width="1.42578125" customWidth="1"/>
    <col min="9728" max="9728" width="34.28515625" customWidth="1"/>
    <col min="9729" max="9729" width="29.28515625" customWidth="1"/>
    <col min="9730" max="9730" width="28.42578125" customWidth="1"/>
    <col min="9731" max="9731" width="62.5703125" customWidth="1"/>
    <col min="9732" max="9732" width="15.7109375" customWidth="1"/>
    <col min="9733" max="9733" width="16.42578125" customWidth="1"/>
    <col min="9734" max="9734" width="15.7109375" customWidth="1"/>
    <col min="9735" max="9736" width="14.5703125" customWidth="1"/>
    <col min="9737" max="9737" width="1.42578125" customWidth="1"/>
    <col min="9984" max="9984" width="34.28515625" customWidth="1"/>
    <col min="9985" max="9985" width="29.28515625" customWidth="1"/>
    <col min="9986" max="9986" width="28.42578125" customWidth="1"/>
    <col min="9987" max="9987" width="62.5703125" customWidth="1"/>
    <col min="9988" max="9988" width="15.7109375" customWidth="1"/>
    <col min="9989" max="9989" width="16.42578125" customWidth="1"/>
    <col min="9990" max="9990" width="15.7109375" customWidth="1"/>
    <col min="9991" max="9992" width="14.5703125" customWidth="1"/>
    <col min="9993" max="9993" width="1.42578125" customWidth="1"/>
    <col min="10240" max="10240" width="34.28515625" customWidth="1"/>
    <col min="10241" max="10241" width="29.28515625" customWidth="1"/>
    <col min="10242" max="10242" width="28.42578125" customWidth="1"/>
    <col min="10243" max="10243" width="62.5703125" customWidth="1"/>
    <col min="10244" max="10244" width="15.7109375" customWidth="1"/>
    <col min="10245" max="10245" width="16.42578125" customWidth="1"/>
    <col min="10246" max="10246" width="15.7109375" customWidth="1"/>
    <col min="10247" max="10248" width="14.5703125" customWidth="1"/>
    <col min="10249" max="10249" width="1.42578125" customWidth="1"/>
    <col min="10496" max="10496" width="34.28515625" customWidth="1"/>
    <col min="10497" max="10497" width="29.28515625" customWidth="1"/>
    <col min="10498" max="10498" width="28.42578125" customWidth="1"/>
    <col min="10499" max="10499" width="62.5703125" customWidth="1"/>
    <col min="10500" max="10500" width="15.7109375" customWidth="1"/>
    <col min="10501" max="10501" width="16.42578125" customWidth="1"/>
    <col min="10502" max="10502" width="15.7109375" customWidth="1"/>
    <col min="10503" max="10504" width="14.5703125" customWidth="1"/>
    <col min="10505" max="10505" width="1.42578125" customWidth="1"/>
    <col min="10752" max="10752" width="34.28515625" customWidth="1"/>
    <col min="10753" max="10753" width="29.28515625" customWidth="1"/>
    <col min="10754" max="10754" width="28.42578125" customWidth="1"/>
    <col min="10755" max="10755" width="62.5703125" customWidth="1"/>
    <col min="10756" max="10756" width="15.7109375" customWidth="1"/>
    <col min="10757" max="10757" width="16.42578125" customWidth="1"/>
    <col min="10758" max="10758" width="15.7109375" customWidth="1"/>
    <col min="10759" max="10760" width="14.5703125" customWidth="1"/>
    <col min="10761" max="10761" width="1.42578125" customWidth="1"/>
    <col min="11008" max="11008" width="34.28515625" customWidth="1"/>
    <col min="11009" max="11009" width="29.28515625" customWidth="1"/>
    <col min="11010" max="11010" width="28.42578125" customWidth="1"/>
    <col min="11011" max="11011" width="62.5703125" customWidth="1"/>
    <col min="11012" max="11012" width="15.7109375" customWidth="1"/>
    <col min="11013" max="11013" width="16.42578125" customWidth="1"/>
    <col min="11014" max="11014" width="15.7109375" customWidth="1"/>
    <col min="11015" max="11016" width="14.5703125" customWidth="1"/>
    <col min="11017" max="11017" width="1.42578125" customWidth="1"/>
    <col min="11264" max="11264" width="34.28515625" customWidth="1"/>
    <col min="11265" max="11265" width="29.28515625" customWidth="1"/>
    <col min="11266" max="11266" width="28.42578125" customWidth="1"/>
    <col min="11267" max="11267" width="62.5703125" customWidth="1"/>
    <col min="11268" max="11268" width="15.7109375" customWidth="1"/>
    <col min="11269" max="11269" width="16.42578125" customWidth="1"/>
    <col min="11270" max="11270" width="15.7109375" customWidth="1"/>
    <col min="11271" max="11272" width="14.5703125" customWidth="1"/>
    <col min="11273" max="11273" width="1.42578125" customWidth="1"/>
    <col min="11520" max="11520" width="34.28515625" customWidth="1"/>
    <col min="11521" max="11521" width="29.28515625" customWidth="1"/>
    <col min="11522" max="11522" width="28.42578125" customWidth="1"/>
    <col min="11523" max="11523" width="62.5703125" customWidth="1"/>
    <col min="11524" max="11524" width="15.7109375" customWidth="1"/>
    <col min="11525" max="11525" width="16.42578125" customWidth="1"/>
    <col min="11526" max="11526" width="15.7109375" customWidth="1"/>
    <col min="11527" max="11528" width="14.5703125" customWidth="1"/>
    <col min="11529" max="11529" width="1.42578125" customWidth="1"/>
    <col min="11776" max="11776" width="34.28515625" customWidth="1"/>
    <col min="11777" max="11777" width="29.28515625" customWidth="1"/>
    <col min="11778" max="11778" width="28.42578125" customWidth="1"/>
    <col min="11779" max="11779" width="62.5703125" customWidth="1"/>
    <col min="11780" max="11780" width="15.7109375" customWidth="1"/>
    <col min="11781" max="11781" width="16.42578125" customWidth="1"/>
    <col min="11782" max="11782" width="15.7109375" customWidth="1"/>
    <col min="11783" max="11784" width="14.5703125" customWidth="1"/>
    <col min="11785" max="11785" width="1.42578125" customWidth="1"/>
    <col min="12032" max="12032" width="34.28515625" customWidth="1"/>
    <col min="12033" max="12033" width="29.28515625" customWidth="1"/>
    <col min="12034" max="12034" width="28.42578125" customWidth="1"/>
    <col min="12035" max="12035" width="62.5703125" customWidth="1"/>
    <col min="12036" max="12036" width="15.7109375" customWidth="1"/>
    <col min="12037" max="12037" width="16.42578125" customWidth="1"/>
    <col min="12038" max="12038" width="15.7109375" customWidth="1"/>
    <col min="12039" max="12040" width="14.5703125" customWidth="1"/>
    <col min="12041" max="12041" width="1.42578125" customWidth="1"/>
    <col min="12288" max="12288" width="34.28515625" customWidth="1"/>
    <col min="12289" max="12289" width="29.28515625" customWidth="1"/>
    <col min="12290" max="12290" width="28.42578125" customWidth="1"/>
    <col min="12291" max="12291" width="62.5703125" customWidth="1"/>
    <col min="12292" max="12292" width="15.7109375" customWidth="1"/>
    <col min="12293" max="12293" width="16.42578125" customWidth="1"/>
    <col min="12294" max="12294" width="15.7109375" customWidth="1"/>
    <col min="12295" max="12296" width="14.5703125" customWidth="1"/>
    <col min="12297" max="12297" width="1.42578125" customWidth="1"/>
    <col min="12544" max="12544" width="34.28515625" customWidth="1"/>
    <col min="12545" max="12545" width="29.28515625" customWidth="1"/>
    <col min="12546" max="12546" width="28.42578125" customWidth="1"/>
    <col min="12547" max="12547" width="62.5703125" customWidth="1"/>
    <col min="12548" max="12548" width="15.7109375" customWidth="1"/>
    <col min="12549" max="12549" width="16.42578125" customWidth="1"/>
    <col min="12550" max="12550" width="15.7109375" customWidth="1"/>
    <col min="12551" max="12552" width="14.5703125" customWidth="1"/>
    <col min="12553" max="12553" width="1.42578125" customWidth="1"/>
    <col min="12800" max="12800" width="34.28515625" customWidth="1"/>
    <col min="12801" max="12801" width="29.28515625" customWidth="1"/>
    <col min="12802" max="12802" width="28.42578125" customWidth="1"/>
    <col min="12803" max="12803" width="62.5703125" customWidth="1"/>
    <col min="12804" max="12804" width="15.7109375" customWidth="1"/>
    <col min="12805" max="12805" width="16.42578125" customWidth="1"/>
    <col min="12806" max="12806" width="15.7109375" customWidth="1"/>
    <col min="12807" max="12808" width="14.5703125" customWidth="1"/>
    <col min="12809" max="12809" width="1.42578125" customWidth="1"/>
    <col min="13056" max="13056" width="34.28515625" customWidth="1"/>
    <col min="13057" max="13057" width="29.28515625" customWidth="1"/>
    <col min="13058" max="13058" width="28.42578125" customWidth="1"/>
    <col min="13059" max="13059" width="62.5703125" customWidth="1"/>
    <col min="13060" max="13060" width="15.7109375" customWidth="1"/>
    <col min="13061" max="13061" width="16.42578125" customWidth="1"/>
    <col min="13062" max="13062" width="15.7109375" customWidth="1"/>
    <col min="13063" max="13064" width="14.5703125" customWidth="1"/>
    <col min="13065" max="13065" width="1.42578125" customWidth="1"/>
    <col min="13312" max="13312" width="34.28515625" customWidth="1"/>
    <col min="13313" max="13313" width="29.28515625" customWidth="1"/>
    <col min="13314" max="13314" width="28.42578125" customWidth="1"/>
    <col min="13315" max="13315" width="62.5703125" customWidth="1"/>
    <col min="13316" max="13316" width="15.7109375" customWidth="1"/>
    <col min="13317" max="13317" width="16.42578125" customWidth="1"/>
    <col min="13318" max="13318" width="15.7109375" customWidth="1"/>
    <col min="13319" max="13320" width="14.5703125" customWidth="1"/>
    <col min="13321" max="13321" width="1.42578125" customWidth="1"/>
    <col min="13568" max="13568" width="34.28515625" customWidth="1"/>
    <col min="13569" max="13569" width="29.28515625" customWidth="1"/>
    <col min="13570" max="13570" width="28.42578125" customWidth="1"/>
    <col min="13571" max="13571" width="62.5703125" customWidth="1"/>
    <col min="13572" max="13572" width="15.7109375" customWidth="1"/>
    <col min="13573" max="13573" width="16.42578125" customWidth="1"/>
    <col min="13574" max="13574" width="15.7109375" customWidth="1"/>
    <col min="13575" max="13576" width="14.5703125" customWidth="1"/>
    <col min="13577" max="13577" width="1.42578125" customWidth="1"/>
    <col min="13824" max="13824" width="34.28515625" customWidth="1"/>
    <col min="13825" max="13825" width="29.28515625" customWidth="1"/>
    <col min="13826" max="13826" width="28.42578125" customWidth="1"/>
    <col min="13827" max="13827" width="62.5703125" customWidth="1"/>
    <col min="13828" max="13828" width="15.7109375" customWidth="1"/>
    <col min="13829" max="13829" width="16.42578125" customWidth="1"/>
    <col min="13830" max="13830" width="15.7109375" customWidth="1"/>
    <col min="13831" max="13832" width="14.5703125" customWidth="1"/>
    <col min="13833" max="13833" width="1.42578125" customWidth="1"/>
    <col min="14080" max="14080" width="34.28515625" customWidth="1"/>
    <col min="14081" max="14081" width="29.28515625" customWidth="1"/>
    <col min="14082" max="14082" width="28.42578125" customWidth="1"/>
    <col min="14083" max="14083" width="62.5703125" customWidth="1"/>
    <col min="14084" max="14084" width="15.7109375" customWidth="1"/>
    <col min="14085" max="14085" width="16.42578125" customWidth="1"/>
    <col min="14086" max="14086" width="15.7109375" customWidth="1"/>
    <col min="14087" max="14088" width="14.5703125" customWidth="1"/>
    <col min="14089" max="14089" width="1.42578125" customWidth="1"/>
    <col min="14336" max="14336" width="34.28515625" customWidth="1"/>
    <col min="14337" max="14337" width="29.28515625" customWidth="1"/>
    <col min="14338" max="14338" width="28.42578125" customWidth="1"/>
    <col min="14339" max="14339" width="62.5703125" customWidth="1"/>
    <col min="14340" max="14340" width="15.7109375" customWidth="1"/>
    <col min="14341" max="14341" width="16.42578125" customWidth="1"/>
    <col min="14342" max="14342" width="15.7109375" customWidth="1"/>
    <col min="14343" max="14344" width="14.5703125" customWidth="1"/>
    <col min="14345" max="14345" width="1.42578125" customWidth="1"/>
    <col min="14592" max="14592" width="34.28515625" customWidth="1"/>
    <col min="14593" max="14593" width="29.28515625" customWidth="1"/>
    <col min="14594" max="14594" width="28.42578125" customWidth="1"/>
    <col min="14595" max="14595" width="62.5703125" customWidth="1"/>
    <col min="14596" max="14596" width="15.7109375" customWidth="1"/>
    <col min="14597" max="14597" width="16.42578125" customWidth="1"/>
    <col min="14598" max="14598" width="15.7109375" customWidth="1"/>
    <col min="14599" max="14600" width="14.5703125" customWidth="1"/>
    <col min="14601" max="14601" width="1.42578125" customWidth="1"/>
    <col min="14848" max="14848" width="34.28515625" customWidth="1"/>
    <col min="14849" max="14849" width="29.28515625" customWidth="1"/>
    <col min="14850" max="14850" width="28.42578125" customWidth="1"/>
    <col min="14851" max="14851" width="62.5703125" customWidth="1"/>
    <col min="14852" max="14852" width="15.7109375" customWidth="1"/>
    <col min="14853" max="14853" width="16.42578125" customWidth="1"/>
    <col min="14854" max="14854" width="15.7109375" customWidth="1"/>
    <col min="14855" max="14856" width="14.5703125" customWidth="1"/>
    <col min="14857" max="14857" width="1.42578125" customWidth="1"/>
    <col min="15104" max="15104" width="34.28515625" customWidth="1"/>
    <col min="15105" max="15105" width="29.28515625" customWidth="1"/>
    <col min="15106" max="15106" width="28.42578125" customWidth="1"/>
    <col min="15107" max="15107" width="62.5703125" customWidth="1"/>
    <col min="15108" max="15108" width="15.7109375" customWidth="1"/>
    <col min="15109" max="15109" width="16.42578125" customWidth="1"/>
    <col min="15110" max="15110" width="15.7109375" customWidth="1"/>
    <col min="15111" max="15112" width="14.5703125" customWidth="1"/>
    <col min="15113" max="15113" width="1.42578125" customWidth="1"/>
    <col min="15360" max="15360" width="34.28515625" customWidth="1"/>
    <col min="15361" max="15361" width="29.28515625" customWidth="1"/>
    <col min="15362" max="15362" width="28.42578125" customWidth="1"/>
    <col min="15363" max="15363" width="62.5703125" customWidth="1"/>
    <col min="15364" max="15364" width="15.7109375" customWidth="1"/>
    <col min="15365" max="15365" width="16.42578125" customWidth="1"/>
    <col min="15366" max="15366" width="15.7109375" customWidth="1"/>
    <col min="15367" max="15368" width="14.5703125" customWidth="1"/>
    <col min="15369" max="15369" width="1.42578125" customWidth="1"/>
    <col min="15616" max="15616" width="34.28515625" customWidth="1"/>
    <col min="15617" max="15617" width="29.28515625" customWidth="1"/>
    <col min="15618" max="15618" width="28.42578125" customWidth="1"/>
    <col min="15619" max="15619" width="62.5703125" customWidth="1"/>
    <col min="15620" max="15620" width="15.7109375" customWidth="1"/>
    <col min="15621" max="15621" width="16.42578125" customWidth="1"/>
    <col min="15622" max="15622" width="15.7109375" customWidth="1"/>
    <col min="15623" max="15624" width="14.5703125" customWidth="1"/>
    <col min="15625" max="15625" width="1.42578125" customWidth="1"/>
    <col min="15872" max="15872" width="34.28515625" customWidth="1"/>
    <col min="15873" max="15873" width="29.28515625" customWidth="1"/>
    <col min="15874" max="15874" width="28.42578125" customWidth="1"/>
    <col min="15875" max="15875" width="62.5703125" customWidth="1"/>
    <col min="15876" max="15876" width="15.7109375" customWidth="1"/>
    <col min="15877" max="15877" width="16.42578125" customWidth="1"/>
    <col min="15878" max="15878" width="15.7109375" customWidth="1"/>
    <col min="15879" max="15880" width="14.5703125" customWidth="1"/>
    <col min="15881" max="15881" width="1.42578125" customWidth="1"/>
    <col min="16128" max="16128" width="34.28515625" customWidth="1"/>
    <col min="16129" max="16129" width="29.28515625" customWidth="1"/>
    <col min="16130" max="16130" width="28.42578125" customWidth="1"/>
    <col min="16131" max="16131" width="62.5703125" customWidth="1"/>
    <col min="16132" max="16132" width="15.7109375" customWidth="1"/>
    <col min="16133" max="16133" width="16.42578125" customWidth="1"/>
    <col min="16134" max="16134" width="15.7109375" customWidth="1"/>
    <col min="16135" max="16136" width="14.5703125" customWidth="1"/>
    <col min="16137" max="16137" width="1.42578125" customWidth="1"/>
  </cols>
  <sheetData>
    <row r="1" spans="1:9" ht="30.75" customHeight="1">
      <c r="A1" s="292" t="s">
        <v>242</v>
      </c>
      <c r="B1" s="292" t="s">
        <v>325</v>
      </c>
      <c r="C1" s="292" t="s">
        <v>239</v>
      </c>
      <c r="D1" s="292" t="s">
        <v>773</v>
      </c>
      <c r="E1" s="471" t="s">
        <v>774</v>
      </c>
      <c r="F1" s="472" t="s">
        <v>70</v>
      </c>
      <c r="G1" s="472" t="s">
        <v>71</v>
      </c>
      <c r="H1" s="472" t="s">
        <v>327</v>
      </c>
      <c r="I1" s="472" t="s">
        <v>72</v>
      </c>
    </row>
    <row r="2" spans="1:9">
      <c r="A2" s="292"/>
      <c r="B2" s="292"/>
      <c r="C2" s="292"/>
      <c r="D2" s="470"/>
      <c r="E2" s="293"/>
      <c r="F2" s="293"/>
      <c r="G2" s="293"/>
      <c r="H2" s="293"/>
      <c r="I2" s="293"/>
    </row>
    <row r="3" spans="1:9">
      <c r="A3" s="292"/>
      <c r="B3" s="292"/>
      <c r="C3" s="292"/>
      <c r="D3" s="470"/>
      <c r="E3" s="293"/>
      <c r="F3" s="293"/>
      <c r="G3" s="293"/>
      <c r="H3" s="293"/>
      <c r="I3" s="293"/>
    </row>
    <row r="4" spans="1:9">
      <c r="A4" s="292"/>
      <c r="B4" s="292"/>
      <c r="C4" s="292"/>
      <c r="D4" s="470"/>
      <c r="E4" s="293"/>
      <c r="F4" s="293"/>
      <c r="G4" s="293"/>
      <c r="H4" s="293"/>
      <c r="I4" s="293"/>
    </row>
    <row r="5" spans="1:9">
      <c r="A5" s="292"/>
      <c r="B5" s="292"/>
      <c r="C5" s="292"/>
      <c r="D5" s="470"/>
      <c r="E5" s="293"/>
      <c r="F5" s="293"/>
      <c r="G5" s="293"/>
      <c r="H5" s="293"/>
      <c r="I5" s="293"/>
    </row>
    <row r="6" spans="1:9">
      <c r="A6" s="292"/>
      <c r="B6" s="292"/>
      <c r="C6" s="292"/>
      <c r="D6" s="470"/>
      <c r="E6" s="293"/>
      <c r="F6" s="293"/>
      <c r="G6" s="293"/>
      <c r="H6" s="293"/>
      <c r="I6" s="293"/>
    </row>
    <row r="7" spans="1:9">
      <c r="A7" s="292"/>
      <c r="B7" s="292"/>
      <c r="C7" s="292"/>
      <c r="D7" s="292"/>
      <c r="E7" s="293"/>
      <c r="F7" s="293"/>
      <c r="G7" s="293"/>
      <c r="H7" s="293"/>
      <c r="I7" s="293"/>
    </row>
    <row r="8" spans="1:9">
      <c r="A8" s="292"/>
      <c r="B8" s="292"/>
      <c r="C8" s="292"/>
      <c r="D8" s="470"/>
      <c r="E8" s="293"/>
      <c r="F8" s="293"/>
      <c r="G8" s="293"/>
      <c r="H8" s="293"/>
      <c r="I8" s="293"/>
    </row>
    <row r="9" spans="1:9">
      <c r="A9" s="292"/>
      <c r="B9" s="292"/>
      <c r="C9" s="292"/>
      <c r="D9" s="470"/>
      <c r="E9" s="293"/>
      <c r="F9" s="293"/>
      <c r="G9" s="293"/>
      <c r="H9" s="293"/>
      <c r="I9" s="293"/>
    </row>
    <row r="10" spans="1:9">
      <c r="A10" s="292"/>
      <c r="B10" s="292"/>
      <c r="C10" s="292"/>
      <c r="D10" s="470"/>
      <c r="E10" s="293"/>
      <c r="F10" s="293"/>
      <c r="G10" s="293"/>
      <c r="H10" s="293"/>
      <c r="I10" s="293"/>
    </row>
    <row r="11" spans="1:9">
      <c r="A11" s="292"/>
      <c r="B11" s="292"/>
      <c r="C11" s="292"/>
      <c r="D11" s="470"/>
      <c r="E11" s="293"/>
      <c r="F11" s="293"/>
      <c r="G11" s="293"/>
      <c r="H11" s="293"/>
      <c r="I11" s="293"/>
    </row>
    <row r="12" spans="1:9">
      <c r="A12" s="292"/>
      <c r="B12" s="292"/>
      <c r="C12" s="292"/>
      <c r="D12" s="470"/>
      <c r="E12" s="293"/>
      <c r="F12" s="293"/>
      <c r="G12" s="293"/>
      <c r="H12" s="293"/>
      <c r="I12" s="293"/>
    </row>
    <row r="13" spans="1:9">
      <c r="A13" s="292"/>
      <c r="B13" s="292"/>
      <c r="C13" s="292"/>
      <c r="D13" s="470"/>
      <c r="E13" s="293"/>
      <c r="F13" s="293"/>
      <c r="G13" s="293"/>
      <c r="H13" s="293"/>
      <c r="I13" s="293"/>
    </row>
    <row r="14" spans="1:9">
      <c r="A14" s="292"/>
      <c r="B14" s="292"/>
      <c r="C14" s="292"/>
      <c r="D14" s="470"/>
      <c r="E14" s="293"/>
      <c r="F14" s="293"/>
      <c r="G14" s="293"/>
      <c r="H14" s="293"/>
      <c r="I14" s="293"/>
    </row>
    <row r="15" spans="1:9">
      <c r="A15" s="292"/>
      <c r="B15" s="292"/>
      <c r="C15" s="292"/>
      <c r="D15" s="470"/>
      <c r="E15" s="293"/>
      <c r="F15" s="293"/>
      <c r="G15" s="293"/>
      <c r="H15" s="293"/>
      <c r="I15" s="293"/>
    </row>
    <row r="16" spans="1:9">
      <c r="A16" s="292"/>
      <c r="B16" s="292"/>
      <c r="C16" s="292"/>
      <c r="D16" s="470"/>
      <c r="E16" s="293"/>
      <c r="F16" s="293"/>
      <c r="G16" s="293"/>
      <c r="H16" s="293"/>
      <c r="I16" s="293"/>
    </row>
    <row r="17" spans="1:9">
      <c r="A17" s="292"/>
      <c r="B17" s="292"/>
      <c r="C17" s="471"/>
      <c r="D17" s="470"/>
      <c r="E17" s="293"/>
      <c r="F17" s="293"/>
      <c r="G17" s="293"/>
      <c r="H17" s="293"/>
      <c r="I17" s="293"/>
    </row>
    <row r="18" spans="1:9">
      <c r="A18" s="292"/>
      <c r="B18" s="292"/>
      <c r="C18" s="292"/>
      <c r="D18" s="292"/>
      <c r="E18" s="293"/>
      <c r="F18" s="293"/>
      <c r="G18" s="293"/>
      <c r="H18" s="293"/>
      <c r="I18" s="293"/>
    </row>
    <row r="19" spans="1:9">
      <c r="A19" s="292"/>
      <c r="B19" s="292"/>
      <c r="C19" s="292"/>
      <c r="D19" s="470"/>
      <c r="E19" s="293"/>
      <c r="F19" s="293"/>
      <c r="G19" s="293"/>
      <c r="H19" s="293"/>
      <c r="I19" s="293"/>
    </row>
    <row r="20" spans="1:9">
      <c r="A20" s="292"/>
      <c r="B20" s="292"/>
      <c r="C20" s="292"/>
      <c r="D20" s="470"/>
      <c r="E20" s="293"/>
      <c r="F20" s="293"/>
      <c r="G20" s="293"/>
      <c r="H20" s="293"/>
      <c r="I20" s="293"/>
    </row>
    <row r="21" spans="1:9">
      <c r="A21" s="292"/>
      <c r="B21" s="292"/>
      <c r="C21" s="292"/>
      <c r="D21" s="292"/>
      <c r="E21" s="293"/>
      <c r="F21" s="293"/>
      <c r="G21" s="293"/>
      <c r="H21" s="293"/>
      <c r="I21" s="293"/>
    </row>
    <row r="22" spans="1:9">
      <c r="A22" s="292"/>
      <c r="B22" s="292"/>
      <c r="C22" s="292"/>
      <c r="D22" s="470"/>
      <c r="E22" s="293"/>
      <c r="F22" s="293"/>
      <c r="G22" s="293"/>
      <c r="H22" s="293"/>
      <c r="I22" s="293"/>
    </row>
    <row r="23" spans="1:9">
      <c r="A23" s="292"/>
      <c r="B23" s="292"/>
      <c r="C23" s="292"/>
      <c r="D23" s="470"/>
      <c r="E23" s="293"/>
      <c r="F23" s="293"/>
      <c r="G23" s="293"/>
      <c r="H23" s="293"/>
      <c r="I23" s="293"/>
    </row>
    <row r="24" spans="1:9">
      <c r="A24" s="292"/>
      <c r="B24" s="292"/>
      <c r="C24" s="292"/>
      <c r="D24" s="292"/>
      <c r="E24" s="293"/>
      <c r="F24" s="293"/>
      <c r="G24" s="293"/>
      <c r="H24" s="293"/>
      <c r="I24" s="293"/>
    </row>
    <row r="25" spans="1:9">
      <c r="A25" s="292"/>
      <c r="B25" s="292"/>
      <c r="C25" s="292"/>
      <c r="D25" s="292"/>
      <c r="E25" s="293"/>
      <c r="F25" s="293"/>
      <c r="G25" s="293"/>
      <c r="H25" s="293"/>
      <c r="I25" s="293"/>
    </row>
    <row r="26" spans="1:9">
      <c r="A26" s="292"/>
      <c r="B26" s="292"/>
      <c r="C26" s="292"/>
      <c r="D26" s="470"/>
      <c r="E26" s="293"/>
      <c r="F26" s="293"/>
      <c r="G26" s="293"/>
      <c r="H26" s="293"/>
      <c r="I26" s="293"/>
    </row>
    <row r="27" spans="1:9">
      <c r="A27" s="292"/>
      <c r="B27" s="292"/>
      <c r="C27" s="292"/>
      <c r="D27" s="470"/>
      <c r="E27" s="293"/>
      <c r="F27" s="293"/>
      <c r="G27" s="293"/>
      <c r="H27" s="293"/>
      <c r="I27" s="293"/>
    </row>
    <row r="28" spans="1:9">
      <c r="A28" s="292"/>
      <c r="B28" s="292"/>
      <c r="C28" s="292"/>
      <c r="D28" s="470"/>
      <c r="E28" s="293"/>
      <c r="F28" s="293"/>
      <c r="G28" s="293"/>
      <c r="H28" s="293"/>
      <c r="I28" s="293"/>
    </row>
    <row r="29" spans="1:9">
      <c r="A29" s="292"/>
      <c r="B29" s="292"/>
      <c r="C29" s="292"/>
      <c r="D29" s="292"/>
      <c r="E29" s="293"/>
      <c r="F29" s="293"/>
      <c r="G29" s="293"/>
      <c r="H29" s="293"/>
      <c r="I29" s="293"/>
    </row>
    <row r="30" spans="1:9">
      <c r="A30" s="292"/>
      <c r="B30" s="292"/>
      <c r="C30" s="292"/>
      <c r="D30" s="470"/>
      <c r="E30" s="293"/>
      <c r="F30" s="293"/>
      <c r="G30" s="293"/>
      <c r="H30" s="293"/>
      <c r="I30" s="293"/>
    </row>
    <row r="31" spans="1:9">
      <c r="A31" s="292"/>
      <c r="B31" s="292"/>
      <c r="C31" s="292"/>
      <c r="D31" s="292"/>
      <c r="E31" s="293"/>
      <c r="F31" s="293"/>
      <c r="G31" s="293"/>
      <c r="H31" s="293"/>
      <c r="I31" s="293"/>
    </row>
    <row r="32" spans="1:9">
      <c r="A32" s="292"/>
      <c r="B32" s="292"/>
      <c r="C32" s="292"/>
      <c r="D32" s="470"/>
      <c r="E32" s="293"/>
      <c r="F32" s="293"/>
      <c r="G32" s="293"/>
      <c r="H32" s="293"/>
      <c r="I32" s="293"/>
    </row>
    <row r="33" spans="1:9">
      <c r="A33" s="292"/>
      <c r="B33" s="292"/>
      <c r="C33" s="292"/>
      <c r="D33" s="470"/>
      <c r="E33" s="293"/>
      <c r="F33" s="293"/>
      <c r="G33" s="293"/>
      <c r="H33" s="293"/>
      <c r="I33" s="293"/>
    </row>
    <row r="34" spans="1:9">
      <c r="A34" s="292"/>
      <c r="B34" s="292"/>
      <c r="C34" s="292"/>
      <c r="D34" s="470"/>
      <c r="E34" s="293"/>
      <c r="F34" s="293"/>
      <c r="G34" s="293"/>
      <c r="H34" s="293"/>
      <c r="I34" s="293"/>
    </row>
    <row r="35" spans="1:9">
      <c r="A35" s="292"/>
      <c r="B35" s="292"/>
      <c r="C35" s="292"/>
      <c r="D35" s="470"/>
      <c r="E35" s="293"/>
      <c r="F35" s="293"/>
      <c r="G35" s="293"/>
      <c r="H35" s="293"/>
      <c r="I35" s="293"/>
    </row>
    <row r="36" spans="1:9">
      <c r="A36" s="292"/>
      <c r="B36" s="292"/>
      <c r="C36" s="292"/>
      <c r="D36" s="470"/>
      <c r="E36" s="293"/>
      <c r="F36" s="293"/>
      <c r="G36" s="293"/>
      <c r="H36" s="293"/>
      <c r="I36" s="293"/>
    </row>
    <row r="37" spans="1:9">
      <c r="A37" s="292"/>
      <c r="B37" s="292"/>
      <c r="C37" s="292"/>
      <c r="D37" s="470"/>
      <c r="E37" s="293"/>
      <c r="F37" s="293"/>
      <c r="G37" s="293"/>
      <c r="H37" s="293"/>
      <c r="I37" s="293"/>
    </row>
    <row r="38" spans="1:9">
      <c r="A38" s="292"/>
      <c r="B38" s="292"/>
      <c r="C38" s="292"/>
      <c r="D38" s="292"/>
      <c r="E38" s="293"/>
      <c r="F38" s="293"/>
      <c r="G38" s="293"/>
      <c r="H38" s="293"/>
      <c r="I38" s="293"/>
    </row>
    <row r="39" spans="1:9">
      <c r="A39" s="292"/>
      <c r="B39" s="292"/>
      <c r="C39" s="292"/>
      <c r="D39" s="470"/>
      <c r="E39" s="293"/>
      <c r="F39" s="293"/>
      <c r="G39" s="293"/>
      <c r="H39" s="293"/>
      <c r="I39" s="293"/>
    </row>
    <row r="40" spans="1:9">
      <c r="A40" s="292"/>
      <c r="B40" s="292"/>
      <c r="C40" s="292"/>
      <c r="D40" s="470"/>
      <c r="E40" s="293"/>
      <c r="F40" s="293"/>
      <c r="G40" s="293"/>
      <c r="H40" s="293"/>
      <c r="I40" s="293"/>
    </row>
    <row r="41" spans="1:9">
      <c r="A41" s="292"/>
      <c r="B41" s="292"/>
      <c r="C41" s="292"/>
      <c r="D41" s="292"/>
      <c r="E41" s="293"/>
      <c r="F41" s="293"/>
      <c r="G41" s="293"/>
      <c r="H41" s="293"/>
      <c r="I41" s="293"/>
    </row>
    <row r="42" spans="1:9">
      <c r="A42" s="292"/>
      <c r="B42" s="292"/>
      <c r="C42" s="292"/>
      <c r="D42" s="292"/>
      <c r="E42" s="293"/>
      <c r="F42" s="293"/>
      <c r="G42" s="293"/>
      <c r="H42" s="293"/>
      <c r="I42" s="293"/>
    </row>
    <row r="43" spans="1:9">
      <c r="A43" s="292"/>
      <c r="B43" s="292"/>
      <c r="C43" s="292"/>
      <c r="D43" s="470"/>
      <c r="E43" s="293"/>
      <c r="F43" s="293"/>
      <c r="G43" s="293"/>
      <c r="H43" s="293"/>
      <c r="I43" s="293"/>
    </row>
    <row r="44" spans="1:9">
      <c r="A44" s="292"/>
      <c r="B44" s="292"/>
      <c r="C44" s="292"/>
      <c r="D44" s="470"/>
      <c r="E44" s="293"/>
      <c r="F44" s="293"/>
      <c r="G44" s="293"/>
      <c r="H44" s="293"/>
      <c r="I44" s="293"/>
    </row>
    <row r="45" spans="1:9">
      <c r="A45" s="292"/>
      <c r="B45" s="292"/>
      <c r="C45" s="292"/>
      <c r="D45" s="470"/>
      <c r="E45" s="293"/>
      <c r="F45" s="293"/>
      <c r="G45" s="293"/>
      <c r="H45" s="293"/>
      <c r="I45" s="293"/>
    </row>
    <row r="46" spans="1:9">
      <c r="A46" s="292"/>
      <c r="B46" s="292"/>
      <c r="C46" s="292"/>
      <c r="D46" s="470"/>
      <c r="E46" s="293"/>
      <c r="F46" s="293"/>
      <c r="G46" s="293"/>
      <c r="H46" s="293"/>
      <c r="I46" s="293"/>
    </row>
    <row r="47" spans="1:9">
      <c r="A47" s="292"/>
      <c r="B47" s="292"/>
      <c r="C47" s="292"/>
      <c r="D47" s="292"/>
      <c r="E47" s="293"/>
      <c r="F47" s="293"/>
      <c r="G47" s="293"/>
      <c r="H47" s="293"/>
      <c r="I47" s="293"/>
    </row>
    <row r="48" spans="1:9">
      <c r="A48" s="292"/>
      <c r="B48" s="292"/>
      <c r="C48" s="292"/>
      <c r="D48" s="292"/>
      <c r="E48" s="293"/>
      <c r="F48" s="293"/>
      <c r="G48" s="293"/>
      <c r="H48" s="293"/>
      <c r="I48" s="293"/>
    </row>
    <row r="49" spans="1:9">
      <c r="A49" s="292"/>
      <c r="B49" s="292"/>
      <c r="C49" s="292"/>
      <c r="D49" s="292"/>
      <c r="E49" s="293"/>
      <c r="F49" s="293"/>
      <c r="G49" s="293"/>
      <c r="H49" s="293"/>
      <c r="I49" s="293"/>
    </row>
    <row r="50" spans="1:9">
      <c r="A50" s="292"/>
      <c r="B50" s="292"/>
      <c r="C50" s="292"/>
      <c r="D50" s="292"/>
      <c r="E50" s="293"/>
      <c r="F50" s="293"/>
      <c r="G50" s="293"/>
      <c r="H50" s="293"/>
      <c r="I50" s="293"/>
    </row>
    <row r="51" spans="1:9">
      <c r="A51" s="292"/>
      <c r="B51" s="292"/>
      <c r="C51" s="292"/>
      <c r="D51" s="292"/>
      <c r="E51" s="293"/>
      <c r="F51" s="293"/>
      <c r="G51" s="293"/>
      <c r="H51" s="293"/>
      <c r="I51" s="293"/>
    </row>
    <row r="52" spans="1:9">
      <c r="A52" s="292"/>
      <c r="B52" s="292"/>
      <c r="C52" s="292"/>
      <c r="D52" s="470"/>
      <c r="E52" s="293"/>
      <c r="F52" s="293"/>
      <c r="G52" s="293"/>
      <c r="H52" s="293"/>
      <c r="I52" s="293"/>
    </row>
    <row r="53" spans="1:9">
      <c r="A53" s="292"/>
      <c r="B53" s="292"/>
      <c r="C53" s="292"/>
      <c r="D53" s="470"/>
      <c r="E53" s="293"/>
      <c r="F53" s="293"/>
      <c r="G53" s="293"/>
      <c r="H53" s="293"/>
      <c r="I53" s="293"/>
    </row>
    <row r="54" spans="1:9">
      <c r="A54" s="292"/>
      <c r="B54" s="292"/>
      <c r="C54" s="292"/>
      <c r="D54" s="470"/>
      <c r="E54" s="293"/>
      <c r="F54" s="293"/>
      <c r="G54" s="293"/>
      <c r="H54" s="293"/>
      <c r="I54" s="293"/>
    </row>
    <row r="55" spans="1:9">
      <c r="A55" s="292"/>
      <c r="B55" s="292"/>
      <c r="C55" s="292"/>
      <c r="D55" s="470"/>
      <c r="E55" s="293"/>
      <c r="F55" s="293"/>
      <c r="G55" s="293"/>
      <c r="H55" s="293"/>
      <c r="I55" s="293"/>
    </row>
    <row r="56" spans="1:9">
      <c r="A56" s="292"/>
      <c r="B56" s="292"/>
      <c r="C56" s="292"/>
      <c r="D56" s="470"/>
      <c r="E56" s="293"/>
      <c r="F56" s="293"/>
      <c r="G56" s="293"/>
      <c r="H56" s="293"/>
      <c r="I56" s="293"/>
    </row>
    <row r="57" spans="1:9">
      <c r="A57" s="292"/>
      <c r="B57" s="292"/>
      <c r="C57" s="292"/>
      <c r="D57" s="292"/>
      <c r="E57" s="293"/>
      <c r="F57" s="293"/>
      <c r="G57" s="293"/>
      <c r="H57" s="293"/>
      <c r="I57" s="293"/>
    </row>
    <row r="58" spans="1:9">
      <c r="A58" s="292"/>
      <c r="B58" s="292"/>
      <c r="C58" s="292"/>
      <c r="D58" s="292"/>
      <c r="E58" s="293"/>
      <c r="F58" s="293"/>
      <c r="G58" s="293"/>
      <c r="H58" s="293"/>
      <c r="I58" s="293"/>
    </row>
    <row r="59" spans="1:9">
      <c r="A59" s="292"/>
      <c r="B59" s="292"/>
      <c r="C59" s="292"/>
      <c r="D59" s="470"/>
      <c r="E59" s="293"/>
      <c r="F59" s="293"/>
      <c r="G59" s="293"/>
      <c r="H59" s="293"/>
      <c r="I59" s="293"/>
    </row>
    <row r="60" spans="1:9">
      <c r="A60" s="292"/>
      <c r="B60" s="292"/>
      <c r="C60" s="292"/>
      <c r="D60" s="470"/>
      <c r="E60" s="293"/>
      <c r="F60" s="293"/>
      <c r="G60" s="293"/>
      <c r="H60" s="293"/>
      <c r="I60" s="293"/>
    </row>
    <row r="61" spans="1:9">
      <c r="A61" s="292"/>
      <c r="B61" s="292"/>
      <c r="C61" s="292"/>
      <c r="D61" s="470"/>
      <c r="E61" s="293"/>
      <c r="F61" s="293"/>
      <c r="G61" s="293"/>
      <c r="H61" s="293"/>
      <c r="I61" s="293"/>
    </row>
    <row r="62" spans="1:9">
      <c r="A62" s="292"/>
      <c r="B62" s="292"/>
      <c r="C62" s="292"/>
      <c r="D62" s="470"/>
      <c r="E62" s="293"/>
      <c r="F62" s="293"/>
      <c r="G62" s="293"/>
      <c r="H62" s="293"/>
      <c r="I62" s="293"/>
    </row>
    <row r="63" spans="1:9">
      <c r="A63" s="292"/>
      <c r="B63" s="292"/>
      <c r="C63" s="292"/>
      <c r="D63" s="470"/>
      <c r="E63" s="293"/>
      <c r="F63" s="293"/>
      <c r="G63" s="293"/>
      <c r="H63" s="293"/>
      <c r="I63" s="293"/>
    </row>
    <row r="64" spans="1:9">
      <c r="A64" s="292"/>
      <c r="B64" s="292"/>
      <c r="C64" s="292"/>
      <c r="D64" s="470"/>
      <c r="E64" s="293"/>
      <c r="F64" s="293"/>
      <c r="G64" s="293"/>
      <c r="H64" s="293"/>
      <c r="I64" s="293"/>
    </row>
    <row r="65" spans="1:9">
      <c r="A65" s="292"/>
      <c r="B65" s="292"/>
      <c r="C65" s="292"/>
      <c r="D65" s="470"/>
      <c r="E65" s="293"/>
      <c r="F65" s="293"/>
      <c r="G65" s="293"/>
      <c r="H65" s="293"/>
      <c r="I65" s="293"/>
    </row>
    <row r="66" spans="1:9">
      <c r="A66" s="292"/>
      <c r="B66" s="292"/>
      <c r="C66" s="292"/>
      <c r="D66" s="470"/>
      <c r="E66" s="293"/>
      <c r="F66" s="293"/>
      <c r="G66" s="293"/>
      <c r="H66" s="293"/>
      <c r="I66" s="293"/>
    </row>
    <row r="67" spans="1:9">
      <c r="A67" s="292"/>
      <c r="B67" s="292"/>
      <c r="C67" s="292"/>
      <c r="D67" s="470"/>
      <c r="E67" s="293"/>
      <c r="F67" s="293"/>
      <c r="G67" s="293"/>
      <c r="H67" s="293"/>
      <c r="I67" s="293"/>
    </row>
    <row r="68" spans="1:9">
      <c r="A68" s="292"/>
      <c r="B68" s="292"/>
      <c r="C68" s="292"/>
      <c r="D68" s="470"/>
      <c r="E68" s="293"/>
      <c r="F68" s="293"/>
      <c r="G68" s="293"/>
      <c r="H68" s="293"/>
      <c r="I68" s="293"/>
    </row>
    <row r="69" spans="1:9">
      <c r="A69" s="292"/>
      <c r="B69" s="292"/>
      <c r="C69" s="292"/>
      <c r="D69" s="470"/>
      <c r="E69" s="293"/>
      <c r="F69" s="293"/>
      <c r="G69" s="293"/>
      <c r="H69" s="293"/>
      <c r="I69" s="293"/>
    </row>
    <row r="70" spans="1:9">
      <c r="A70" s="292"/>
      <c r="B70" s="292"/>
      <c r="C70" s="292"/>
      <c r="D70" s="470"/>
      <c r="E70" s="293"/>
      <c r="F70" s="293"/>
      <c r="G70" s="293"/>
      <c r="H70" s="293"/>
      <c r="I70" s="293"/>
    </row>
    <row r="71" spans="1:9">
      <c r="A71" s="292"/>
      <c r="B71" s="292"/>
      <c r="C71" s="292"/>
      <c r="D71" s="470"/>
      <c r="E71" s="293"/>
      <c r="F71" s="293"/>
      <c r="G71" s="293"/>
      <c r="H71" s="293"/>
      <c r="I71" s="293"/>
    </row>
    <row r="72" spans="1:9">
      <c r="A72" s="292"/>
      <c r="B72" s="292"/>
      <c r="C72" s="292"/>
      <c r="D72" s="292"/>
      <c r="E72" s="293"/>
      <c r="F72" s="293"/>
      <c r="G72" s="293"/>
      <c r="H72" s="293"/>
      <c r="I72" s="293"/>
    </row>
    <row r="73" spans="1:9">
      <c r="A73" s="292"/>
      <c r="B73" s="292"/>
      <c r="C73" s="292"/>
      <c r="D73" s="470"/>
      <c r="E73" s="293"/>
      <c r="F73" s="293"/>
      <c r="G73" s="293"/>
      <c r="H73" s="293"/>
      <c r="I73" s="293"/>
    </row>
    <row r="74" spans="1:9">
      <c r="A74" s="292"/>
      <c r="B74" s="292"/>
      <c r="C74" s="292"/>
      <c r="D74" s="470"/>
      <c r="E74" s="293"/>
      <c r="F74" s="293"/>
      <c r="G74" s="293"/>
      <c r="H74" s="293"/>
      <c r="I74" s="293"/>
    </row>
    <row r="75" spans="1:9">
      <c r="A75" s="292"/>
      <c r="B75" s="292"/>
      <c r="C75" s="292"/>
      <c r="D75" s="470"/>
      <c r="E75" s="293"/>
      <c r="F75" s="293"/>
      <c r="G75" s="293"/>
      <c r="H75" s="293"/>
      <c r="I75" s="293"/>
    </row>
    <row r="76" spans="1:9">
      <c r="A76" s="292"/>
      <c r="B76" s="292"/>
      <c r="C76" s="292"/>
      <c r="D76" s="470"/>
      <c r="E76" s="293"/>
      <c r="F76" s="293"/>
      <c r="G76" s="293"/>
      <c r="H76" s="293"/>
      <c r="I76" s="293"/>
    </row>
    <row r="77" spans="1:9">
      <c r="A77" s="292"/>
      <c r="B77" s="292"/>
      <c r="C77" s="471"/>
      <c r="D77" s="470"/>
      <c r="E77" s="293"/>
      <c r="F77" s="293"/>
      <c r="G77" s="293"/>
      <c r="H77" s="293"/>
      <c r="I77" s="293"/>
    </row>
    <row r="78" spans="1:9">
      <c r="A78" s="292"/>
      <c r="B78" s="292"/>
      <c r="C78" s="292"/>
      <c r="D78" s="470"/>
      <c r="E78" s="293"/>
      <c r="F78" s="293"/>
      <c r="G78" s="293"/>
      <c r="H78" s="293"/>
      <c r="I78" s="293"/>
    </row>
    <row r="79" spans="1:9">
      <c r="A79" s="292"/>
      <c r="B79" s="292"/>
      <c r="C79" s="292"/>
      <c r="D79" s="470"/>
      <c r="E79" s="293"/>
      <c r="F79" s="293"/>
      <c r="G79" s="293"/>
      <c r="H79" s="293"/>
      <c r="I79" s="293"/>
    </row>
    <row r="80" spans="1:9">
      <c r="A80" s="292"/>
      <c r="B80" s="292"/>
      <c r="C80" s="292"/>
      <c r="D80" s="470"/>
      <c r="E80" s="293"/>
      <c r="F80" s="293"/>
      <c r="G80" s="293"/>
      <c r="H80" s="293"/>
      <c r="I80" s="293"/>
    </row>
    <row r="81" spans="1:9">
      <c r="A81" s="292"/>
      <c r="B81" s="292"/>
      <c r="C81" s="292"/>
      <c r="D81" s="470"/>
      <c r="E81" s="293"/>
      <c r="F81" s="293"/>
      <c r="G81" s="293"/>
      <c r="H81" s="293"/>
      <c r="I81" s="293"/>
    </row>
    <row r="82" spans="1:9">
      <c r="A82" s="292"/>
      <c r="B82" s="292"/>
      <c r="C82" s="292"/>
      <c r="D82" s="470"/>
      <c r="E82" s="293"/>
      <c r="F82" s="293"/>
      <c r="G82" s="293"/>
      <c r="H82" s="293"/>
      <c r="I82" s="293"/>
    </row>
    <row r="83" spans="1:9">
      <c r="A83" s="292"/>
      <c r="B83" s="292"/>
      <c r="C83" s="292"/>
      <c r="D83" s="470"/>
      <c r="E83" s="293"/>
      <c r="F83" s="293"/>
      <c r="G83" s="293"/>
      <c r="H83" s="293"/>
      <c r="I83" s="293"/>
    </row>
    <row r="84" spans="1:9">
      <c r="A84" s="292"/>
      <c r="B84" s="292"/>
      <c r="C84" s="292"/>
      <c r="D84" s="470"/>
      <c r="E84" s="293"/>
      <c r="F84" s="293"/>
      <c r="G84" s="293"/>
      <c r="H84" s="293"/>
      <c r="I84" s="293"/>
    </row>
    <row r="85" spans="1:9">
      <c r="A85" s="292"/>
      <c r="B85" s="292"/>
      <c r="C85" s="471"/>
      <c r="D85" s="471"/>
      <c r="E85" s="293"/>
      <c r="F85" s="293"/>
      <c r="G85" s="293"/>
      <c r="H85" s="293"/>
      <c r="I85" s="293"/>
    </row>
    <row r="86" spans="1:9">
      <c r="A86" s="292"/>
      <c r="B86" s="292"/>
      <c r="C86" s="292"/>
      <c r="D86" s="470"/>
      <c r="E86" s="293"/>
      <c r="F86" s="293"/>
      <c r="G86" s="293"/>
      <c r="H86" s="293"/>
      <c r="I86" s="293"/>
    </row>
    <row r="87" spans="1:9">
      <c r="A87" s="292"/>
      <c r="B87" s="292"/>
      <c r="C87" s="292"/>
      <c r="D87" s="292"/>
      <c r="E87" s="293"/>
      <c r="F87" s="293"/>
      <c r="G87" s="293"/>
      <c r="H87" s="293"/>
      <c r="I87" s="293"/>
    </row>
    <row r="88" spans="1:9">
      <c r="A88" s="292"/>
      <c r="B88" s="292"/>
      <c r="C88" s="292"/>
      <c r="D88" s="470"/>
      <c r="E88" s="293"/>
      <c r="F88" s="293"/>
      <c r="G88" s="293"/>
      <c r="H88" s="293"/>
      <c r="I88" s="293"/>
    </row>
    <row r="89" spans="1:9">
      <c r="A89" s="292"/>
      <c r="B89" s="292"/>
      <c r="C89" s="292"/>
      <c r="D89" s="292"/>
      <c r="E89" s="293"/>
      <c r="F89" s="293"/>
      <c r="G89" s="293"/>
      <c r="H89" s="293"/>
      <c r="I89" s="293"/>
    </row>
    <row r="90" spans="1:9">
      <c r="A90" s="292"/>
      <c r="B90" s="292"/>
      <c r="C90" s="292"/>
      <c r="D90" s="470"/>
      <c r="E90" s="293"/>
      <c r="F90" s="293"/>
      <c r="G90" s="293"/>
      <c r="H90" s="293"/>
      <c r="I90" s="293"/>
    </row>
    <row r="91" spans="1:9">
      <c r="A91" s="292"/>
      <c r="B91" s="292"/>
      <c r="C91" s="292"/>
      <c r="D91" s="470"/>
      <c r="E91" s="293"/>
      <c r="F91" s="293"/>
      <c r="G91" s="293"/>
      <c r="H91" s="293"/>
      <c r="I91" s="293"/>
    </row>
    <row r="92" spans="1:9">
      <c r="A92" s="292"/>
      <c r="B92" s="292"/>
      <c r="C92" s="292"/>
      <c r="D92" s="292"/>
      <c r="E92" s="293"/>
      <c r="F92" s="293"/>
      <c r="G92" s="293"/>
      <c r="H92" s="293"/>
      <c r="I92" s="293"/>
    </row>
    <row r="93" spans="1:9">
      <c r="A93" s="292"/>
      <c r="B93" s="292"/>
      <c r="C93" s="292"/>
      <c r="D93" s="470"/>
      <c r="E93" s="293"/>
      <c r="F93" s="293"/>
      <c r="G93" s="293"/>
      <c r="H93" s="293"/>
      <c r="I93" s="293"/>
    </row>
    <row r="94" spans="1:9">
      <c r="A94" s="292"/>
      <c r="B94" s="292"/>
      <c r="C94" s="292"/>
      <c r="D94" s="470"/>
      <c r="E94" s="293"/>
      <c r="F94" s="293"/>
      <c r="G94" s="293"/>
      <c r="H94" s="293"/>
      <c r="I94" s="293"/>
    </row>
    <row r="95" spans="1:9">
      <c r="A95" s="292"/>
      <c r="B95" s="292"/>
      <c r="C95" s="292"/>
      <c r="D95" s="470"/>
      <c r="E95" s="293"/>
      <c r="F95" s="293"/>
      <c r="G95" s="293"/>
      <c r="H95" s="293"/>
      <c r="I95" s="293"/>
    </row>
    <row r="96" spans="1:9">
      <c r="A96" s="292"/>
      <c r="B96" s="292"/>
      <c r="C96" s="292"/>
      <c r="D96" s="470"/>
      <c r="E96" s="293"/>
      <c r="F96" s="293"/>
      <c r="G96" s="293"/>
      <c r="H96" s="293"/>
      <c r="I96" s="293"/>
    </row>
    <row r="97" spans="1:9">
      <c r="A97" s="292"/>
      <c r="B97" s="292"/>
      <c r="C97" s="292"/>
      <c r="D97" s="292"/>
      <c r="E97" s="293"/>
      <c r="F97" s="293"/>
      <c r="G97" s="293"/>
      <c r="H97" s="293"/>
      <c r="I97" s="293"/>
    </row>
    <row r="98" spans="1:9">
      <c r="A98" s="292"/>
      <c r="B98" s="292"/>
      <c r="C98" s="292"/>
      <c r="D98" s="292"/>
      <c r="E98" s="293"/>
      <c r="F98" s="293"/>
      <c r="G98" s="293"/>
      <c r="H98" s="293"/>
      <c r="I98" s="293"/>
    </row>
    <row r="99" spans="1:9">
      <c r="A99" s="292"/>
      <c r="B99" s="292"/>
      <c r="C99" s="292"/>
      <c r="D99" s="470"/>
      <c r="E99" s="293"/>
      <c r="F99" s="293"/>
      <c r="G99" s="293"/>
      <c r="H99" s="293"/>
      <c r="I99" s="293"/>
    </row>
    <row r="100" spans="1:9">
      <c r="A100" s="292"/>
      <c r="B100" s="292"/>
      <c r="C100" s="292"/>
      <c r="D100" s="470"/>
      <c r="E100" s="293"/>
      <c r="F100" s="293"/>
      <c r="G100" s="293"/>
      <c r="H100" s="293"/>
      <c r="I100" s="293"/>
    </row>
    <row r="101" spans="1:9">
      <c r="A101" s="292"/>
      <c r="B101" s="292"/>
      <c r="C101" s="292"/>
      <c r="D101" s="292"/>
      <c r="E101" s="293"/>
      <c r="F101" s="293"/>
      <c r="G101" s="293"/>
      <c r="H101" s="293"/>
      <c r="I101" s="293"/>
    </row>
    <row r="102" spans="1:9">
      <c r="A102" s="292"/>
      <c r="B102" s="292"/>
      <c r="C102" s="292"/>
      <c r="D102" s="470"/>
      <c r="E102" s="293"/>
      <c r="F102" s="293"/>
      <c r="G102" s="293"/>
      <c r="H102" s="293"/>
      <c r="I102" s="293"/>
    </row>
    <row r="103" spans="1:9">
      <c r="A103" s="292"/>
      <c r="B103" s="292"/>
      <c r="C103" s="292"/>
      <c r="D103" s="470"/>
      <c r="E103" s="293"/>
      <c r="F103" s="293"/>
      <c r="G103" s="293"/>
      <c r="H103" s="293"/>
      <c r="I103" s="293"/>
    </row>
    <row r="104" spans="1:9">
      <c r="A104" s="292"/>
      <c r="B104" s="292"/>
      <c r="C104" s="471"/>
      <c r="D104" s="471"/>
      <c r="E104" s="293"/>
      <c r="F104" s="293"/>
      <c r="G104" s="293"/>
      <c r="H104" s="293"/>
      <c r="I104" s="293"/>
    </row>
    <row r="105" spans="1:9">
      <c r="A105" s="292"/>
      <c r="B105" s="292"/>
      <c r="C105" s="292"/>
      <c r="D105" s="470"/>
      <c r="E105" s="293"/>
      <c r="F105" s="293"/>
      <c r="G105" s="293"/>
      <c r="H105" s="293"/>
      <c r="I105" s="293"/>
    </row>
    <row r="106" spans="1:9">
      <c r="A106" s="292"/>
      <c r="B106" s="292"/>
      <c r="C106" s="292"/>
      <c r="D106" s="292"/>
      <c r="E106" s="293"/>
      <c r="F106" s="293"/>
      <c r="G106" s="293"/>
      <c r="H106" s="293"/>
      <c r="I106" s="293"/>
    </row>
    <row r="107" spans="1:9">
      <c r="A107" s="292"/>
      <c r="B107" s="292"/>
      <c r="C107" s="292"/>
      <c r="D107" s="470"/>
      <c r="E107" s="293"/>
      <c r="F107" s="293"/>
      <c r="G107" s="293"/>
      <c r="H107" s="293"/>
      <c r="I107" s="293"/>
    </row>
    <row r="108" spans="1:9">
      <c r="A108" s="292"/>
      <c r="B108" s="292"/>
      <c r="C108" s="292"/>
      <c r="D108" s="470"/>
      <c r="E108" s="293"/>
      <c r="F108" s="293"/>
      <c r="G108" s="293"/>
      <c r="H108" s="293"/>
      <c r="I108" s="293"/>
    </row>
    <row r="109" spans="1:9">
      <c r="A109" s="292"/>
      <c r="B109" s="292"/>
      <c r="C109" s="292"/>
      <c r="D109" s="470"/>
      <c r="E109" s="293"/>
      <c r="F109" s="293"/>
      <c r="G109" s="293"/>
      <c r="H109" s="293"/>
      <c r="I109" s="293"/>
    </row>
    <row r="110" spans="1:9">
      <c r="A110" s="292"/>
      <c r="B110" s="292"/>
      <c r="C110" s="292"/>
      <c r="D110" s="470"/>
      <c r="E110" s="293"/>
      <c r="F110" s="293"/>
      <c r="G110" s="293"/>
      <c r="H110" s="293"/>
      <c r="I110" s="293"/>
    </row>
    <row r="111" spans="1:9">
      <c r="A111" s="292"/>
      <c r="B111" s="292"/>
      <c r="C111" s="292"/>
      <c r="D111" s="292"/>
      <c r="E111" s="293"/>
      <c r="F111" s="293"/>
      <c r="G111" s="293"/>
      <c r="H111" s="293"/>
      <c r="I111" s="293"/>
    </row>
    <row r="112" spans="1:9">
      <c r="A112" s="292"/>
      <c r="B112" s="292"/>
      <c r="C112" s="292"/>
      <c r="D112" s="292"/>
      <c r="E112" s="293"/>
      <c r="F112" s="293"/>
      <c r="G112" s="293"/>
      <c r="H112" s="293"/>
      <c r="I112" s="293"/>
    </row>
    <row r="113" spans="1:9">
      <c r="A113" s="292"/>
      <c r="B113" s="292"/>
      <c r="C113" s="292"/>
      <c r="D113" s="470"/>
      <c r="E113" s="293"/>
      <c r="F113" s="293"/>
      <c r="G113" s="293"/>
      <c r="H113" s="293"/>
      <c r="I113" s="293"/>
    </row>
    <row r="114" spans="1:9">
      <c r="A114" s="292"/>
      <c r="B114" s="292"/>
      <c r="C114" s="292"/>
      <c r="D114" s="292"/>
      <c r="E114" s="293"/>
      <c r="F114" s="293"/>
      <c r="G114" s="293"/>
      <c r="H114" s="293"/>
      <c r="I114" s="293"/>
    </row>
    <row r="115" spans="1:9">
      <c r="A115" s="292"/>
      <c r="B115" s="292"/>
      <c r="C115" s="292"/>
      <c r="D115" s="470"/>
      <c r="E115" s="293"/>
      <c r="F115" s="293"/>
      <c r="G115" s="293"/>
      <c r="H115" s="293"/>
      <c r="I115" s="293"/>
    </row>
    <row r="116" spans="1:9">
      <c r="A116" s="292"/>
      <c r="B116" s="292"/>
      <c r="C116" s="292"/>
      <c r="D116" s="470"/>
      <c r="E116" s="293"/>
      <c r="F116" s="293"/>
      <c r="G116" s="293"/>
      <c r="H116" s="293"/>
      <c r="I116" s="293"/>
    </row>
    <row r="117" spans="1:9">
      <c r="A117" s="292"/>
      <c r="B117" s="292"/>
      <c r="C117" s="292"/>
      <c r="D117" s="470"/>
      <c r="E117" s="293"/>
      <c r="F117" s="293"/>
      <c r="G117" s="293"/>
      <c r="H117" s="293"/>
      <c r="I117" s="293"/>
    </row>
    <row r="118" spans="1:9">
      <c r="A118" s="292"/>
      <c r="B118" s="292"/>
      <c r="C118" s="292"/>
      <c r="D118" s="470"/>
      <c r="E118" s="293"/>
      <c r="F118" s="293"/>
      <c r="G118" s="293"/>
      <c r="H118" s="293"/>
      <c r="I118" s="293"/>
    </row>
    <row r="119" spans="1:9">
      <c r="A119" s="292"/>
      <c r="B119" s="292"/>
      <c r="C119" s="292"/>
      <c r="D119" s="470"/>
      <c r="E119" s="293"/>
      <c r="F119" s="293"/>
      <c r="G119" s="293"/>
      <c r="H119" s="293"/>
      <c r="I119" s="293"/>
    </row>
    <row r="120" spans="1:9">
      <c r="A120" s="292"/>
      <c r="B120" s="292"/>
      <c r="C120" s="292"/>
      <c r="D120" s="470"/>
      <c r="E120" s="293"/>
      <c r="F120" s="293"/>
      <c r="G120" s="293"/>
      <c r="H120" s="293"/>
      <c r="I120" s="293"/>
    </row>
    <row r="121" spans="1:9">
      <c r="A121" s="292"/>
      <c r="B121" s="292"/>
      <c r="C121" s="292"/>
      <c r="D121" s="292"/>
      <c r="E121" s="293"/>
      <c r="F121" s="293"/>
      <c r="G121" s="293"/>
      <c r="H121" s="293"/>
      <c r="I121" s="293"/>
    </row>
    <row r="122" spans="1:9">
      <c r="A122" s="292"/>
      <c r="B122" s="292"/>
      <c r="C122" s="292"/>
      <c r="D122" s="470"/>
      <c r="E122" s="293"/>
      <c r="F122" s="293"/>
      <c r="G122" s="293"/>
      <c r="H122" s="293"/>
      <c r="I122" s="293"/>
    </row>
    <row r="123" spans="1:9">
      <c r="A123" s="292"/>
      <c r="B123" s="292"/>
      <c r="C123" s="292"/>
      <c r="D123" s="470"/>
      <c r="E123" s="293"/>
      <c r="F123" s="293"/>
      <c r="G123" s="293"/>
      <c r="H123" s="293"/>
      <c r="I123" s="293"/>
    </row>
    <row r="124" spans="1:9">
      <c r="A124" s="292"/>
      <c r="B124" s="292"/>
      <c r="C124" s="292"/>
      <c r="D124" s="470"/>
      <c r="E124" s="293"/>
      <c r="F124" s="293"/>
      <c r="G124" s="293"/>
      <c r="H124" s="293"/>
      <c r="I124" s="293"/>
    </row>
    <row r="125" spans="1:9">
      <c r="A125" s="292"/>
      <c r="B125" s="292"/>
      <c r="C125" s="292"/>
      <c r="D125" s="470"/>
      <c r="E125" s="293"/>
      <c r="F125" s="293"/>
      <c r="G125" s="293"/>
      <c r="H125" s="293"/>
      <c r="I125" s="293"/>
    </row>
    <row r="126" spans="1:9">
      <c r="A126" s="292"/>
      <c r="B126" s="292"/>
      <c r="C126" s="292"/>
      <c r="D126" s="470"/>
      <c r="E126" s="293"/>
      <c r="F126" s="293"/>
      <c r="G126" s="293"/>
      <c r="H126" s="293"/>
      <c r="I126" s="293"/>
    </row>
    <row r="127" spans="1:9">
      <c r="A127" s="292"/>
      <c r="B127" s="292"/>
      <c r="C127" s="292"/>
      <c r="D127" s="470"/>
      <c r="E127" s="293"/>
      <c r="F127" s="293"/>
      <c r="G127" s="293"/>
      <c r="H127" s="293"/>
      <c r="I127" s="293"/>
    </row>
    <row r="128" spans="1:9">
      <c r="A128" s="292"/>
      <c r="B128" s="292"/>
      <c r="C128" s="292"/>
      <c r="D128" s="470"/>
      <c r="E128" s="293"/>
      <c r="F128" s="293"/>
      <c r="G128" s="293"/>
      <c r="H128" s="293"/>
      <c r="I128" s="293"/>
    </row>
    <row r="129" spans="1:9">
      <c r="A129" s="292"/>
      <c r="B129" s="292"/>
      <c r="C129" s="292"/>
      <c r="D129" s="292"/>
      <c r="E129" s="293"/>
      <c r="F129" s="293"/>
      <c r="G129" s="293"/>
      <c r="H129" s="293"/>
      <c r="I129" s="293"/>
    </row>
    <row r="130" spans="1:9">
      <c r="A130" s="292"/>
      <c r="B130" s="292"/>
      <c r="C130" s="292"/>
      <c r="D130" s="470"/>
      <c r="E130" s="293"/>
      <c r="F130" s="293"/>
      <c r="G130" s="293"/>
      <c r="H130" s="293"/>
      <c r="I130" s="293"/>
    </row>
    <row r="131" spans="1:9">
      <c r="A131" s="292"/>
      <c r="B131" s="292"/>
      <c r="C131" s="292"/>
      <c r="D131" s="292"/>
      <c r="E131" s="293"/>
      <c r="F131" s="293"/>
      <c r="G131" s="293"/>
      <c r="H131" s="293"/>
      <c r="I131" s="293"/>
    </row>
    <row r="132" spans="1:9">
      <c r="A132" s="292"/>
      <c r="B132" s="292"/>
      <c r="C132" s="292"/>
      <c r="D132" s="470"/>
      <c r="E132" s="293"/>
      <c r="F132" s="293"/>
      <c r="G132" s="293"/>
      <c r="H132" s="293"/>
      <c r="I132" s="293"/>
    </row>
    <row r="133" spans="1:9">
      <c r="A133" s="292"/>
      <c r="B133" s="292"/>
      <c r="C133" s="292"/>
      <c r="D133" s="470"/>
      <c r="E133" s="293"/>
      <c r="F133" s="293"/>
      <c r="G133" s="293"/>
      <c r="H133" s="293"/>
      <c r="I133" s="293"/>
    </row>
    <row r="134" spans="1:9">
      <c r="A134" s="292"/>
      <c r="B134" s="292"/>
      <c r="C134" s="292"/>
      <c r="D134" s="470"/>
      <c r="E134" s="293"/>
      <c r="F134" s="293"/>
      <c r="G134" s="293"/>
      <c r="H134" s="293"/>
      <c r="I134" s="293"/>
    </row>
    <row r="135" spans="1:9">
      <c r="A135" s="292"/>
      <c r="B135" s="292"/>
      <c r="C135" s="292"/>
      <c r="D135" s="470"/>
      <c r="E135" s="293"/>
      <c r="F135" s="293"/>
      <c r="G135" s="293"/>
      <c r="H135" s="293"/>
      <c r="I135" s="293"/>
    </row>
    <row r="136" spans="1:9">
      <c r="A136" s="292"/>
      <c r="B136" s="292"/>
      <c r="C136" s="292"/>
      <c r="D136" s="470"/>
      <c r="E136" s="293"/>
      <c r="F136" s="293"/>
      <c r="G136" s="293"/>
      <c r="H136" s="293"/>
      <c r="I136" s="293"/>
    </row>
    <row r="137" spans="1:9">
      <c r="A137" s="292"/>
      <c r="B137" s="292"/>
      <c r="C137" s="292"/>
      <c r="D137" s="470"/>
      <c r="E137" s="293"/>
      <c r="F137" s="293"/>
      <c r="G137" s="293"/>
      <c r="H137" s="293"/>
      <c r="I137" s="293"/>
    </row>
    <row r="138" spans="1:9">
      <c r="A138" s="292"/>
      <c r="B138" s="292"/>
      <c r="C138" s="292"/>
      <c r="D138" s="292"/>
      <c r="E138" s="293"/>
      <c r="F138" s="293"/>
      <c r="G138" s="293"/>
      <c r="H138" s="293"/>
      <c r="I138" s="293"/>
    </row>
    <row r="139" spans="1:9">
      <c r="A139" s="292"/>
      <c r="B139" s="292"/>
      <c r="C139" s="292"/>
      <c r="D139" s="470"/>
      <c r="E139" s="293"/>
      <c r="F139" s="293"/>
      <c r="G139" s="293"/>
      <c r="H139" s="293"/>
      <c r="I139" s="293"/>
    </row>
    <row r="140" spans="1:9">
      <c r="A140" s="292"/>
      <c r="B140" s="292"/>
      <c r="C140" s="292"/>
      <c r="D140" s="292"/>
      <c r="E140" s="293"/>
      <c r="F140" s="293"/>
      <c r="G140" s="293"/>
      <c r="H140" s="293"/>
      <c r="I140" s="293"/>
    </row>
    <row r="141" spans="1:9">
      <c r="A141" s="292"/>
      <c r="B141" s="292"/>
      <c r="C141" s="292"/>
      <c r="D141" s="470"/>
      <c r="E141" s="293"/>
      <c r="F141" s="293"/>
      <c r="G141" s="293"/>
      <c r="H141" s="293"/>
      <c r="I141" s="293"/>
    </row>
    <row r="142" spans="1:9">
      <c r="A142" s="292"/>
      <c r="B142" s="292"/>
      <c r="C142" s="292"/>
      <c r="D142" s="470"/>
      <c r="E142" s="293"/>
      <c r="F142" s="293"/>
      <c r="G142" s="293"/>
      <c r="H142" s="293"/>
      <c r="I142" s="293"/>
    </row>
    <row r="143" spans="1:9">
      <c r="A143" s="292"/>
      <c r="B143" s="292"/>
      <c r="C143" s="292"/>
      <c r="D143" s="292"/>
      <c r="E143" s="293"/>
      <c r="F143" s="293"/>
      <c r="G143" s="293"/>
      <c r="H143" s="293"/>
      <c r="I143" s="293"/>
    </row>
    <row r="144" spans="1:9">
      <c r="A144" s="292"/>
      <c r="B144" s="292"/>
      <c r="C144" s="292"/>
      <c r="D144" s="292"/>
      <c r="E144" s="293"/>
      <c r="F144" s="293"/>
      <c r="G144" s="293"/>
      <c r="H144" s="293"/>
      <c r="I144" s="293"/>
    </row>
    <row r="145" spans="1:9">
      <c r="A145" s="292"/>
      <c r="B145" s="292"/>
      <c r="C145" s="292"/>
      <c r="D145" s="292"/>
      <c r="E145" s="293"/>
      <c r="F145" s="293"/>
      <c r="G145" s="293"/>
      <c r="H145" s="293"/>
      <c r="I145" s="293"/>
    </row>
    <row r="146" spans="1:9">
      <c r="A146" s="292"/>
      <c r="B146" s="292"/>
      <c r="C146" s="292"/>
      <c r="D146" s="470"/>
      <c r="E146" s="293"/>
      <c r="F146" s="293"/>
      <c r="G146" s="293"/>
      <c r="H146" s="293"/>
      <c r="I146" s="293"/>
    </row>
    <row r="147" spans="1:9">
      <c r="A147" s="292"/>
      <c r="B147" s="292"/>
      <c r="C147" s="292"/>
      <c r="D147" s="470"/>
      <c r="E147" s="293"/>
      <c r="F147" s="293"/>
      <c r="G147" s="293"/>
      <c r="H147" s="293"/>
      <c r="I147" s="293"/>
    </row>
    <row r="148" spans="1:9">
      <c r="A148" s="292"/>
      <c r="B148" s="292"/>
      <c r="C148" s="292"/>
      <c r="D148" s="470"/>
      <c r="E148" s="293"/>
      <c r="F148" s="293"/>
      <c r="G148" s="293"/>
      <c r="H148" s="293"/>
      <c r="I148" s="293"/>
    </row>
    <row r="149" spans="1:9">
      <c r="A149" s="292"/>
      <c r="B149" s="292"/>
      <c r="C149" s="292"/>
      <c r="D149" s="292"/>
      <c r="E149" s="293"/>
      <c r="F149" s="293"/>
      <c r="G149" s="293"/>
      <c r="H149" s="293"/>
      <c r="I149" s="293"/>
    </row>
    <row r="150" spans="1:9">
      <c r="A150" s="292"/>
      <c r="B150" s="292"/>
      <c r="C150" s="292"/>
      <c r="D150" s="470"/>
      <c r="E150" s="293"/>
      <c r="F150" s="293"/>
      <c r="G150" s="293"/>
      <c r="H150" s="293"/>
      <c r="I150" s="293"/>
    </row>
    <row r="151" spans="1:9">
      <c r="A151" s="292"/>
      <c r="B151" s="292"/>
      <c r="C151" s="292"/>
      <c r="D151" s="470"/>
      <c r="E151" s="293"/>
      <c r="F151" s="293"/>
      <c r="G151" s="293"/>
      <c r="H151" s="293"/>
      <c r="I151" s="293"/>
    </row>
    <row r="152" spans="1:9">
      <c r="A152" s="292"/>
      <c r="B152" s="292"/>
      <c r="C152" s="292"/>
      <c r="D152" s="470"/>
      <c r="E152" s="293"/>
      <c r="F152" s="293"/>
      <c r="G152" s="293"/>
      <c r="H152" s="293"/>
      <c r="I152" s="293"/>
    </row>
    <row r="153" spans="1:9">
      <c r="A153" s="292"/>
      <c r="B153" s="292"/>
      <c r="C153" s="292"/>
      <c r="D153" s="470"/>
      <c r="E153" s="293"/>
      <c r="F153" s="293"/>
      <c r="G153" s="293"/>
      <c r="H153" s="293"/>
      <c r="I153" s="293"/>
    </row>
    <row r="154" spans="1:9">
      <c r="A154" s="292"/>
      <c r="B154" s="292"/>
      <c r="C154" s="471"/>
      <c r="D154" s="470"/>
      <c r="E154" s="293"/>
      <c r="F154" s="293"/>
      <c r="G154" s="293"/>
      <c r="H154" s="293"/>
      <c r="I154" s="293"/>
    </row>
    <row r="155" spans="1:9">
      <c r="A155" s="292"/>
      <c r="B155" s="292"/>
      <c r="C155" s="292"/>
      <c r="D155" s="292"/>
      <c r="E155" s="293"/>
      <c r="F155" s="293"/>
      <c r="G155" s="293"/>
      <c r="H155" s="293"/>
      <c r="I155" s="293"/>
    </row>
    <row r="156" spans="1:9">
      <c r="A156" s="292"/>
      <c r="B156" s="292"/>
      <c r="C156" s="292"/>
      <c r="D156" s="470"/>
      <c r="E156" s="293"/>
      <c r="F156" s="293"/>
      <c r="G156" s="293"/>
      <c r="H156" s="293"/>
      <c r="I156" s="293"/>
    </row>
    <row r="157" spans="1:9">
      <c r="A157" s="292"/>
      <c r="B157" s="292"/>
      <c r="C157" s="292"/>
      <c r="D157" s="470"/>
      <c r="E157" s="293"/>
      <c r="F157" s="293"/>
      <c r="G157" s="293"/>
      <c r="H157" s="293"/>
      <c r="I157" s="293"/>
    </row>
    <row r="158" spans="1:9">
      <c r="A158" s="292"/>
      <c r="B158" s="292"/>
      <c r="C158" s="292"/>
      <c r="D158" s="292"/>
      <c r="E158" s="293"/>
      <c r="F158" s="293"/>
      <c r="G158" s="293"/>
      <c r="H158" s="293"/>
      <c r="I158" s="293"/>
    </row>
    <row r="159" spans="1:9">
      <c r="A159" s="292"/>
      <c r="B159" s="292"/>
      <c r="C159" s="292"/>
      <c r="D159" s="470"/>
      <c r="E159" s="293"/>
      <c r="F159" s="293"/>
      <c r="G159" s="293"/>
      <c r="H159" s="293"/>
      <c r="I159" s="293"/>
    </row>
    <row r="160" spans="1:9">
      <c r="A160" s="292"/>
      <c r="B160" s="292"/>
      <c r="C160" s="292"/>
      <c r="D160" s="470"/>
      <c r="E160" s="293"/>
      <c r="F160" s="293"/>
      <c r="G160" s="293"/>
      <c r="H160" s="293"/>
      <c r="I160" s="293"/>
    </row>
    <row r="161" spans="1:9">
      <c r="A161" s="292"/>
      <c r="B161" s="292"/>
      <c r="C161" s="292"/>
      <c r="D161" s="470"/>
      <c r="E161" s="293"/>
      <c r="F161" s="293"/>
      <c r="G161" s="293"/>
      <c r="H161" s="293"/>
      <c r="I161" s="293"/>
    </row>
    <row r="162" spans="1:9">
      <c r="A162" s="292"/>
      <c r="B162" s="292"/>
      <c r="C162" s="292"/>
      <c r="D162" s="292"/>
      <c r="E162" s="293"/>
      <c r="F162" s="293"/>
      <c r="G162" s="293"/>
      <c r="H162" s="293"/>
      <c r="I162" s="293"/>
    </row>
    <row r="163" spans="1:9">
      <c r="A163" s="292"/>
      <c r="B163" s="292"/>
      <c r="C163" s="292"/>
      <c r="D163" s="470"/>
      <c r="E163" s="293"/>
      <c r="F163" s="293"/>
      <c r="G163" s="293"/>
      <c r="H163" s="293"/>
      <c r="I163" s="293"/>
    </row>
    <row r="164" spans="1:9">
      <c r="A164" s="292"/>
      <c r="B164" s="292"/>
      <c r="C164" s="292"/>
      <c r="D164" s="470"/>
      <c r="E164" s="293"/>
      <c r="F164" s="293"/>
      <c r="G164" s="293"/>
      <c r="H164" s="293"/>
      <c r="I164" s="293"/>
    </row>
    <row r="165" spans="1:9">
      <c r="A165" s="292"/>
      <c r="B165" s="292"/>
      <c r="C165" s="292"/>
      <c r="D165" s="470"/>
      <c r="E165" s="293"/>
      <c r="F165" s="293"/>
      <c r="G165" s="293"/>
      <c r="H165" s="293"/>
      <c r="I165" s="293"/>
    </row>
    <row r="166" spans="1:9">
      <c r="A166" s="292"/>
      <c r="B166" s="292"/>
      <c r="C166" s="292"/>
      <c r="D166" s="470"/>
      <c r="E166" s="293"/>
      <c r="F166" s="293"/>
      <c r="G166" s="293"/>
      <c r="H166" s="293"/>
      <c r="I166" s="293"/>
    </row>
    <row r="167" spans="1:9">
      <c r="A167" s="292"/>
      <c r="B167" s="292"/>
      <c r="C167" s="292"/>
      <c r="D167" s="470"/>
      <c r="E167" s="293"/>
      <c r="F167" s="293"/>
      <c r="G167" s="293"/>
      <c r="H167" s="293"/>
      <c r="I167" s="293"/>
    </row>
    <row r="168" spans="1:9">
      <c r="A168" s="292"/>
      <c r="B168" s="292"/>
      <c r="C168" s="292"/>
      <c r="D168" s="470"/>
      <c r="E168" s="293"/>
      <c r="F168" s="293"/>
      <c r="G168" s="293"/>
      <c r="H168" s="293"/>
      <c r="I168" s="293"/>
    </row>
    <row r="169" spans="1:9">
      <c r="A169" s="292"/>
      <c r="B169" s="292"/>
      <c r="C169" s="292"/>
      <c r="D169" s="470"/>
      <c r="E169" s="293"/>
      <c r="F169" s="293"/>
      <c r="G169" s="293"/>
      <c r="H169" s="293"/>
      <c r="I169" s="293"/>
    </row>
    <row r="170" spans="1:9">
      <c r="A170" s="292"/>
      <c r="B170" s="292"/>
      <c r="C170" s="292"/>
      <c r="D170" s="470"/>
      <c r="E170" s="293"/>
      <c r="F170" s="293"/>
      <c r="G170" s="293"/>
      <c r="H170" s="293"/>
      <c r="I170" s="293"/>
    </row>
    <row r="171" spans="1:9">
      <c r="A171" s="292"/>
      <c r="B171" s="292"/>
      <c r="C171" s="292"/>
      <c r="D171" s="292"/>
      <c r="E171" s="293"/>
      <c r="F171" s="293"/>
      <c r="G171" s="293"/>
      <c r="H171" s="293"/>
      <c r="I171" s="293"/>
    </row>
    <row r="172" spans="1:9">
      <c r="A172" s="292"/>
      <c r="B172" s="292"/>
      <c r="C172" s="292"/>
      <c r="D172" s="470"/>
      <c r="E172" s="293"/>
      <c r="F172" s="293"/>
      <c r="G172" s="293"/>
      <c r="H172" s="293"/>
      <c r="I172" s="293"/>
    </row>
    <row r="173" spans="1:9">
      <c r="A173" s="292"/>
      <c r="B173" s="292"/>
      <c r="C173" s="292"/>
      <c r="D173" s="470"/>
      <c r="E173" s="293"/>
      <c r="F173" s="293"/>
      <c r="G173" s="293"/>
      <c r="H173" s="293"/>
      <c r="I173" s="293"/>
    </row>
    <row r="174" spans="1:9">
      <c r="A174" s="292"/>
      <c r="B174" s="292"/>
      <c r="C174" s="292"/>
      <c r="D174" s="292"/>
      <c r="E174" s="293"/>
      <c r="F174" s="293"/>
      <c r="G174" s="293"/>
      <c r="H174" s="293"/>
      <c r="I174" s="293"/>
    </row>
    <row r="175" spans="1:9">
      <c r="A175" s="292"/>
      <c r="B175" s="292"/>
      <c r="C175" s="292"/>
      <c r="D175" s="470"/>
      <c r="E175" s="293"/>
      <c r="F175" s="293"/>
      <c r="G175" s="293"/>
      <c r="H175" s="293"/>
      <c r="I175" s="293"/>
    </row>
    <row r="176" spans="1:9">
      <c r="A176" s="292"/>
      <c r="B176" s="292"/>
      <c r="C176" s="292"/>
      <c r="D176" s="470"/>
      <c r="E176" s="293"/>
      <c r="F176" s="293"/>
      <c r="G176" s="293"/>
      <c r="H176" s="293"/>
      <c r="I176" s="293"/>
    </row>
    <row r="177" spans="1:9">
      <c r="A177" s="292"/>
      <c r="B177" s="292"/>
      <c r="C177" s="292"/>
      <c r="D177" s="470"/>
      <c r="E177" s="293"/>
      <c r="F177" s="293"/>
      <c r="G177" s="293"/>
      <c r="H177" s="293"/>
      <c r="I177" s="293"/>
    </row>
    <row r="178" spans="1:9">
      <c r="A178" s="292"/>
      <c r="B178" s="292"/>
      <c r="C178" s="292"/>
      <c r="D178" s="470"/>
      <c r="E178" s="293"/>
      <c r="F178" s="293"/>
      <c r="G178" s="293"/>
      <c r="H178" s="293"/>
      <c r="I178" s="293"/>
    </row>
    <row r="179" spans="1:9">
      <c r="A179" s="292"/>
      <c r="B179" s="292"/>
      <c r="C179" s="471"/>
      <c r="D179" s="471"/>
      <c r="E179" s="293"/>
      <c r="F179" s="293"/>
      <c r="G179" s="293"/>
      <c r="H179" s="293"/>
      <c r="I179" s="293"/>
    </row>
    <row r="180" spans="1:9">
      <c r="A180" s="292"/>
      <c r="B180" s="292"/>
      <c r="C180" s="292"/>
      <c r="D180" s="470"/>
      <c r="E180" s="293"/>
      <c r="F180" s="293"/>
      <c r="G180" s="293"/>
      <c r="H180" s="293"/>
      <c r="I180" s="293"/>
    </row>
    <row r="181" spans="1:9">
      <c r="A181" s="292"/>
      <c r="B181" s="292"/>
      <c r="C181" s="292"/>
      <c r="D181" s="470"/>
      <c r="E181" s="293"/>
      <c r="F181" s="293"/>
      <c r="G181" s="293"/>
      <c r="H181" s="293"/>
      <c r="I181" s="293"/>
    </row>
    <row r="182" spans="1:9">
      <c r="A182" s="292"/>
      <c r="B182" s="292"/>
      <c r="C182" s="292"/>
      <c r="D182" s="470"/>
      <c r="E182" s="293"/>
      <c r="F182" s="293"/>
      <c r="G182" s="293"/>
      <c r="H182" s="293"/>
      <c r="I182" s="293"/>
    </row>
    <row r="183" spans="1:9">
      <c r="A183" s="292"/>
      <c r="B183" s="292"/>
      <c r="C183" s="292"/>
      <c r="D183" s="470"/>
      <c r="E183" s="293"/>
      <c r="F183" s="293"/>
      <c r="G183" s="293"/>
      <c r="H183" s="293"/>
      <c r="I183" s="293"/>
    </row>
    <row r="184" spans="1:9">
      <c r="A184" s="292"/>
      <c r="B184" s="292"/>
      <c r="C184" s="292"/>
      <c r="D184" s="470"/>
      <c r="E184" s="293"/>
      <c r="F184" s="293"/>
      <c r="G184" s="293"/>
      <c r="H184" s="293"/>
      <c r="I184" s="293"/>
    </row>
    <row r="185" spans="1:9">
      <c r="A185" s="292"/>
      <c r="B185" s="292"/>
      <c r="C185" s="292"/>
      <c r="D185" s="470"/>
      <c r="E185" s="293"/>
      <c r="F185" s="293"/>
      <c r="G185" s="293"/>
      <c r="H185" s="293"/>
      <c r="I185" s="293"/>
    </row>
    <row r="186" spans="1:9">
      <c r="A186" s="292"/>
      <c r="B186" s="292"/>
      <c r="C186" s="292"/>
      <c r="D186" s="292"/>
      <c r="E186" s="293"/>
      <c r="F186" s="293"/>
      <c r="G186" s="293"/>
      <c r="H186" s="293"/>
      <c r="I186" s="293"/>
    </row>
    <row r="187" spans="1:9">
      <c r="A187" s="292"/>
      <c r="B187" s="292"/>
      <c r="C187" s="292"/>
      <c r="D187" s="292"/>
      <c r="E187" s="293"/>
      <c r="F187" s="293"/>
      <c r="G187" s="293"/>
      <c r="H187" s="293"/>
      <c r="I187" s="293"/>
    </row>
    <row r="188" spans="1:9">
      <c r="A188" s="292"/>
      <c r="B188" s="292"/>
      <c r="C188" s="292"/>
      <c r="D188" s="470"/>
      <c r="E188" s="293"/>
      <c r="F188" s="293"/>
      <c r="G188" s="293"/>
      <c r="H188" s="293"/>
      <c r="I188" s="293"/>
    </row>
    <row r="189" spans="1:9">
      <c r="A189" s="292"/>
      <c r="B189" s="292"/>
      <c r="C189" s="292"/>
      <c r="D189" s="292"/>
      <c r="E189" s="293"/>
      <c r="F189" s="293"/>
      <c r="G189" s="293"/>
      <c r="H189" s="293"/>
      <c r="I189" s="293"/>
    </row>
    <row r="190" spans="1:9">
      <c r="A190" s="292"/>
      <c r="B190" s="292"/>
      <c r="C190" s="292"/>
      <c r="D190" s="292"/>
      <c r="E190" s="293"/>
      <c r="F190" s="293"/>
      <c r="G190" s="293"/>
      <c r="H190" s="293"/>
      <c r="I190" s="293"/>
    </row>
    <row r="191" spans="1:9">
      <c r="A191" s="292"/>
      <c r="B191" s="292"/>
      <c r="C191" s="292"/>
      <c r="D191" s="470"/>
      <c r="E191" s="293"/>
      <c r="F191" s="293"/>
      <c r="G191" s="293"/>
      <c r="H191" s="293"/>
      <c r="I191" s="293"/>
    </row>
    <row r="192" spans="1:9">
      <c r="A192" s="292"/>
      <c r="B192" s="292"/>
      <c r="C192" s="292"/>
      <c r="D192" s="470"/>
      <c r="E192" s="293"/>
      <c r="F192" s="293"/>
      <c r="G192" s="293"/>
      <c r="H192" s="293"/>
      <c r="I192" s="293"/>
    </row>
    <row r="193" spans="1:9">
      <c r="A193" s="292"/>
      <c r="B193" s="292"/>
      <c r="C193" s="292"/>
      <c r="D193" s="470"/>
      <c r="E193" s="293"/>
      <c r="F193" s="293"/>
      <c r="G193" s="293"/>
      <c r="H193" s="293"/>
      <c r="I193" s="293"/>
    </row>
    <row r="194" spans="1:9">
      <c r="A194" s="292"/>
      <c r="B194" s="292"/>
      <c r="C194" s="292"/>
      <c r="D194" s="470"/>
      <c r="E194" s="293"/>
      <c r="F194" s="293"/>
      <c r="G194" s="293"/>
      <c r="H194" s="293"/>
      <c r="I194" s="293"/>
    </row>
    <row r="195" spans="1:9">
      <c r="A195" s="292"/>
      <c r="B195" s="292"/>
      <c r="C195" s="292"/>
      <c r="D195" s="470"/>
      <c r="E195" s="293"/>
      <c r="F195" s="293"/>
      <c r="G195" s="293"/>
      <c r="H195" s="293"/>
      <c r="I195" s="293"/>
    </row>
    <row r="196" spans="1:9">
      <c r="A196" s="292"/>
      <c r="B196" s="292"/>
      <c r="C196" s="292"/>
      <c r="D196" s="470"/>
      <c r="E196" s="293"/>
      <c r="F196" s="293"/>
      <c r="G196" s="293"/>
      <c r="H196" s="293"/>
      <c r="I196" s="293"/>
    </row>
    <row r="197" spans="1:9">
      <c r="A197" s="292"/>
      <c r="B197" s="292"/>
      <c r="C197" s="292"/>
      <c r="D197" s="470"/>
      <c r="E197" s="293"/>
      <c r="F197" s="293"/>
      <c r="G197" s="293"/>
      <c r="H197" s="293"/>
      <c r="I197" s="293"/>
    </row>
    <row r="198" spans="1:9">
      <c r="A198" s="292"/>
      <c r="B198" s="292"/>
      <c r="C198" s="292"/>
      <c r="D198" s="292"/>
      <c r="E198" s="293"/>
      <c r="F198" s="293"/>
      <c r="G198" s="293"/>
      <c r="H198" s="293"/>
      <c r="I198" s="293"/>
    </row>
    <row r="199" spans="1:9">
      <c r="A199" s="292"/>
      <c r="B199" s="292"/>
      <c r="C199" s="292"/>
      <c r="D199" s="470"/>
      <c r="E199" s="293"/>
      <c r="F199" s="293"/>
      <c r="G199" s="293"/>
      <c r="H199" s="293"/>
      <c r="I199" s="293"/>
    </row>
    <row r="200" spans="1:9">
      <c r="A200" s="292"/>
      <c r="B200" s="292"/>
      <c r="C200" s="292"/>
      <c r="D200" s="292"/>
      <c r="E200" s="293"/>
      <c r="F200" s="293"/>
      <c r="G200" s="293"/>
      <c r="H200" s="293"/>
      <c r="I200" s="293"/>
    </row>
    <row r="201" spans="1:9">
      <c r="A201" s="292"/>
      <c r="B201" s="292"/>
      <c r="C201" s="292"/>
      <c r="D201" s="292"/>
      <c r="E201" s="293"/>
      <c r="F201" s="293"/>
      <c r="G201" s="293"/>
      <c r="H201" s="293"/>
      <c r="I201" s="293"/>
    </row>
    <row r="202" spans="1:9">
      <c r="A202" s="292"/>
      <c r="B202" s="292"/>
      <c r="C202" s="292"/>
      <c r="D202" s="470"/>
      <c r="E202" s="293"/>
      <c r="F202" s="293"/>
      <c r="G202" s="293"/>
      <c r="H202" s="293"/>
      <c r="I202" s="293"/>
    </row>
    <row r="203" spans="1:9">
      <c r="A203" s="292"/>
      <c r="B203" s="292"/>
      <c r="C203" s="292"/>
      <c r="D203" s="470"/>
      <c r="E203" s="293"/>
      <c r="F203" s="293"/>
      <c r="G203" s="293"/>
      <c r="H203" s="293"/>
      <c r="I203" s="293"/>
    </row>
    <row r="204" spans="1:9">
      <c r="A204" s="292"/>
      <c r="B204" s="292"/>
      <c r="C204" s="292"/>
      <c r="D204" s="292"/>
      <c r="E204" s="293"/>
      <c r="F204" s="293"/>
      <c r="G204" s="293"/>
      <c r="H204" s="293"/>
      <c r="I204" s="293"/>
    </row>
    <row r="205" spans="1:9">
      <c r="A205" s="292"/>
      <c r="B205" s="292"/>
      <c r="C205" s="292"/>
      <c r="D205" s="470"/>
      <c r="E205" s="293"/>
      <c r="F205" s="293"/>
      <c r="G205" s="293"/>
      <c r="H205" s="293"/>
      <c r="I205" s="293"/>
    </row>
    <row r="206" spans="1:9">
      <c r="A206" s="292"/>
      <c r="B206" s="292"/>
      <c r="C206" s="292"/>
      <c r="D206" s="470"/>
      <c r="E206" s="293"/>
      <c r="F206" s="293"/>
      <c r="G206" s="293"/>
      <c r="H206" s="293"/>
      <c r="I206" s="293"/>
    </row>
    <row r="207" spans="1:9">
      <c r="A207" s="292"/>
      <c r="B207" s="292"/>
      <c r="C207" s="292"/>
      <c r="D207" s="470"/>
      <c r="E207" s="293"/>
      <c r="F207" s="293"/>
      <c r="G207" s="293"/>
      <c r="H207" s="293"/>
      <c r="I207" s="293"/>
    </row>
    <row r="208" spans="1:9">
      <c r="A208" s="292"/>
      <c r="B208" s="292"/>
      <c r="C208" s="292"/>
      <c r="D208" s="292"/>
      <c r="E208" s="293"/>
      <c r="F208" s="293"/>
      <c r="G208" s="293"/>
      <c r="H208" s="293"/>
      <c r="I208" s="293"/>
    </row>
    <row r="209" spans="1:9">
      <c r="A209" s="292"/>
      <c r="B209" s="292"/>
      <c r="C209" s="292"/>
      <c r="D209" s="470"/>
      <c r="E209" s="293"/>
      <c r="F209" s="293"/>
      <c r="G209" s="293"/>
      <c r="H209" s="293"/>
      <c r="I209" s="293"/>
    </row>
    <row r="210" spans="1:9">
      <c r="A210" s="292"/>
      <c r="B210" s="292"/>
      <c r="C210" s="292"/>
      <c r="D210" s="292"/>
      <c r="E210" s="293"/>
      <c r="F210" s="293"/>
      <c r="G210" s="293"/>
      <c r="H210" s="293"/>
      <c r="I210" s="293"/>
    </row>
    <row r="211" spans="1:9">
      <c r="A211" s="292"/>
      <c r="B211" s="292"/>
      <c r="C211" s="292"/>
      <c r="D211" s="292"/>
      <c r="E211" s="293"/>
      <c r="F211" s="293"/>
      <c r="G211" s="293"/>
      <c r="H211" s="293"/>
      <c r="I211" s="293"/>
    </row>
    <row r="212" spans="1:9">
      <c r="A212" s="292"/>
      <c r="B212" s="292"/>
      <c r="C212" s="292"/>
      <c r="D212" s="292"/>
      <c r="E212" s="293"/>
      <c r="F212" s="293"/>
      <c r="G212" s="293"/>
      <c r="H212" s="293"/>
      <c r="I212" s="293"/>
    </row>
    <row r="213" spans="1:9">
      <c r="A213" s="292"/>
      <c r="B213" s="292"/>
      <c r="C213" s="292"/>
      <c r="D213" s="470"/>
      <c r="E213" s="293"/>
      <c r="F213" s="293"/>
      <c r="G213" s="293"/>
      <c r="H213" s="293"/>
      <c r="I213" s="293"/>
    </row>
    <row r="214" spans="1:9">
      <c r="A214" s="292"/>
      <c r="B214" s="292"/>
      <c r="C214" s="292"/>
      <c r="D214" s="470"/>
      <c r="E214" s="293"/>
      <c r="F214" s="293"/>
      <c r="G214" s="293"/>
      <c r="H214" s="293"/>
      <c r="I214" s="293"/>
    </row>
    <row r="215" spans="1:9">
      <c r="A215" s="292"/>
      <c r="B215" s="292"/>
      <c r="C215" s="292"/>
      <c r="D215" s="292"/>
      <c r="E215" s="293"/>
      <c r="F215" s="293"/>
      <c r="G215" s="293"/>
      <c r="H215" s="293"/>
      <c r="I215" s="293"/>
    </row>
    <row r="216" spans="1:9">
      <c r="A216" s="292"/>
      <c r="B216" s="292"/>
      <c r="C216" s="292"/>
      <c r="D216" s="292"/>
      <c r="E216" s="293"/>
      <c r="F216" s="293"/>
      <c r="G216" s="293"/>
      <c r="H216" s="293"/>
      <c r="I216" s="293"/>
    </row>
    <row r="217" spans="1:9">
      <c r="A217" s="292"/>
      <c r="B217" s="292"/>
      <c r="C217" s="292"/>
      <c r="D217" s="470"/>
      <c r="E217" s="293"/>
      <c r="F217" s="293"/>
      <c r="G217" s="293"/>
      <c r="H217" s="293"/>
      <c r="I217" s="293"/>
    </row>
    <row r="218" spans="1:9">
      <c r="A218" s="292"/>
      <c r="B218" s="292"/>
      <c r="C218" s="292"/>
      <c r="D218" s="292"/>
      <c r="E218" s="293"/>
      <c r="F218" s="293"/>
      <c r="G218" s="293"/>
      <c r="H218" s="293"/>
      <c r="I218" s="293"/>
    </row>
    <row r="219" spans="1:9">
      <c r="A219" s="292"/>
      <c r="B219" s="292"/>
      <c r="C219" s="292"/>
      <c r="D219" s="470"/>
      <c r="E219" s="293"/>
      <c r="F219" s="293"/>
      <c r="G219" s="293"/>
      <c r="H219" s="293"/>
      <c r="I219" s="293"/>
    </row>
    <row r="220" spans="1:9">
      <c r="A220" s="292"/>
      <c r="B220" s="292"/>
      <c r="C220" s="292"/>
      <c r="D220" s="470"/>
      <c r="E220" s="293"/>
      <c r="F220" s="293"/>
      <c r="G220" s="293"/>
      <c r="H220" s="293"/>
      <c r="I220" s="293"/>
    </row>
    <row r="221" spans="1:9">
      <c r="A221" s="292"/>
      <c r="B221" s="292"/>
      <c r="C221" s="292"/>
      <c r="D221" s="470"/>
      <c r="E221" s="293"/>
      <c r="F221" s="293"/>
      <c r="G221" s="293"/>
      <c r="H221" s="293"/>
      <c r="I221" s="293"/>
    </row>
    <row r="222" spans="1:9">
      <c r="A222" s="292"/>
      <c r="B222" s="292"/>
      <c r="C222" s="292"/>
      <c r="D222" s="470"/>
      <c r="E222" s="293"/>
      <c r="F222" s="293"/>
      <c r="G222" s="293"/>
      <c r="H222" s="293"/>
      <c r="I222" s="293"/>
    </row>
    <row r="223" spans="1:9">
      <c r="A223" s="292"/>
      <c r="B223" s="292"/>
      <c r="C223" s="292"/>
      <c r="D223" s="470"/>
      <c r="E223" s="293"/>
      <c r="F223" s="293"/>
      <c r="G223" s="293"/>
      <c r="H223" s="293"/>
      <c r="I223" s="293"/>
    </row>
    <row r="224" spans="1:9">
      <c r="A224" s="292"/>
      <c r="B224" s="292"/>
      <c r="C224" s="471"/>
      <c r="D224" s="471"/>
      <c r="E224" s="293"/>
      <c r="F224" s="293"/>
      <c r="G224" s="293"/>
      <c r="H224" s="293"/>
      <c r="I224" s="293"/>
    </row>
    <row r="225" spans="1:9">
      <c r="A225" s="292"/>
      <c r="B225" s="292"/>
      <c r="C225" s="292"/>
      <c r="D225" s="470"/>
      <c r="E225" s="293"/>
      <c r="F225" s="293"/>
      <c r="G225" s="293"/>
      <c r="H225" s="293"/>
      <c r="I225" s="293"/>
    </row>
    <row r="226" spans="1:9">
      <c r="A226" s="292"/>
      <c r="B226" s="292"/>
      <c r="C226" s="292"/>
      <c r="D226" s="292"/>
      <c r="E226" s="293"/>
      <c r="F226" s="293"/>
      <c r="G226" s="293"/>
      <c r="H226" s="293"/>
      <c r="I226" s="293"/>
    </row>
    <row r="227" spans="1:9">
      <c r="A227" s="292"/>
      <c r="B227" s="292"/>
      <c r="C227" s="292"/>
      <c r="D227" s="470"/>
      <c r="E227" s="293"/>
      <c r="F227" s="293"/>
      <c r="G227" s="293"/>
      <c r="H227" s="293"/>
      <c r="I227" s="293"/>
    </row>
    <row r="228" spans="1:9">
      <c r="A228" s="292"/>
      <c r="B228" s="292"/>
      <c r="C228" s="292"/>
      <c r="D228" s="292"/>
      <c r="E228" s="293"/>
      <c r="F228" s="293"/>
      <c r="G228" s="293"/>
      <c r="H228" s="293"/>
      <c r="I228" s="293"/>
    </row>
    <row r="229" spans="1:9">
      <c r="A229" s="292"/>
      <c r="B229" s="292"/>
      <c r="C229" s="292"/>
      <c r="D229" s="470"/>
      <c r="E229" s="293"/>
      <c r="F229" s="293"/>
      <c r="G229" s="293"/>
      <c r="H229" s="293"/>
      <c r="I229" s="293"/>
    </row>
    <row r="230" spans="1:9">
      <c r="A230" s="292"/>
      <c r="B230" s="292"/>
      <c r="C230" s="292"/>
      <c r="D230" s="292"/>
      <c r="E230" s="293"/>
      <c r="F230" s="293"/>
      <c r="G230" s="293"/>
      <c r="H230" s="293"/>
      <c r="I230" s="293"/>
    </row>
    <row r="231" spans="1:9">
      <c r="A231" s="292"/>
      <c r="B231" s="292"/>
      <c r="C231" s="292"/>
      <c r="D231" s="470"/>
      <c r="E231" s="293"/>
      <c r="F231" s="293"/>
      <c r="G231" s="293"/>
      <c r="H231" s="293"/>
      <c r="I231" s="293"/>
    </row>
    <row r="232" spans="1:9">
      <c r="A232" s="292"/>
      <c r="B232" s="292"/>
      <c r="C232" s="292"/>
      <c r="D232" s="470"/>
      <c r="E232" s="293"/>
      <c r="F232" s="293"/>
      <c r="G232" s="293"/>
      <c r="H232" s="293"/>
      <c r="I232" s="293"/>
    </row>
    <row r="233" spans="1:9">
      <c r="A233" s="292"/>
      <c r="B233" s="292"/>
      <c r="C233" s="292"/>
      <c r="D233" s="292"/>
      <c r="E233" s="293"/>
      <c r="F233" s="293"/>
      <c r="G233" s="293"/>
      <c r="H233" s="293"/>
      <c r="I233" s="293"/>
    </row>
    <row r="234" spans="1:9">
      <c r="A234" s="292"/>
      <c r="B234" s="292"/>
      <c r="C234" s="292"/>
      <c r="D234" s="292"/>
      <c r="E234" s="293"/>
      <c r="F234" s="293"/>
      <c r="G234" s="293"/>
      <c r="H234" s="293"/>
      <c r="I234" s="293"/>
    </row>
    <row r="235" spans="1:9">
      <c r="A235" s="292"/>
      <c r="B235" s="292"/>
      <c r="C235" s="292"/>
      <c r="D235" s="292"/>
      <c r="E235" s="293"/>
      <c r="F235" s="293"/>
      <c r="G235" s="293"/>
      <c r="H235" s="293"/>
      <c r="I235" s="293"/>
    </row>
    <row r="236" spans="1:9">
      <c r="A236" s="292"/>
      <c r="B236" s="292"/>
      <c r="C236" s="471"/>
      <c r="D236" s="471"/>
      <c r="E236" s="293"/>
      <c r="F236" s="293"/>
      <c r="G236" s="293"/>
      <c r="H236" s="293"/>
      <c r="I236" s="293"/>
    </row>
    <row r="237" spans="1:9">
      <c r="A237" s="292"/>
      <c r="B237" s="292"/>
      <c r="C237" s="292"/>
      <c r="D237" s="470"/>
      <c r="E237" s="293"/>
      <c r="F237" s="293"/>
      <c r="G237" s="293"/>
      <c r="H237" s="293"/>
      <c r="I237" s="293"/>
    </row>
    <row r="238" spans="1:9">
      <c r="A238" s="292"/>
      <c r="B238" s="292"/>
      <c r="C238" s="292"/>
      <c r="D238" s="470"/>
      <c r="E238" s="293"/>
      <c r="F238" s="293"/>
      <c r="G238" s="293"/>
      <c r="H238" s="293"/>
      <c r="I238" s="293"/>
    </row>
    <row r="239" spans="1:9">
      <c r="A239" s="292"/>
      <c r="B239" s="292"/>
      <c r="C239" s="292"/>
      <c r="D239" s="470"/>
      <c r="E239" s="293"/>
      <c r="F239" s="293"/>
      <c r="G239" s="293"/>
      <c r="H239" s="293"/>
      <c r="I239" s="293"/>
    </row>
    <row r="240" spans="1:9">
      <c r="A240" s="292"/>
      <c r="B240" s="292"/>
      <c r="C240" s="292"/>
      <c r="D240" s="292"/>
      <c r="E240" s="293"/>
      <c r="F240" s="293"/>
      <c r="G240" s="293"/>
      <c r="H240" s="293"/>
      <c r="I240" s="293"/>
    </row>
    <row r="241" spans="1:9">
      <c r="A241" s="292"/>
      <c r="B241" s="292"/>
      <c r="C241" s="292"/>
      <c r="D241" s="470"/>
      <c r="E241" s="293"/>
      <c r="F241" s="293"/>
      <c r="G241" s="293"/>
      <c r="H241" s="293"/>
      <c r="I241" s="293"/>
    </row>
    <row r="242" spans="1:9">
      <c r="A242" s="292"/>
      <c r="B242" s="292"/>
      <c r="C242" s="471"/>
      <c r="D242" s="471"/>
      <c r="E242" s="293"/>
      <c r="F242" s="293"/>
      <c r="G242" s="293"/>
      <c r="H242" s="293"/>
      <c r="I242" s="293"/>
    </row>
    <row r="243" spans="1:9">
      <c r="A243" s="292"/>
      <c r="B243" s="292"/>
      <c r="C243" s="292"/>
      <c r="D243" s="470"/>
      <c r="E243" s="293"/>
      <c r="F243" s="293"/>
      <c r="G243" s="293"/>
      <c r="H243" s="293"/>
      <c r="I243" s="293"/>
    </row>
    <row r="244" spans="1:9">
      <c r="A244" s="292"/>
      <c r="B244" s="292"/>
      <c r="C244" s="292"/>
      <c r="D244" s="470"/>
      <c r="E244" s="293"/>
      <c r="F244" s="293"/>
      <c r="G244" s="293"/>
      <c r="H244" s="293"/>
      <c r="I244" s="293"/>
    </row>
    <row r="245" spans="1:9">
      <c r="A245" s="292"/>
      <c r="B245" s="292"/>
      <c r="C245" s="292"/>
      <c r="D245" s="470"/>
      <c r="E245" s="293"/>
      <c r="F245" s="293"/>
      <c r="G245" s="293"/>
      <c r="H245" s="293"/>
      <c r="I245" s="293"/>
    </row>
    <row r="246" spans="1:9">
      <c r="A246" s="292"/>
      <c r="B246" s="292"/>
      <c r="C246" s="292"/>
      <c r="D246" s="292"/>
      <c r="E246" s="293"/>
      <c r="F246" s="293"/>
      <c r="G246" s="293"/>
      <c r="H246" s="293"/>
      <c r="I246" s="293"/>
    </row>
    <row r="247" spans="1:9">
      <c r="A247" s="292"/>
      <c r="B247" s="292"/>
      <c r="C247" s="292"/>
      <c r="D247" s="470"/>
      <c r="E247" s="293"/>
      <c r="F247" s="293"/>
      <c r="G247" s="293"/>
      <c r="H247" s="293"/>
      <c r="I247" s="293"/>
    </row>
    <row r="248" spans="1:9">
      <c r="A248" s="292"/>
      <c r="B248" s="292"/>
      <c r="C248" s="292"/>
      <c r="D248" s="292"/>
      <c r="E248" s="293"/>
      <c r="F248" s="293"/>
      <c r="G248" s="293"/>
      <c r="H248" s="293"/>
      <c r="I248" s="293"/>
    </row>
    <row r="249" spans="1:9">
      <c r="A249" s="292"/>
      <c r="B249" s="292"/>
      <c r="C249" s="292"/>
      <c r="D249" s="292"/>
      <c r="E249" s="293"/>
      <c r="F249" s="293"/>
      <c r="G249" s="293"/>
      <c r="H249" s="293"/>
      <c r="I249" s="293"/>
    </row>
    <row r="250" spans="1:9">
      <c r="A250" s="292"/>
      <c r="B250" s="292"/>
      <c r="C250" s="292"/>
      <c r="D250" s="292"/>
      <c r="E250" s="293"/>
      <c r="F250" s="293"/>
      <c r="G250" s="293"/>
      <c r="H250" s="293"/>
      <c r="I250" s="293"/>
    </row>
    <row r="251" spans="1:9">
      <c r="A251" s="292"/>
      <c r="B251" s="292"/>
      <c r="C251" s="292"/>
      <c r="D251" s="292"/>
      <c r="E251" s="293"/>
      <c r="F251" s="293"/>
      <c r="G251" s="293"/>
      <c r="H251" s="293"/>
      <c r="I251" s="293"/>
    </row>
    <row r="252" spans="1:9">
      <c r="A252" s="292"/>
      <c r="B252" s="292"/>
      <c r="C252" s="292"/>
      <c r="D252" s="470"/>
      <c r="E252" s="293"/>
      <c r="F252" s="293"/>
      <c r="G252" s="293"/>
      <c r="H252" s="293"/>
      <c r="I252" s="293"/>
    </row>
    <row r="253" spans="1:9">
      <c r="A253" s="292"/>
      <c r="B253" s="292"/>
      <c r="C253" s="292"/>
      <c r="D253" s="292"/>
      <c r="E253" s="293"/>
      <c r="F253" s="293"/>
      <c r="G253" s="293"/>
      <c r="H253" s="293"/>
      <c r="I253" s="293"/>
    </row>
    <row r="254" spans="1:9">
      <c r="A254" s="292"/>
      <c r="B254" s="292"/>
      <c r="C254" s="292"/>
      <c r="D254" s="470"/>
      <c r="E254" s="293"/>
      <c r="F254" s="293"/>
      <c r="G254" s="293"/>
      <c r="H254" s="293"/>
      <c r="I254" s="293"/>
    </row>
    <row r="255" spans="1:9">
      <c r="A255" s="292"/>
      <c r="B255" s="292"/>
      <c r="C255" s="292"/>
      <c r="D255" s="470"/>
      <c r="E255" s="293"/>
      <c r="F255" s="293"/>
      <c r="G255" s="293"/>
      <c r="H255" s="293"/>
      <c r="I255" s="293"/>
    </row>
    <row r="256" spans="1:9">
      <c r="A256" s="292"/>
      <c r="B256" s="292"/>
      <c r="C256" s="292"/>
      <c r="D256" s="470"/>
      <c r="E256" s="293"/>
      <c r="F256" s="293"/>
      <c r="G256" s="293"/>
      <c r="H256" s="293"/>
      <c r="I256" s="293"/>
    </row>
    <row r="257" spans="1:9">
      <c r="A257" s="292"/>
      <c r="B257" s="292"/>
      <c r="C257" s="292"/>
      <c r="D257" s="470"/>
      <c r="E257" s="293"/>
      <c r="F257" s="293"/>
      <c r="G257" s="293"/>
      <c r="H257" s="293"/>
      <c r="I257" s="293"/>
    </row>
    <row r="258" spans="1:9">
      <c r="A258" s="292"/>
      <c r="B258" s="292"/>
      <c r="C258" s="292"/>
      <c r="D258" s="470"/>
      <c r="E258" s="293"/>
      <c r="F258" s="293"/>
      <c r="G258" s="293"/>
      <c r="H258" s="293"/>
      <c r="I258" s="293"/>
    </row>
    <row r="259" spans="1:9">
      <c r="A259" s="292"/>
      <c r="B259" s="292"/>
      <c r="C259" s="292"/>
      <c r="D259" s="470"/>
      <c r="E259" s="293"/>
      <c r="F259" s="293"/>
      <c r="G259" s="293"/>
      <c r="H259" s="293"/>
      <c r="I259" s="293"/>
    </row>
    <row r="260" spans="1:9">
      <c r="A260" s="292"/>
      <c r="B260" s="292"/>
      <c r="C260" s="292"/>
      <c r="D260" s="470"/>
      <c r="E260" s="293"/>
      <c r="F260" s="293"/>
      <c r="G260" s="293"/>
      <c r="H260" s="293"/>
      <c r="I260" s="293"/>
    </row>
    <row r="261" spans="1:9">
      <c r="A261" s="292"/>
      <c r="B261" s="292"/>
      <c r="C261" s="292"/>
      <c r="D261" s="470"/>
      <c r="E261" s="293"/>
      <c r="F261" s="293"/>
      <c r="G261" s="293"/>
      <c r="H261" s="293"/>
      <c r="I261" s="293"/>
    </row>
    <row r="262" spans="1:9">
      <c r="A262" s="292"/>
      <c r="B262" s="292"/>
      <c r="C262" s="292"/>
      <c r="D262" s="292"/>
      <c r="E262" s="293"/>
      <c r="F262" s="293"/>
      <c r="G262" s="293"/>
      <c r="H262" s="293"/>
      <c r="I262" s="293"/>
    </row>
    <row r="263" spans="1:9">
      <c r="A263" s="292"/>
      <c r="B263" s="292"/>
      <c r="C263" s="292"/>
      <c r="D263" s="470"/>
      <c r="E263" s="293"/>
      <c r="F263" s="293"/>
      <c r="G263" s="293"/>
      <c r="H263" s="293"/>
      <c r="I263" s="293"/>
    </row>
    <row r="264" spans="1:9">
      <c r="A264" s="292"/>
      <c r="B264" s="292"/>
      <c r="C264" s="292"/>
      <c r="D264" s="292"/>
      <c r="E264" s="293"/>
      <c r="F264" s="293"/>
      <c r="G264" s="293"/>
      <c r="H264" s="293"/>
      <c r="I264" s="293"/>
    </row>
    <row r="265" spans="1:9">
      <c r="A265" s="292"/>
      <c r="B265" s="292"/>
      <c r="C265" s="292"/>
      <c r="D265" s="292"/>
      <c r="E265" s="293"/>
      <c r="F265" s="293"/>
      <c r="G265" s="293"/>
      <c r="H265" s="293"/>
      <c r="I265" s="293"/>
    </row>
    <row r="266" spans="1:9">
      <c r="A266" s="292"/>
      <c r="B266" s="292"/>
      <c r="C266" s="292"/>
      <c r="D266" s="292"/>
      <c r="E266" s="293"/>
      <c r="F266" s="293"/>
      <c r="G266" s="293"/>
      <c r="H266" s="293"/>
      <c r="I266" s="293"/>
    </row>
    <row r="267" spans="1:9">
      <c r="A267" s="292"/>
      <c r="B267" s="292"/>
      <c r="C267" s="292"/>
      <c r="D267" s="470"/>
      <c r="E267" s="293"/>
      <c r="F267" s="293"/>
      <c r="G267" s="293"/>
      <c r="H267" s="293"/>
      <c r="I267" s="293"/>
    </row>
    <row r="268" spans="1:9">
      <c r="A268" s="292"/>
      <c r="B268" s="292"/>
      <c r="C268" s="292"/>
      <c r="D268" s="470"/>
      <c r="E268" s="293"/>
      <c r="F268" s="293"/>
      <c r="G268" s="293"/>
      <c r="H268" s="293"/>
      <c r="I268" s="293"/>
    </row>
    <row r="269" spans="1:9">
      <c r="A269" s="292"/>
      <c r="B269" s="292"/>
      <c r="C269" s="292"/>
      <c r="D269" s="470"/>
      <c r="E269" s="293"/>
      <c r="F269" s="293"/>
      <c r="G269" s="293"/>
      <c r="H269" s="293"/>
      <c r="I269" s="293"/>
    </row>
    <row r="270" spans="1:9">
      <c r="A270" s="292"/>
      <c r="B270" s="292"/>
      <c r="C270" s="292"/>
      <c r="D270" s="292"/>
      <c r="E270" s="293"/>
      <c r="F270" s="293"/>
      <c r="G270" s="293"/>
      <c r="H270" s="293"/>
      <c r="I270" s="293"/>
    </row>
    <row r="271" spans="1:9">
      <c r="A271" s="292"/>
      <c r="B271" s="292"/>
      <c r="C271" s="292"/>
      <c r="D271" s="292"/>
      <c r="E271" s="293"/>
      <c r="F271" s="293"/>
      <c r="G271" s="293"/>
      <c r="H271" s="293"/>
      <c r="I271" s="293"/>
    </row>
    <row r="272" spans="1:9">
      <c r="A272" s="292"/>
      <c r="B272" s="292"/>
      <c r="C272" s="292"/>
      <c r="D272" s="470"/>
      <c r="E272" s="293"/>
      <c r="F272" s="293"/>
      <c r="G272" s="293"/>
      <c r="H272" s="293"/>
      <c r="I272" s="293"/>
    </row>
    <row r="273" spans="1:9">
      <c r="A273" s="292"/>
      <c r="B273" s="292"/>
      <c r="C273" s="292"/>
      <c r="D273" s="292"/>
      <c r="E273" s="293"/>
      <c r="F273" s="293"/>
      <c r="G273" s="293"/>
      <c r="H273" s="293"/>
      <c r="I273" s="293"/>
    </row>
    <row r="274" spans="1:9">
      <c r="A274" s="292"/>
      <c r="B274" s="292"/>
      <c r="C274" s="292"/>
      <c r="D274" s="470"/>
      <c r="E274" s="293"/>
      <c r="F274" s="293"/>
      <c r="G274" s="293"/>
      <c r="H274" s="293"/>
      <c r="I274" s="293"/>
    </row>
    <row r="275" spans="1:9">
      <c r="A275" s="292"/>
      <c r="B275" s="292"/>
      <c r="C275" s="292"/>
      <c r="D275" s="470"/>
      <c r="E275" s="293"/>
      <c r="F275" s="293"/>
      <c r="G275" s="293"/>
      <c r="H275" s="293"/>
      <c r="I275" s="293"/>
    </row>
    <row r="276" spans="1:9">
      <c r="A276" s="292"/>
      <c r="B276" s="292"/>
      <c r="C276" s="292"/>
      <c r="D276" s="292"/>
      <c r="E276" s="293"/>
      <c r="F276" s="293"/>
      <c r="G276" s="293"/>
      <c r="H276" s="293"/>
      <c r="I276" s="293"/>
    </row>
    <row r="277" spans="1:9">
      <c r="A277" s="292"/>
      <c r="B277" s="292"/>
      <c r="C277" s="292"/>
      <c r="D277" s="292"/>
      <c r="E277" s="293"/>
      <c r="F277" s="293"/>
      <c r="G277" s="293"/>
      <c r="H277" s="293"/>
      <c r="I277" s="293"/>
    </row>
    <row r="278" spans="1:9">
      <c r="A278" s="292"/>
      <c r="B278" s="292"/>
      <c r="C278" s="292"/>
      <c r="D278" s="292"/>
      <c r="E278" s="293"/>
      <c r="F278" s="293"/>
      <c r="G278" s="293"/>
      <c r="H278" s="293"/>
      <c r="I278" s="293"/>
    </row>
    <row r="279" spans="1:9">
      <c r="A279" s="292"/>
      <c r="B279" s="292"/>
      <c r="C279" s="292"/>
      <c r="D279" s="470"/>
      <c r="E279" s="293"/>
      <c r="F279" s="293"/>
      <c r="G279" s="293"/>
      <c r="H279" s="293"/>
      <c r="I279" s="293"/>
    </row>
    <row r="280" spans="1:9">
      <c r="A280" s="292"/>
      <c r="B280" s="292"/>
      <c r="C280" s="292"/>
      <c r="D280" s="470"/>
      <c r="E280" s="293"/>
      <c r="F280" s="293"/>
      <c r="G280" s="293"/>
      <c r="H280" s="293"/>
      <c r="I280" s="293"/>
    </row>
    <row r="281" spans="1:9">
      <c r="A281" s="292"/>
      <c r="B281" s="292"/>
      <c r="C281" s="292"/>
      <c r="D281" s="470"/>
      <c r="E281" s="293"/>
      <c r="F281" s="293"/>
      <c r="G281" s="293"/>
      <c r="H281" s="293"/>
      <c r="I281" s="293"/>
    </row>
    <row r="282" spans="1:9">
      <c r="A282" s="292"/>
      <c r="B282" s="292"/>
      <c r="C282" s="292"/>
      <c r="D282" s="292"/>
      <c r="E282" s="293"/>
      <c r="F282" s="293"/>
      <c r="G282" s="293"/>
      <c r="H282" s="293"/>
      <c r="I282" s="293"/>
    </row>
    <row r="283" spans="1:9">
      <c r="A283" s="292"/>
      <c r="B283" s="292"/>
      <c r="C283" s="292"/>
      <c r="D283" s="292"/>
      <c r="E283" s="293"/>
      <c r="F283" s="293"/>
      <c r="G283" s="293"/>
      <c r="H283" s="293"/>
      <c r="I283" s="293"/>
    </row>
    <row r="284" spans="1:9">
      <c r="A284" s="292"/>
      <c r="B284" s="292"/>
      <c r="C284" s="292"/>
      <c r="D284" s="470"/>
      <c r="E284" s="293"/>
      <c r="F284" s="293"/>
      <c r="G284" s="293"/>
      <c r="H284" s="293"/>
      <c r="I284" s="293"/>
    </row>
    <row r="285" spans="1:9">
      <c r="A285" s="292"/>
      <c r="B285" s="292"/>
      <c r="C285" s="292"/>
      <c r="D285" s="470"/>
      <c r="E285" s="293"/>
      <c r="F285" s="293"/>
      <c r="G285" s="293"/>
      <c r="H285" s="293"/>
      <c r="I285" s="293"/>
    </row>
    <row r="286" spans="1:9">
      <c r="A286" s="292"/>
      <c r="B286" s="292"/>
      <c r="C286" s="292"/>
      <c r="D286" s="292"/>
      <c r="E286" s="293"/>
      <c r="F286" s="293"/>
      <c r="G286" s="293"/>
      <c r="H286" s="293"/>
      <c r="I286" s="293"/>
    </row>
    <row r="287" spans="1:9">
      <c r="A287" s="292"/>
      <c r="B287" s="292"/>
      <c r="C287" s="292"/>
      <c r="D287" s="470"/>
      <c r="E287" s="293"/>
      <c r="F287" s="293"/>
      <c r="G287" s="293"/>
      <c r="H287" s="293"/>
      <c r="I287" s="293"/>
    </row>
    <row r="288" spans="1:9">
      <c r="A288" s="292"/>
      <c r="B288" s="292"/>
      <c r="C288" s="292"/>
      <c r="D288" s="470"/>
      <c r="E288" s="293"/>
      <c r="F288" s="293"/>
      <c r="G288" s="293"/>
      <c r="H288" s="293"/>
      <c r="I288" s="293"/>
    </row>
    <row r="289" spans="1:9">
      <c r="A289" s="292"/>
      <c r="B289" s="292"/>
      <c r="C289" s="292"/>
      <c r="D289" s="470"/>
      <c r="E289" s="293"/>
      <c r="F289" s="293"/>
      <c r="G289" s="293"/>
      <c r="H289" s="293"/>
      <c r="I289" s="293"/>
    </row>
    <row r="290" spans="1:9">
      <c r="A290" s="292"/>
      <c r="B290" s="292"/>
      <c r="C290" s="292"/>
      <c r="D290" s="470"/>
      <c r="E290" s="293"/>
      <c r="F290" s="293"/>
      <c r="G290" s="293"/>
      <c r="H290" s="293"/>
      <c r="I290" s="293"/>
    </row>
    <row r="291" spans="1:9">
      <c r="A291" s="292"/>
      <c r="B291" s="292"/>
      <c r="C291" s="292"/>
      <c r="D291" s="470"/>
      <c r="E291" s="293"/>
      <c r="F291" s="293"/>
      <c r="G291" s="293"/>
      <c r="H291" s="293"/>
      <c r="I291" s="293"/>
    </row>
    <row r="292" spans="1:9">
      <c r="A292" s="292"/>
      <c r="B292" s="292"/>
      <c r="C292" s="292"/>
      <c r="D292" s="470"/>
      <c r="E292" s="293"/>
      <c r="F292" s="293"/>
      <c r="G292" s="293"/>
      <c r="H292" s="293"/>
      <c r="I292" s="293"/>
    </row>
    <row r="293" spans="1:9">
      <c r="A293" s="292"/>
      <c r="B293" s="292"/>
      <c r="C293" s="471"/>
      <c r="D293" s="471"/>
      <c r="E293" s="293"/>
      <c r="F293" s="293"/>
      <c r="G293" s="293"/>
      <c r="H293" s="293"/>
      <c r="I293" s="293"/>
    </row>
    <row r="294" spans="1:9">
      <c r="A294" s="292"/>
      <c r="B294" s="292"/>
      <c r="C294" s="292"/>
      <c r="D294" s="470"/>
      <c r="E294" s="293"/>
      <c r="F294" s="293"/>
      <c r="G294" s="293"/>
      <c r="H294" s="293"/>
      <c r="I294" s="293"/>
    </row>
    <row r="295" spans="1:9">
      <c r="A295" s="292"/>
      <c r="B295" s="292"/>
      <c r="C295" s="292"/>
      <c r="D295" s="292"/>
      <c r="E295" s="293"/>
      <c r="F295" s="293"/>
      <c r="G295" s="293"/>
      <c r="H295" s="293"/>
      <c r="I295" s="293"/>
    </row>
    <row r="296" spans="1:9">
      <c r="A296" s="292"/>
      <c r="B296" s="292"/>
      <c r="C296" s="292"/>
      <c r="D296" s="292"/>
      <c r="E296" s="293"/>
      <c r="F296" s="293"/>
      <c r="G296" s="293"/>
      <c r="H296" s="293"/>
      <c r="I296" s="293"/>
    </row>
    <row r="297" spans="1:9">
      <c r="A297" s="292"/>
      <c r="B297" s="292"/>
      <c r="C297" s="292"/>
      <c r="D297" s="292"/>
      <c r="E297" s="293"/>
      <c r="F297" s="293"/>
      <c r="G297" s="293"/>
      <c r="H297" s="293"/>
      <c r="I297" s="293"/>
    </row>
    <row r="298" spans="1:9">
      <c r="A298" s="292"/>
      <c r="B298" s="292"/>
      <c r="C298" s="292"/>
      <c r="D298" s="470"/>
      <c r="E298" s="293"/>
      <c r="F298" s="293"/>
      <c r="G298" s="293"/>
      <c r="H298" s="293"/>
      <c r="I298" s="293"/>
    </row>
    <row r="299" spans="1:9">
      <c r="A299" s="292"/>
      <c r="B299" s="292"/>
      <c r="C299" s="292"/>
      <c r="D299" s="292"/>
      <c r="E299" s="293"/>
      <c r="F299" s="293"/>
      <c r="G299" s="293"/>
      <c r="H299" s="293"/>
      <c r="I299" s="293"/>
    </row>
    <row r="300" spans="1:9">
      <c r="A300" s="292"/>
      <c r="B300" s="292"/>
      <c r="C300" s="292"/>
      <c r="D300" s="470"/>
      <c r="E300" s="293"/>
      <c r="F300" s="293"/>
      <c r="G300" s="293"/>
      <c r="H300" s="293"/>
      <c r="I300" s="293"/>
    </row>
    <row r="301" spans="1:9">
      <c r="A301" s="292"/>
      <c r="B301" s="292"/>
      <c r="C301" s="292"/>
      <c r="D301" s="470"/>
      <c r="E301" s="293"/>
      <c r="F301" s="293"/>
      <c r="G301" s="293"/>
      <c r="H301" s="293"/>
      <c r="I301" s="293"/>
    </row>
    <row r="302" spans="1:9">
      <c r="A302" s="292"/>
      <c r="B302" s="292"/>
      <c r="C302" s="292"/>
      <c r="D302" s="470"/>
      <c r="E302" s="293"/>
      <c r="F302" s="293"/>
      <c r="G302" s="293"/>
      <c r="H302" s="293"/>
      <c r="I302" s="293"/>
    </row>
    <row r="303" spans="1:9">
      <c r="A303" s="292"/>
      <c r="B303" s="292"/>
      <c r="C303" s="292"/>
      <c r="D303" s="470"/>
      <c r="E303" s="293"/>
      <c r="F303" s="293"/>
      <c r="G303" s="293"/>
      <c r="H303" s="293"/>
      <c r="I303" s="293"/>
    </row>
    <row r="304" spans="1:9">
      <c r="A304" s="292"/>
      <c r="B304" s="292"/>
      <c r="C304" s="292"/>
      <c r="D304" s="470"/>
      <c r="E304" s="293"/>
      <c r="F304" s="293"/>
      <c r="G304" s="293"/>
      <c r="H304" s="293"/>
      <c r="I304" s="293"/>
    </row>
    <row r="305" spans="1:9">
      <c r="A305" s="292"/>
      <c r="B305" s="292"/>
      <c r="C305" s="292"/>
      <c r="D305" s="470"/>
      <c r="E305" s="293"/>
      <c r="F305" s="293"/>
      <c r="G305" s="293"/>
      <c r="H305" s="293"/>
      <c r="I305" s="293"/>
    </row>
    <row r="306" spans="1:9">
      <c r="A306" s="292"/>
      <c r="B306" s="292"/>
      <c r="C306" s="292"/>
      <c r="D306" s="470"/>
      <c r="E306" s="293"/>
      <c r="F306" s="293"/>
      <c r="G306" s="293"/>
      <c r="H306" s="293"/>
      <c r="I306" s="293"/>
    </row>
    <row r="307" spans="1:9">
      <c r="A307" s="292"/>
      <c r="B307" s="292"/>
      <c r="C307" s="292"/>
      <c r="D307" s="292"/>
      <c r="E307" s="293"/>
      <c r="F307" s="293"/>
      <c r="G307" s="293"/>
      <c r="H307" s="293"/>
      <c r="I307" s="293"/>
    </row>
    <row r="308" spans="1:9">
      <c r="A308" s="292"/>
      <c r="B308" s="292"/>
      <c r="C308" s="292"/>
      <c r="D308" s="292"/>
      <c r="E308" s="293"/>
      <c r="F308" s="293"/>
      <c r="G308" s="293"/>
      <c r="H308" s="293"/>
      <c r="I308" s="293"/>
    </row>
    <row r="309" spans="1:9">
      <c r="A309" s="292"/>
      <c r="B309" s="292"/>
      <c r="C309" s="292"/>
      <c r="D309" s="470"/>
      <c r="E309" s="293"/>
      <c r="F309" s="293"/>
      <c r="G309" s="293"/>
      <c r="H309" s="293"/>
      <c r="I309" s="293"/>
    </row>
    <row r="310" spans="1:9">
      <c r="A310" s="292"/>
      <c r="B310" s="292"/>
      <c r="C310" s="292"/>
      <c r="D310" s="470"/>
      <c r="E310" s="293"/>
      <c r="F310" s="293"/>
      <c r="G310" s="293"/>
      <c r="H310" s="293"/>
      <c r="I310" s="293"/>
    </row>
    <row r="311" spans="1:9">
      <c r="A311" s="292"/>
      <c r="B311" s="292"/>
      <c r="C311" s="292"/>
      <c r="D311" s="470"/>
      <c r="E311" s="293"/>
      <c r="F311" s="293"/>
      <c r="G311" s="293"/>
      <c r="H311" s="293"/>
      <c r="I311" s="293"/>
    </row>
    <row r="312" spans="1:9">
      <c r="A312" s="292"/>
      <c r="B312" s="292"/>
      <c r="C312" s="292"/>
      <c r="D312" s="470"/>
      <c r="E312" s="293"/>
      <c r="F312" s="293"/>
      <c r="G312" s="293"/>
      <c r="H312" s="293"/>
      <c r="I312" s="293"/>
    </row>
    <row r="313" spans="1:9">
      <c r="A313" s="292"/>
      <c r="B313" s="292"/>
      <c r="C313" s="292"/>
      <c r="D313" s="470"/>
      <c r="E313" s="293"/>
      <c r="F313" s="293"/>
      <c r="G313" s="293"/>
      <c r="H313" s="293"/>
      <c r="I313" s="293"/>
    </row>
    <row r="314" spans="1:9">
      <c r="A314" s="292"/>
      <c r="B314" s="292"/>
      <c r="C314" s="292"/>
      <c r="D314" s="292"/>
      <c r="E314" s="293"/>
      <c r="F314" s="293"/>
      <c r="G314" s="293"/>
      <c r="H314" s="293"/>
      <c r="I314" s="293"/>
    </row>
    <row r="315" spans="1:9">
      <c r="A315" s="292"/>
      <c r="B315" s="292"/>
      <c r="C315" s="292"/>
      <c r="D315" s="470"/>
      <c r="E315" s="293"/>
      <c r="F315" s="293"/>
      <c r="G315" s="293"/>
      <c r="H315" s="293"/>
      <c r="I315" s="293"/>
    </row>
    <row r="316" spans="1:9">
      <c r="A316" s="292"/>
      <c r="B316" s="292"/>
      <c r="C316" s="471"/>
      <c r="D316" s="471"/>
      <c r="E316" s="293"/>
      <c r="F316" s="293"/>
      <c r="G316" s="293"/>
      <c r="H316" s="293"/>
      <c r="I316" s="293"/>
    </row>
    <row r="317" spans="1:9">
      <c r="A317" s="292"/>
      <c r="B317" s="292"/>
      <c r="C317" s="292"/>
      <c r="D317" s="470"/>
      <c r="E317" s="293"/>
      <c r="F317" s="293"/>
      <c r="G317" s="293"/>
      <c r="H317" s="293"/>
      <c r="I317" s="293"/>
    </row>
    <row r="318" spans="1:9">
      <c r="A318" s="292"/>
      <c r="B318" s="292"/>
      <c r="C318" s="292"/>
      <c r="D318" s="470"/>
      <c r="E318" s="293"/>
      <c r="F318" s="293"/>
      <c r="G318" s="293"/>
      <c r="H318" s="293"/>
      <c r="I318" s="293"/>
    </row>
    <row r="319" spans="1:9">
      <c r="A319" s="292"/>
      <c r="B319" s="292"/>
      <c r="C319" s="292"/>
      <c r="D319" s="292"/>
      <c r="E319" s="293"/>
      <c r="F319" s="293"/>
      <c r="G319" s="293"/>
      <c r="H319" s="293"/>
      <c r="I319" s="293"/>
    </row>
    <row r="320" spans="1:9">
      <c r="A320" s="292"/>
      <c r="B320" s="292"/>
      <c r="C320" s="292"/>
      <c r="D320" s="470"/>
      <c r="E320" s="293"/>
      <c r="F320" s="293"/>
      <c r="G320" s="293"/>
      <c r="H320" s="293"/>
      <c r="I320" s="293"/>
    </row>
    <row r="321" spans="1:9">
      <c r="A321" s="292"/>
      <c r="B321" s="292"/>
      <c r="C321" s="292"/>
      <c r="D321" s="292"/>
      <c r="E321" s="293"/>
      <c r="F321" s="293"/>
      <c r="G321" s="293"/>
      <c r="H321" s="293"/>
      <c r="I321" s="293"/>
    </row>
    <row r="322" spans="1:9">
      <c r="A322" s="292"/>
      <c r="B322" s="292"/>
      <c r="C322" s="292"/>
      <c r="D322" s="470"/>
      <c r="E322" s="293"/>
      <c r="F322" s="293"/>
      <c r="G322" s="293"/>
      <c r="H322" s="293"/>
      <c r="I322" s="293"/>
    </row>
    <row r="323" spans="1:9">
      <c r="A323" s="292"/>
      <c r="B323" s="292"/>
      <c r="C323" s="292"/>
      <c r="D323" s="292"/>
      <c r="E323" s="293"/>
      <c r="F323" s="293"/>
      <c r="G323" s="293"/>
      <c r="H323" s="293"/>
      <c r="I323" s="293"/>
    </row>
    <row r="324" spans="1:9">
      <c r="A324" s="292"/>
      <c r="B324" s="292"/>
      <c r="C324" s="292"/>
      <c r="D324" s="292"/>
      <c r="E324" s="293"/>
      <c r="F324" s="293"/>
      <c r="G324" s="293"/>
      <c r="H324" s="293"/>
      <c r="I324" s="293"/>
    </row>
    <row r="325" spans="1:9">
      <c r="A325" s="292"/>
      <c r="B325" s="292"/>
      <c r="C325" s="292"/>
      <c r="D325" s="470"/>
      <c r="E325" s="293"/>
      <c r="F325" s="293"/>
      <c r="G325" s="293"/>
      <c r="H325" s="293"/>
      <c r="I325" s="293"/>
    </row>
    <row r="326" spans="1:9">
      <c r="A326" s="292"/>
      <c r="B326" s="292"/>
      <c r="C326" s="292"/>
      <c r="D326" s="470"/>
      <c r="E326" s="293"/>
      <c r="F326" s="293"/>
      <c r="G326" s="293"/>
      <c r="H326" s="293"/>
      <c r="I326" s="293"/>
    </row>
    <row r="327" spans="1:9">
      <c r="A327" s="292"/>
      <c r="B327" s="292"/>
      <c r="C327" s="292"/>
      <c r="D327" s="292"/>
      <c r="E327" s="293"/>
      <c r="F327" s="293"/>
      <c r="G327" s="293"/>
      <c r="H327" s="293"/>
      <c r="I327" s="293"/>
    </row>
    <row r="328" spans="1:9">
      <c r="A328" s="292"/>
      <c r="B328" s="292"/>
      <c r="C328" s="292"/>
      <c r="D328" s="470"/>
      <c r="E328" s="293"/>
      <c r="F328" s="293"/>
      <c r="G328" s="293"/>
      <c r="H328" s="293"/>
      <c r="I328" s="293"/>
    </row>
    <row r="329" spans="1:9">
      <c r="A329" s="292"/>
      <c r="B329" s="292"/>
      <c r="C329" s="292"/>
      <c r="D329" s="470"/>
      <c r="E329" s="293"/>
      <c r="F329" s="293"/>
      <c r="G329" s="293"/>
      <c r="H329" s="293"/>
      <c r="I329" s="293"/>
    </row>
    <row r="330" spans="1:9">
      <c r="A330" s="292"/>
      <c r="B330" s="292"/>
      <c r="C330" s="292"/>
      <c r="D330" s="292"/>
      <c r="E330" s="293"/>
      <c r="F330" s="293"/>
      <c r="G330" s="293"/>
      <c r="H330" s="293"/>
      <c r="I330" s="293"/>
    </row>
    <row r="331" spans="1:9">
      <c r="A331" s="292"/>
      <c r="B331" s="292"/>
      <c r="C331" s="292"/>
      <c r="D331" s="470"/>
      <c r="E331" s="293"/>
      <c r="F331" s="293"/>
      <c r="G331" s="293"/>
      <c r="H331" s="293"/>
      <c r="I331" s="293"/>
    </row>
    <row r="332" spans="1:9">
      <c r="A332" s="292"/>
      <c r="B332" s="292"/>
      <c r="C332" s="292"/>
      <c r="D332" s="292"/>
      <c r="E332" s="293"/>
      <c r="F332" s="293"/>
      <c r="G332" s="293"/>
      <c r="H332" s="293"/>
      <c r="I332" s="293"/>
    </row>
    <row r="333" spans="1:9">
      <c r="A333" s="292"/>
      <c r="B333" s="292"/>
      <c r="C333" s="292"/>
      <c r="D333" s="292"/>
      <c r="E333" s="293"/>
      <c r="F333" s="293"/>
      <c r="G333" s="293"/>
      <c r="H333" s="293"/>
      <c r="I333" s="293"/>
    </row>
    <row r="334" spans="1:9">
      <c r="A334" s="292"/>
      <c r="B334" s="292"/>
      <c r="C334" s="292"/>
      <c r="D334" s="292"/>
      <c r="E334" s="293"/>
      <c r="F334" s="293"/>
      <c r="G334" s="293"/>
      <c r="H334" s="293"/>
      <c r="I334" s="293"/>
    </row>
    <row r="335" spans="1:9">
      <c r="A335" s="292"/>
      <c r="B335" s="292"/>
      <c r="C335" s="292"/>
      <c r="D335" s="470"/>
      <c r="E335" s="293"/>
      <c r="F335" s="293"/>
      <c r="G335" s="293"/>
      <c r="H335" s="293"/>
      <c r="I335" s="293"/>
    </row>
    <row r="336" spans="1:9">
      <c r="A336" s="292"/>
      <c r="B336" s="292"/>
      <c r="C336" s="292"/>
      <c r="D336" s="470"/>
      <c r="E336" s="293"/>
      <c r="F336" s="293"/>
      <c r="G336" s="293"/>
      <c r="H336" s="293"/>
      <c r="I336" s="293"/>
    </row>
    <row r="337" spans="1:9">
      <c r="A337" s="292"/>
      <c r="B337" s="292"/>
      <c r="C337" s="292"/>
      <c r="D337" s="470"/>
      <c r="E337" s="293"/>
      <c r="F337" s="293"/>
      <c r="G337" s="293"/>
      <c r="H337" s="293"/>
      <c r="I337" s="293"/>
    </row>
    <row r="338" spans="1:9">
      <c r="A338" s="292"/>
      <c r="B338" s="292"/>
      <c r="C338" s="292"/>
      <c r="D338" s="470"/>
      <c r="E338" s="293"/>
      <c r="F338" s="293"/>
      <c r="G338" s="293"/>
      <c r="H338" s="293"/>
      <c r="I338" s="293"/>
    </row>
    <row r="339" spans="1:9">
      <c r="A339" s="292"/>
      <c r="B339" s="292"/>
      <c r="C339" s="292"/>
      <c r="D339" s="470"/>
      <c r="E339" s="293"/>
      <c r="F339" s="293"/>
      <c r="G339" s="293"/>
      <c r="H339" s="293"/>
      <c r="I339" s="293"/>
    </row>
    <row r="340" spans="1:9">
      <c r="A340" s="292"/>
      <c r="B340" s="292"/>
      <c r="C340" s="292"/>
      <c r="D340" s="292"/>
      <c r="E340" s="293"/>
      <c r="F340" s="293"/>
      <c r="G340" s="293"/>
      <c r="H340" s="293"/>
      <c r="I340" s="293"/>
    </row>
    <row r="341" spans="1:9">
      <c r="A341" s="292"/>
      <c r="B341" s="292"/>
      <c r="C341" s="292"/>
      <c r="D341" s="470"/>
      <c r="E341" s="293"/>
      <c r="F341" s="293"/>
      <c r="G341" s="293"/>
      <c r="H341" s="293"/>
      <c r="I341" s="293"/>
    </row>
    <row r="342" spans="1:9">
      <c r="A342" s="292"/>
      <c r="B342" s="292"/>
      <c r="C342" s="292"/>
      <c r="D342" s="470"/>
      <c r="E342" s="293"/>
      <c r="F342" s="293"/>
      <c r="G342" s="293"/>
      <c r="H342" s="293"/>
      <c r="I342" s="293"/>
    </row>
    <row r="343" spans="1:9">
      <c r="A343" s="292"/>
      <c r="B343" s="292"/>
      <c r="C343" s="292"/>
      <c r="D343" s="470"/>
      <c r="E343" s="293"/>
      <c r="F343" s="293"/>
      <c r="G343" s="293"/>
      <c r="H343" s="293"/>
      <c r="I343" s="293"/>
    </row>
    <row r="344" spans="1:9">
      <c r="A344" s="292"/>
      <c r="B344" s="292"/>
      <c r="C344" s="292"/>
      <c r="D344" s="470"/>
      <c r="E344" s="293"/>
      <c r="F344" s="293"/>
      <c r="G344" s="293"/>
      <c r="H344" s="293"/>
      <c r="I344" s="293"/>
    </row>
    <row r="345" spans="1:9">
      <c r="A345" s="292"/>
      <c r="B345" s="292"/>
      <c r="C345" s="292"/>
      <c r="D345" s="292"/>
      <c r="E345" s="293"/>
      <c r="F345" s="293"/>
      <c r="G345" s="293"/>
      <c r="H345" s="293"/>
      <c r="I345" s="293"/>
    </row>
    <row r="346" spans="1:9">
      <c r="A346" s="292"/>
      <c r="B346" s="292"/>
      <c r="C346" s="292"/>
      <c r="D346" s="470"/>
      <c r="E346" s="293"/>
      <c r="F346" s="293"/>
      <c r="G346" s="293"/>
      <c r="H346" s="293"/>
      <c r="I346" s="293"/>
    </row>
    <row r="347" spans="1:9">
      <c r="A347" s="292"/>
      <c r="B347" s="292"/>
      <c r="C347" s="292"/>
      <c r="D347" s="470"/>
      <c r="E347" s="293"/>
      <c r="F347" s="293"/>
      <c r="G347" s="293"/>
      <c r="H347" s="293"/>
      <c r="I347" s="293"/>
    </row>
    <row r="348" spans="1:9">
      <c r="A348" s="292"/>
      <c r="B348" s="292"/>
      <c r="C348" s="292"/>
      <c r="D348" s="292"/>
      <c r="E348" s="293"/>
      <c r="F348" s="293"/>
      <c r="G348" s="293"/>
      <c r="H348" s="293"/>
      <c r="I348" s="293"/>
    </row>
    <row r="349" spans="1:9">
      <c r="A349" s="292"/>
      <c r="B349" s="292"/>
      <c r="C349" s="292"/>
      <c r="D349" s="470"/>
      <c r="E349" s="293"/>
      <c r="F349" s="293"/>
      <c r="G349" s="293"/>
      <c r="H349" s="293"/>
      <c r="I349" s="293"/>
    </row>
    <row r="350" spans="1:9">
      <c r="A350" s="292"/>
      <c r="B350" s="292"/>
      <c r="C350" s="292"/>
      <c r="D350" s="470"/>
      <c r="E350" s="293"/>
      <c r="F350" s="293"/>
      <c r="G350" s="293"/>
      <c r="H350" s="293"/>
      <c r="I350" s="293"/>
    </row>
    <row r="351" spans="1:9">
      <c r="A351" s="292"/>
      <c r="B351" s="292"/>
      <c r="C351" s="292"/>
      <c r="D351" s="470"/>
      <c r="E351" s="293"/>
      <c r="F351" s="293"/>
      <c r="G351" s="293"/>
      <c r="H351" s="293"/>
      <c r="I351" s="293"/>
    </row>
    <row r="352" spans="1:9">
      <c r="A352" s="292"/>
      <c r="B352" s="292"/>
      <c r="C352" s="292"/>
      <c r="D352" s="470"/>
      <c r="E352" s="293"/>
      <c r="F352" s="293"/>
      <c r="G352" s="293"/>
      <c r="H352" s="293"/>
      <c r="I352" s="293"/>
    </row>
    <row r="353" spans="1:9">
      <c r="A353" s="292"/>
      <c r="B353" s="292"/>
      <c r="C353" s="292"/>
      <c r="D353" s="470"/>
      <c r="E353" s="293"/>
      <c r="F353" s="293"/>
      <c r="G353" s="293"/>
      <c r="H353" s="293"/>
      <c r="I353" s="293"/>
    </row>
    <row r="354" spans="1:9">
      <c r="A354" s="292"/>
      <c r="B354" s="292"/>
      <c r="C354" s="292"/>
      <c r="D354" s="292"/>
      <c r="E354" s="293"/>
      <c r="F354" s="293"/>
      <c r="G354" s="293"/>
      <c r="H354" s="293"/>
      <c r="I354" s="293"/>
    </row>
    <row r="355" spans="1:9">
      <c r="A355" s="292"/>
      <c r="B355" s="292"/>
      <c r="C355" s="292"/>
      <c r="D355" s="292"/>
      <c r="E355" s="293"/>
      <c r="F355" s="293"/>
      <c r="G355" s="293"/>
      <c r="H355" s="293"/>
      <c r="I355" s="293"/>
    </row>
    <row r="356" spans="1:9">
      <c r="A356" s="292"/>
      <c r="B356" s="292"/>
      <c r="C356" s="292"/>
      <c r="D356" s="292"/>
      <c r="E356" s="293"/>
      <c r="F356" s="293"/>
      <c r="G356" s="293"/>
      <c r="H356" s="293"/>
      <c r="I356" s="293"/>
    </row>
    <row r="357" spans="1:9">
      <c r="A357" s="292"/>
      <c r="B357" s="292"/>
      <c r="C357" s="292"/>
      <c r="D357" s="470"/>
      <c r="E357" s="293"/>
      <c r="F357" s="293"/>
      <c r="G357" s="293"/>
      <c r="H357" s="293"/>
      <c r="I357" s="293"/>
    </row>
    <row r="358" spans="1:9">
      <c r="A358" s="292"/>
      <c r="B358" s="292"/>
      <c r="C358" s="292"/>
      <c r="D358" s="292"/>
      <c r="E358" s="293"/>
      <c r="F358" s="293"/>
      <c r="G358" s="293"/>
      <c r="H358" s="293"/>
      <c r="I358" s="293"/>
    </row>
    <row r="359" spans="1:9">
      <c r="A359" s="292"/>
      <c r="B359" s="292"/>
      <c r="C359" s="471"/>
      <c r="D359" s="471"/>
      <c r="E359" s="293"/>
      <c r="F359" s="293"/>
      <c r="G359" s="293"/>
      <c r="H359" s="293"/>
      <c r="I359" s="293"/>
    </row>
    <row r="360" spans="1:9">
      <c r="A360" s="292"/>
      <c r="B360" s="292"/>
      <c r="C360" s="292"/>
      <c r="D360" s="470"/>
      <c r="E360" s="293"/>
      <c r="F360" s="293"/>
      <c r="G360" s="293"/>
      <c r="H360" s="293"/>
      <c r="I360" s="293"/>
    </row>
    <row r="361" spans="1:9">
      <c r="A361" s="292"/>
      <c r="B361" s="292"/>
      <c r="C361" s="471"/>
      <c r="D361" s="470"/>
      <c r="E361" s="293"/>
      <c r="F361" s="293"/>
      <c r="G361" s="293"/>
      <c r="H361" s="293"/>
      <c r="I361" s="293"/>
    </row>
    <row r="362" spans="1:9">
      <c r="A362" s="292"/>
      <c r="B362" s="292"/>
      <c r="C362" s="292"/>
      <c r="D362" s="292"/>
      <c r="E362" s="293"/>
      <c r="F362" s="293"/>
      <c r="G362" s="293"/>
      <c r="H362" s="293"/>
      <c r="I362" s="293"/>
    </row>
    <row r="363" spans="1:9">
      <c r="A363" s="292"/>
      <c r="B363" s="292"/>
      <c r="C363" s="292"/>
      <c r="D363" s="470"/>
      <c r="E363" s="293"/>
      <c r="F363" s="293"/>
      <c r="G363" s="293"/>
      <c r="H363" s="293"/>
      <c r="I363" s="293"/>
    </row>
    <row r="364" spans="1:9">
      <c r="A364" s="292"/>
      <c r="B364" s="292"/>
      <c r="C364" s="292"/>
      <c r="D364" s="292"/>
      <c r="E364" s="293"/>
      <c r="F364" s="293"/>
      <c r="G364" s="293"/>
      <c r="H364" s="293"/>
      <c r="I364" s="293"/>
    </row>
    <row r="365" spans="1:9">
      <c r="A365" s="292"/>
      <c r="B365" s="292"/>
      <c r="C365" s="292"/>
      <c r="D365" s="470"/>
      <c r="E365" s="293"/>
      <c r="F365" s="293"/>
      <c r="G365" s="293"/>
      <c r="H365" s="293"/>
      <c r="I365" s="293"/>
    </row>
    <row r="366" spans="1:9">
      <c r="A366" s="292"/>
      <c r="B366" s="292"/>
      <c r="C366" s="292"/>
      <c r="D366" s="470"/>
      <c r="E366" s="293"/>
      <c r="F366" s="293"/>
      <c r="G366" s="293"/>
      <c r="H366" s="293"/>
      <c r="I366" s="293"/>
    </row>
    <row r="367" spans="1:9">
      <c r="A367" s="292"/>
      <c r="B367" s="292"/>
      <c r="C367" s="292"/>
      <c r="D367" s="470"/>
      <c r="E367" s="293"/>
      <c r="F367" s="293"/>
      <c r="G367" s="293"/>
      <c r="H367" s="293"/>
      <c r="I367" s="293"/>
    </row>
    <row r="368" spans="1:9">
      <c r="A368" s="292"/>
      <c r="B368" s="292"/>
      <c r="C368" s="292"/>
      <c r="D368" s="470"/>
      <c r="E368" s="293"/>
      <c r="F368" s="293"/>
      <c r="G368" s="293"/>
      <c r="H368" s="293"/>
      <c r="I368" s="293"/>
    </row>
    <row r="369" spans="1:9">
      <c r="A369" s="292"/>
      <c r="B369" s="292"/>
      <c r="C369" s="292"/>
      <c r="D369" s="470"/>
      <c r="E369" s="293"/>
      <c r="F369" s="293"/>
      <c r="G369" s="293"/>
      <c r="H369" s="293"/>
      <c r="I369" s="293"/>
    </row>
    <row r="370" spans="1:9">
      <c r="A370" s="292"/>
      <c r="B370" s="292"/>
      <c r="C370" s="292"/>
      <c r="D370" s="470"/>
      <c r="E370" s="293"/>
      <c r="F370" s="293"/>
      <c r="G370" s="293"/>
      <c r="H370" s="293"/>
      <c r="I370" s="293"/>
    </row>
    <row r="371" spans="1:9">
      <c r="A371" s="292"/>
      <c r="B371" s="292"/>
      <c r="C371" s="292"/>
      <c r="D371" s="292"/>
      <c r="E371" s="293"/>
      <c r="F371" s="293"/>
      <c r="G371" s="293"/>
      <c r="H371" s="293"/>
      <c r="I371" s="293"/>
    </row>
    <row r="372" spans="1:9">
      <c r="A372" s="292"/>
      <c r="B372" s="292"/>
      <c r="C372" s="292"/>
      <c r="D372" s="470"/>
      <c r="E372" s="293"/>
      <c r="F372" s="293"/>
      <c r="G372" s="293"/>
      <c r="H372" s="293"/>
      <c r="I372" s="293"/>
    </row>
    <row r="373" spans="1:9">
      <c r="A373" s="292"/>
      <c r="B373" s="292"/>
      <c r="C373" s="292"/>
      <c r="D373" s="292"/>
      <c r="E373" s="293"/>
      <c r="F373" s="293"/>
      <c r="G373" s="293"/>
      <c r="H373" s="293"/>
      <c r="I373" s="293"/>
    </row>
    <row r="374" spans="1:9">
      <c r="A374" s="292"/>
      <c r="B374" s="292"/>
      <c r="C374" s="471"/>
      <c r="D374" s="471"/>
      <c r="E374" s="293"/>
      <c r="F374" s="293"/>
      <c r="G374" s="293"/>
      <c r="H374" s="293"/>
      <c r="I374" s="293"/>
    </row>
    <row r="375" spans="1:9">
      <c r="A375" s="292"/>
      <c r="B375" s="292"/>
      <c r="C375" s="292"/>
      <c r="D375" s="470"/>
      <c r="E375" s="293"/>
      <c r="F375" s="293"/>
      <c r="G375" s="293"/>
      <c r="H375" s="293"/>
      <c r="I375" s="293"/>
    </row>
    <row r="376" spans="1:9">
      <c r="A376" s="292"/>
      <c r="B376" s="292"/>
      <c r="C376" s="292"/>
      <c r="D376" s="292"/>
      <c r="E376" s="293"/>
      <c r="F376" s="293"/>
      <c r="G376" s="293"/>
      <c r="H376" s="293"/>
      <c r="I376" s="293"/>
    </row>
    <row r="377" spans="1:9">
      <c r="A377" s="292"/>
      <c r="B377" s="292"/>
      <c r="C377" s="292"/>
      <c r="D377" s="470"/>
      <c r="E377" s="293"/>
      <c r="F377" s="293"/>
      <c r="G377" s="293"/>
      <c r="H377" s="293"/>
      <c r="I377" s="293"/>
    </row>
    <row r="378" spans="1:9">
      <c r="A378" s="292"/>
      <c r="B378" s="292"/>
      <c r="C378" s="292"/>
      <c r="D378" s="292"/>
      <c r="E378" s="293"/>
      <c r="F378" s="293"/>
      <c r="G378" s="293"/>
      <c r="H378" s="293"/>
      <c r="I378" s="293"/>
    </row>
    <row r="379" spans="1:9">
      <c r="A379" s="292"/>
      <c r="B379" s="292"/>
      <c r="C379" s="292"/>
      <c r="D379" s="292"/>
      <c r="E379" s="293"/>
      <c r="F379" s="293"/>
      <c r="G379" s="293"/>
      <c r="H379" s="293"/>
      <c r="I379" s="293"/>
    </row>
    <row r="380" spans="1:9">
      <c r="A380" s="292"/>
      <c r="B380" s="292"/>
      <c r="C380" s="292"/>
      <c r="D380" s="292"/>
      <c r="E380" s="293"/>
      <c r="F380" s="293"/>
      <c r="G380" s="293"/>
      <c r="H380" s="293"/>
      <c r="I380" s="293"/>
    </row>
    <row r="381" spans="1:9">
      <c r="A381" s="292"/>
      <c r="B381" s="292"/>
      <c r="C381" s="292"/>
      <c r="D381" s="292"/>
      <c r="E381" s="293"/>
      <c r="F381" s="293"/>
      <c r="G381" s="293"/>
      <c r="H381" s="293"/>
      <c r="I381" s="293"/>
    </row>
    <row r="382" spans="1:9">
      <c r="A382" s="292"/>
      <c r="B382" s="292"/>
      <c r="C382" s="292"/>
      <c r="D382" s="470"/>
      <c r="E382" s="293"/>
      <c r="F382" s="293"/>
      <c r="G382" s="293"/>
      <c r="H382" s="293"/>
      <c r="I382" s="293"/>
    </row>
    <row r="383" spans="1:9">
      <c r="A383" s="292"/>
      <c r="B383" s="292"/>
      <c r="C383" s="292"/>
      <c r="D383" s="470"/>
      <c r="E383" s="293"/>
      <c r="F383" s="293"/>
      <c r="G383" s="293"/>
      <c r="H383" s="293"/>
      <c r="I383" s="293"/>
    </row>
    <row r="384" spans="1:9">
      <c r="A384" s="292"/>
      <c r="B384" s="292"/>
      <c r="C384" s="292"/>
      <c r="D384" s="292"/>
      <c r="E384" s="293"/>
      <c r="F384" s="293"/>
      <c r="G384" s="293"/>
      <c r="H384" s="293"/>
      <c r="I384" s="293"/>
    </row>
    <row r="385" spans="1:9">
      <c r="A385" s="292"/>
      <c r="B385" s="292"/>
      <c r="C385" s="292"/>
      <c r="D385" s="470"/>
      <c r="E385" s="293"/>
      <c r="F385" s="293"/>
      <c r="G385" s="293"/>
      <c r="H385" s="293"/>
      <c r="I385" s="293"/>
    </row>
    <row r="386" spans="1:9">
      <c r="A386" s="292"/>
      <c r="B386" s="292"/>
      <c r="C386" s="292"/>
      <c r="D386" s="470"/>
      <c r="E386" s="293"/>
      <c r="F386" s="293"/>
      <c r="G386" s="293"/>
      <c r="H386" s="293"/>
      <c r="I386" s="293"/>
    </row>
    <row r="387" spans="1:9">
      <c r="A387" s="292"/>
      <c r="B387" s="292"/>
      <c r="C387" s="292"/>
      <c r="D387" s="292"/>
      <c r="E387" s="293"/>
      <c r="F387" s="293"/>
      <c r="G387" s="293"/>
      <c r="H387" s="293"/>
      <c r="I387" s="293"/>
    </row>
    <row r="388" spans="1:9">
      <c r="A388" s="292"/>
      <c r="B388" s="292"/>
      <c r="C388" s="292"/>
      <c r="D388" s="292"/>
      <c r="E388" s="293"/>
      <c r="F388" s="293"/>
      <c r="G388" s="293"/>
      <c r="H388" s="293"/>
      <c r="I388" s="293"/>
    </row>
    <row r="389" spans="1:9">
      <c r="A389" s="292"/>
      <c r="B389" s="292"/>
      <c r="C389" s="292"/>
      <c r="D389" s="470"/>
      <c r="E389" s="293"/>
      <c r="F389" s="293"/>
      <c r="G389" s="293"/>
      <c r="H389" s="293"/>
      <c r="I389" s="293"/>
    </row>
    <row r="390" spans="1:9">
      <c r="A390" s="292"/>
      <c r="B390" s="292"/>
      <c r="C390" s="292"/>
      <c r="D390" s="292"/>
      <c r="E390" s="293"/>
      <c r="F390" s="293"/>
      <c r="G390" s="293"/>
      <c r="H390" s="293"/>
      <c r="I390" s="293"/>
    </row>
    <row r="391" spans="1:9">
      <c r="A391" s="292"/>
      <c r="B391" s="292"/>
      <c r="C391" s="292"/>
      <c r="D391" s="470"/>
      <c r="E391" s="293"/>
      <c r="F391" s="293"/>
      <c r="G391" s="293"/>
      <c r="H391" s="293"/>
      <c r="I391" s="293"/>
    </row>
    <row r="392" spans="1:9">
      <c r="A392" s="292"/>
      <c r="B392" s="292"/>
      <c r="C392" s="292"/>
      <c r="D392" s="470"/>
      <c r="E392" s="293"/>
      <c r="F392" s="293"/>
      <c r="G392" s="293"/>
      <c r="H392" s="293"/>
      <c r="I392" s="293"/>
    </row>
    <row r="393" spans="1:9">
      <c r="A393" s="292"/>
      <c r="B393" s="292"/>
      <c r="C393" s="292"/>
      <c r="D393" s="470"/>
      <c r="E393" s="293"/>
      <c r="F393" s="293"/>
      <c r="G393" s="293"/>
      <c r="H393" s="293"/>
      <c r="I393" s="293"/>
    </row>
    <row r="394" spans="1:9">
      <c r="A394" s="292"/>
      <c r="B394" s="292"/>
      <c r="C394" s="292"/>
      <c r="D394" s="470"/>
      <c r="E394" s="293"/>
      <c r="F394" s="293"/>
      <c r="G394" s="293"/>
      <c r="H394" s="293"/>
      <c r="I394" s="293"/>
    </row>
    <row r="395" spans="1:9">
      <c r="A395" s="292"/>
      <c r="B395" s="292"/>
      <c r="C395" s="292"/>
      <c r="D395" s="470"/>
      <c r="E395" s="293"/>
      <c r="F395" s="293"/>
      <c r="G395" s="293"/>
      <c r="H395" s="293"/>
      <c r="I395" s="293"/>
    </row>
    <row r="396" spans="1:9">
      <c r="A396" s="292"/>
      <c r="B396" s="292"/>
      <c r="C396" s="292"/>
      <c r="D396" s="292"/>
      <c r="E396" s="293"/>
      <c r="F396" s="293"/>
      <c r="G396" s="293"/>
      <c r="H396" s="293"/>
      <c r="I396" s="293"/>
    </row>
    <row r="397" spans="1:9">
      <c r="A397" s="292"/>
      <c r="B397" s="292"/>
      <c r="C397" s="292"/>
      <c r="D397" s="470"/>
      <c r="E397" s="293"/>
      <c r="F397" s="293"/>
      <c r="G397" s="293"/>
      <c r="H397" s="293"/>
      <c r="I397" s="293"/>
    </row>
    <row r="398" spans="1:9">
      <c r="A398" s="292"/>
      <c r="B398" s="292"/>
      <c r="C398" s="292"/>
      <c r="D398" s="470"/>
      <c r="E398" s="293"/>
      <c r="F398" s="293"/>
      <c r="G398" s="293"/>
      <c r="H398" s="293"/>
      <c r="I398" s="293"/>
    </row>
    <row r="399" spans="1:9">
      <c r="A399" s="292"/>
      <c r="B399" s="292"/>
      <c r="C399" s="292"/>
      <c r="D399" s="470"/>
      <c r="E399" s="293"/>
      <c r="F399" s="293"/>
      <c r="G399" s="293"/>
      <c r="H399" s="293"/>
      <c r="I399" s="293"/>
    </row>
    <row r="400" spans="1:9">
      <c r="A400" s="292"/>
      <c r="B400" s="292"/>
      <c r="C400" s="292"/>
      <c r="D400" s="292"/>
      <c r="E400" s="293"/>
      <c r="F400" s="293"/>
      <c r="G400" s="293"/>
      <c r="H400" s="293"/>
      <c r="I400" s="293"/>
    </row>
    <row r="401" spans="1:9">
      <c r="A401" s="292"/>
      <c r="B401" s="292"/>
      <c r="C401" s="292"/>
      <c r="D401" s="470"/>
      <c r="E401" s="293"/>
      <c r="F401" s="293"/>
      <c r="G401" s="293"/>
      <c r="H401" s="293"/>
      <c r="I401" s="293"/>
    </row>
    <row r="402" spans="1:9">
      <c r="A402" s="292"/>
      <c r="B402" s="292"/>
      <c r="C402" s="292"/>
      <c r="D402" s="292"/>
      <c r="E402" s="293"/>
      <c r="F402" s="293"/>
      <c r="G402" s="293"/>
      <c r="H402" s="293"/>
      <c r="I402" s="293"/>
    </row>
    <row r="403" spans="1:9">
      <c r="A403" s="292"/>
      <c r="B403" s="292"/>
      <c r="C403" s="292"/>
      <c r="D403" s="292"/>
      <c r="E403" s="293"/>
      <c r="F403" s="293"/>
      <c r="G403" s="293"/>
      <c r="H403" s="293"/>
      <c r="I403" s="293"/>
    </row>
    <row r="404" spans="1:9">
      <c r="A404" s="292"/>
      <c r="B404" s="292"/>
      <c r="C404" s="292"/>
      <c r="D404" s="470"/>
      <c r="E404" s="293"/>
      <c r="F404" s="293"/>
      <c r="G404" s="293"/>
      <c r="H404" s="293"/>
      <c r="I404" s="293"/>
    </row>
    <row r="405" spans="1:9">
      <c r="A405" s="292"/>
      <c r="B405" s="292"/>
      <c r="C405" s="292"/>
      <c r="D405" s="470"/>
      <c r="E405" s="293"/>
      <c r="F405" s="293"/>
      <c r="G405" s="293"/>
      <c r="H405" s="293"/>
      <c r="I405" s="293"/>
    </row>
    <row r="406" spans="1:9">
      <c r="A406" s="292"/>
      <c r="B406" s="292"/>
      <c r="C406" s="292"/>
      <c r="D406" s="470"/>
      <c r="E406" s="293"/>
      <c r="F406" s="293"/>
      <c r="G406" s="293"/>
      <c r="H406" s="293"/>
      <c r="I406" s="293"/>
    </row>
    <row r="407" spans="1:9">
      <c r="A407" s="292"/>
      <c r="B407" s="292"/>
      <c r="C407" s="292"/>
      <c r="D407" s="470"/>
      <c r="E407" s="293"/>
      <c r="F407" s="293"/>
      <c r="G407" s="293"/>
      <c r="H407" s="293"/>
      <c r="I407" s="293"/>
    </row>
    <row r="408" spans="1:9">
      <c r="A408" s="292"/>
      <c r="B408" s="292"/>
      <c r="C408" s="292"/>
      <c r="D408" s="470"/>
      <c r="E408" s="293"/>
      <c r="F408" s="293"/>
      <c r="G408" s="293"/>
      <c r="H408" s="293"/>
      <c r="I408" s="293"/>
    </row>
    <row r="409" spans="1:9">
      <c r="A409" s="292"/>
      <c r="B409" s="292"/>
      <c r="C409" s="292"/>
      <c r="D409" s="292"/>
      <c r="E409" s="293"/>
      <c r="F409" s="293"/>
      <c r="G409" s="293"/>
      <c r="H409" s="293"/>
      <c r="I409" s="293"/>
    </row>
    <row r="410" spans="1:9">
      <c r="A410" s="292"/>
      <c r="B410" s="292"/>
      <c r="C410" s="292"/>
      <c r="D410" s="292"/>
      <c r="E410" s="293"/>
      <c r="F410" s="293"/>
      <c r="G410" s="293"/>
      <c r="H410" s="293"/>
      <c r="I410" s="293"/>
    </row>
    <row r="411" spans="1:9">
      <c r="A411" s="292"/>
      <c r="B411" s="292"/>
      <c r="C411" s="292"/>
      <c r="D411" s="470"/>
      <c r="E411" s="293"/>
      <c r="F411" s="293"/>
      <c r="G411" s="293"/>
      <c r="H411" s="293"/>
      <c r="I411" s="293"/>
    </row>
    <row r="412" spans="1:9">
      <c r="A412" s="292"/>
      <c r="B412" s="292"/>
      <c r="C412" s="292"/>
      <c r="D412" s="470"/>
      <c r="E412" s="293"/>
      <c r="F412" s="293"/>
      <c r="G412" s="293"/>
      <c r="H412" s="293"/>
      <c r="I412" s="293"/>
    </row>
    <row r="413" spans="1:9">
      <c r="A413" s="292"/>
      <c r="B413" s="292"/>
      <c r="C413" s="292"/>
      <c r="D413" s="470"/>
      <c r="E413" s="293"/>
      <c r="F413" s="293"/>
      <c r="G413" s="293"/>
      <c r="H413" s="293"/>
      <c r="I413" s="293"/>
    </row>
    <row r="414" spans="1:9">
      <c r="A414" s="292"/>
      <c r="B414" s="292"/>
      <c r="C414" s="292"/>
      <c r="D414" s="470"/>
      <c r="E414" s="293"/>
      <c r="F414" s="293"/>
      <c r="G414" s="293"/>
      <c r="H414" s="293"/>
      <c r="I414" s="293"/>
    </row>
    <row r="415" spans="1:9">
      <c r="A415" s="292"/>
      <c r="B415" s="292"/>
      <c r="C415" s="292"/>
      <c r="D415" s="292"/>
      <c r="E415" s="293"/>
      <c r="F415" s="293"/>
      <c r="G415" s="293"/>
      <c r="H415" s="293"/>
      <c r="I415" s="293"/>
    </row>
    <row r="416" spans="1:9">
      <c r="A416" s="292"/>
      <c r="B416" s="292"/>
      <c r="C416" s="292"/>
      <c r="D416" s="470"/>
      <c r="E416" s="293"/>
      <c r="F416" s="293"/>
      <c r="G416" s="293"/>
      <c r="H416" s="293"/>
      <c r="I416" s="293"/>
    </row>
    <row r="417" spans="1:9">
      <c r="A417" s="292"/>
      <c r="B417" s="292"/>
      <c r="C417" s="292"/>
      <c r="D417" s="470"/>
      <c r="E417" s="293"/>
      <c r="F417" s="293"/>
      <c r="G417" s="293"/>
      <c r="H417" s="293"/>
      <c r="I417" s="293"/>
    </row>
    <row r="418" spans="1:9">
      <c r="A418" s="292"/>
      <c r="B418" s="292"/>
      <c r="C418" s="292"/>
      <c r="D418" s="292"/>
      <c r="E418" s="293"/>
      <c r="F418" s="293"/>
      <c r="G418" s="293"/>
      <c r="H418" s="293"/>
      <c r="I418" s="293"/>
    </row>
    <row r="419" spans="1:9">
      <c r="A419" s="292"/>
      <c r="B419" s="292"/>
      <c r="C419" s="292"/>
      <c r="D419" s="470"/>
      <c r="E419" s="293"/>
      <c r="F419" s="293"/>
      <c r="G419" s="293"/>
      <c r="H419" s="293"/>
      <c r="I419" s="293"/>
    </row>
    <row r="420" spans="1:9">
      <c r="A420" s="292"/>
      <c r="B420" s="292"/>
      <c r="C420" s="292"/>
      <c r="D420" s="470"/>
      <c r="E420" s="293"/>
      <c r="F420" s="293"/>
      <c r="G420" s="293"/>
      <c r="H420" s="293"/>
      <c r="I420" s="293"/>
    </row>
    <row r="421" spans="1:9">
      <c r="A421" s="292"/>
      <c r="B421" s="292"/>
      <c r="C421" s="292"/>
      <c r="D421" s="470"/>
      <c r="E421" s="293"/>
      <c r="F421" s="293"/>
      <c r="G421" s="293"/>
      <c r="H421" s="293"/>
      <c r="I421" s="293"/>
    </row>
    <row r="422" spans="1:9">
      <c r="A422" s="292"/>
      <c r="B422" s="292"/>
      <c r="C422" s="292"/>
      <c r="D422" s="470"/>
      <c r="E422" s="293"/>
      <c r="F422" s="293"/>
      <c r="G422" s="293"/>
      <c r="H422" s="293"/>
      <c r="I422" s="293"/>
    </row>
    <row r="423" spans="1:9">
      <c r="A423" s="292"/>
      <c r="B423" s="292"/>
      <c r="C423" s="292"/>
      <c r="D423" s="470"/>
      <c r="E423" s="293"/>
      <c r="F423" s="293"/>
      <c r="G423" s="293"/>
      <c r="H423" s="293"/>
      <c r="I423" s="293"/>
    </row>
    <row r="424" spans="1:9">
      <c r="A424" s="292"/>
      <c r="B424" s="292"/>
      <c r="C424" s="292"/>
      <c r="D424" s="470"/>
      <c r="E424" s="293"/>
      <c r="F424" s="293"/>
      <c r="G424" s="293"/>
      <c r="H424" s="293"/>
      <c r="I424" s="293"/>
    </row>
    <row r="425" spans="1:9">
      <c r="A425" s="292"/>
      <c r="B425" s="292"/>
      <c r="C425" s="292"/>
      <c r="D425" s="470"/>
      <c r="E425" s="293"/>
      <c r="F425" s="293"/>
      <c r="G425" s="293"/>
      <c r="H425" s="293"/>
      <c r="I425" s="293"/>
    </row>
    <row r="426" spans="1:9">
      <c r="A426" s="292"/>
      <c r="B426" s="292"/>
      <c r="C426" s="292"/>
      <c r="D426" s="470"/>
      <c r="E426" s="293"/>
      <c r="F426" s="293"/>
      <c r="G426" s="293"/>
      <c r="H426" s="293"/>
      <c r="I426" s="293"/>
    </row>
    <row r="427" spans="1:9">
      <c r="A427" s="292"/>
      <c r="B427" s="292"/>
      <c r="C427" s="292"/>
      <c r="D427" s="292"/>
      <c r="E427" s="293"/>
      <c r="F427" s="293"/>
      <c r="G427" s="293"/>
      <c r="H427" s="293"/>
      <c r="I427" s="293"/>
    </row>
    <row r="428" spans="1:9">
      <c r="A428" s="292"/>
      <c r="B428" s="292"/>
      <c r="C428" s="292"/>
      <c r="D428" s="470"/>
      <c r="E428" s="293"/>
      <c r="F428" s="293"/>
      <c r="G428" s="293"/>
      <c r="H428" s="293"/>
      <c r="I428" s="293"/>
    </row>
    <row r="429" spans="1:9">
      <c r="A429" s="292"/>
      <c r="B429" s="292"/>
      <c r="C429" s="292"/>
      <c r="D429" s="470"/>
      <c r="E429" s="293"/>
      <c r="F429" s="293"/>
      <c r="G429" s="293"/>
      <c r="H429" s="293"/>
      <c r="I429" s="293"/>
    </row>
    <row r="430" spans="1:9">
      <c r="A430" s="292"/>
      <c r="B430" s="292"/>
      <c r="C430" s="292"/>
      <c r="D430" s="470"/>
      <c r="E430" s="293"/>
      <c r="F430" s="293"/>
      <c r="G430" s="293"/>
      <c r="H430" s="293"/>
      <c r="I430" s="293"/>
    </row>
    <row r="431" spans="1:9">
      <c r="A431" s="292"/>
      <c r="B431" s="292"/>
      <c r="C431" s="292"/>
      <c r="D431" s="470"/>
      <c r="E431" s="293"/>
      <c r="F431" s="293"/>
      <c r="G431" s="293"/>
      <c r="H431" s="293"/>
      <c r="I431" s="293"/>
    </row>
    <row r="432" spans="1:9">
      <c r="A432" s="292"/>
      <c r="B432" s="292"/>
      <c r="C432" s="292"/>
      <c r="D432" s="470"/>
      <c r="E432" s="293"/>
      <c r="F432" s="293"/>
      <c r="G432" s="293"/>
      <c r="H432" s="293"/>
      <c r="I432" s="293"/>
    </row>
    <row r="433" spans="1:9">
      <c r="A433" s="292"/>
      <c r="B433" s="292"/>
      <c r="C433" s="292"/>
      <c r="D433" s="470"/>
      <c r="E433" s="293"/>
      <c r="F433" s="293"/>
      <c r="G433" s="293"/>
      <c r="H433" s="293"/>
      <c r="I433" s="293"/>
    </row>
    <row r="434" spans="1:9">
      <c r="A434" s="292"/>
      <c r="B434" s="292"/>
      <c r="C434" s="292"/>
      <c r="D434" s="470"/>
      <c r="E434" s="293"/>
      <c r="F434" s="293"/>
      <c r="G434" s="293"/>
      <c r="H434" s="293"/>
      <c r="I434" s="293"/>
    </row>
    <row r="435" spans="1:9">
      <c r="A435" s="292"/>
      <c r="B435" s="292"/>
      <c r="C435" s="292"/>
      <c r="D435" s="292"/>
      <c r="E435" s="293"/>
      <c r="F435" s="293"/>
      <c r="G435" s="293"/>
      <c r="H435" s="293"/>
      <c r="I435" s="293"/>
    </row>
    <row r="436" spans="1:9">
      <c r="A436" s="292"/>
      <c r="B436" s="292"/>
      <c r="C436" s="292"/>
      <c r="D436" s="292"/>
      <c r="E436" s="293"/>
      <c r="F436" s="293"/>
      <c r="G436" s="293"/>
      <c r="H436" s="293"/>
      <c r="I436" s="293"/>
    </row>
    <row r="437" spans="1:9">
      <c r="A437" s="292"/>
      <c r="B437" s="292"/>
      <c r="C437" s="292"/>
      <c r="D437" s="292"/>
      <c r="E437" s="293"/>
      <c r="F437" s="293"/>
      <c r="G437" s="293"/>
      <c r="H437" s="293"/>
      <c r="I437" s="293"/>
    </row>
    <row r="438" spans="1:9">
      <c r="A438" s="292"/>
      <c r="B438" s="292"/>
      <c r="C438" s="292"/>
      <c r="D438" s="292"/>
      <c r="E438" s="293"/>
      <c r="F438" s="293"/>
      <c r="G438" s="293"/>
      <c r="H438" s="293"/>
      <c r="I438" s="293"/>
    </row>
    <row r="439" spans="1:9">
      <c r="A439" s="292"/>
      <c r="B439" s="292"/>
      <c r="C439" s="292"/>
      <c r="D439" s="292"/>
      <c r="E439" s="293"/>
      <c r="F439" s="293"/>
      <c r="G439" s="293"/>
      <c r="H439" s="293"/>
      <c r="I439" s="293"/>
    </row>
    <row r="440" spans="1:9">
      <c r="A440" s="292"/>
      <c r="B440" s="292"/>
      <c r="C440" s="292"/>
      <c r="D440" s="470"/>
      <c r="E440" s="293"/>
      <c r="F440" s="293"/>
      <c r="G440" s="293"/>
      <c r="H440" s="293"/>
      <c r="I440" s="293"/>
    </row>
    <row r="441" spans="1:9">
      <c r="A441" s="292"/>
      <c r="B441" s="292"/>
      <c r="C441" s="292"/>
      <c r="D441" s="292"/>
      <c r="E441" s="293"/>
      <c r="F441" s="293"/>
      <c r="G441" s="293"/>
      <c r="H441" s="293"/>
      <c r="I441" s="293"/>
    </row>
    <row r="442" spans="1:9">
      <c r="A442" s="292"/>
      <c r="B442" s="292"/>
      <c r="C442" s="292"/>
      <c r="D442" s="292"/>
      <c r="E442" s="293"/>
      <c r="F442" s="293"/>
      <c r="G442" s="293"/>
      <c r="H442" s="293"/>
      <c r="I442" s="293"/>
    </row>
    <row r="443" spans="1:9">
      <c r="A443" s="292"/>
      <c r="B443" s="292"/>
      <c r="C443" s="292"/>
      <c r="D443" s="292"/>
      <c r="E443" s="293"/>
      <c r="F443" s="293"/>
      <c r="G443" s="293"/>
      <c r="H443" s="293"/>
      <c r="I443" s="293"/>
    </row>
    <row r="444" spans="1:9">
      <c r="A444" s="292"/>
      <c r="B444" s="292"/>
      <c r="C444" s="292"/>
      <c r="D444" s="292"/>
      <c r="E444" s="293"/>
      <c r="F444" s="293"/>
      <c r="G444" s="293"/>
      <c r="H444" s="293"/>
      <c r="I444" s="293"/>
    </row>
    <row r="445" spans="1:9">
      <c r="A445" s="292"/>
      <c r="B445" s="292"/>
      <c r="C445" s="292"/>
      <c r="D445" s="470"/>
      <c r="E445" s="293"/>
      <c r="F445" s="293"/>
      <c r="G445" s="293"/>
      <c r="H445" s="293"/>
      <c r="I445" s="293"/>
    </row>
    <row r="446" spans="1:9">
      <c r="A446" s="292"/>
      <c r="B446" s="292"/>
      <c r="C446" s="292"/>
      <c r="D446" s="470"/>
      <c r="E446" s="293"/>
      <c r="F446" s="293"/>
      <c r="G446" s="293"/>
      <c r="H446" s="293"/>
      <c r="I446" s="293"/>
    </row>
    <row r="447" spans="1:9">
      <c r="A447" s="292"/>
      <c r="B447" s="292"/>
      <c r="C447" s="292"/>
      <c r="D447" s="292"/>
      <c r="E447" s="293"/>
      <c r="F447" s="293"/>
      <c r="G447" s="293"/>
      <c r="H447" s="293"/>
      <c r="I447" s="293"/>
    </row>
    <row r="448" spans="1:9">
      <c r="A448" s="292"/>
      <c r="B448" s="292"/>
      <c r="C448" s="292"/>
      <c r="D448" s="470"/>
      <c r="E448" s="293"/>
      <c r="F448" s="293"/>
      <c r="G448" s="293"/>
      <c r="H448" s="293"/>
      <c r="I448" s="293"/>
    </row>
    <row r="449" spans="1:9">
      <c r="A449" s="292"/>
      <c r="B449" s="292"/>
      <c r="C449" s="292"/>
      <c r="D449" s="470"/>
      <c r="E449" s="293"/>
      <c r="F449" s="293"/>
      <c r="G449" s="293"/>
      <c r="H449" s="293"/>
      <c r="I449" s="293"/>
    </row>
    <row r="450" spans="1:9">
      <c r="A450" s="292"/>
      <c r="B450" s="292"/>
      <c r="C450" s="292"/>
      <c r="D450" s="470"/>
      <c r="E450" s="293"/>
      <c r="F450" s="293"/>
      <c r="G450" s="293"/>
      <c r="H450" s="293"/>
      <c r="I450" s="293"/>
    </row>
    <row r="451" spans="1:9">
      <c r="A451" s="292"/>
      <c r="B451" s="292"/>
      <c r="C451" s="292"/>
      <c r="D451" s="470"/>
      <c r="E451" s="293"/>
      <c r="F451" s="293"/>
      <c r="G451" s="293"/>
      <c r="H451" s="293"/>
      <c r="I451" s="293"/>
    </row>
    <row r="452" spans="1:9">
      <c r="A452" s="292"/>
      <c r="B452" s="292"/>
      <c r="C452" s="292"/>
      <c r="D452" s="470"/>
      <c r="E452" s="293"/>
      <c r="F452" s="293"/>
      <c r="G452" s="293"/>
      <c r="H452" s="293"/>
      <c r="I452" s="293"/>
    </row>
    <row r="453" spans="1:9">
      <c r="A453" s="292"/>
      <c r="B453" s="292"/>
      <c r="C453" s="292"/>
      <c r="D453" s="292"/>
      <c r="E453" s="293"/>
      <c r="F453" s="293"/>
      <c r="G453" s="293"/>
      <c r="H453" s="293"/>
      <c r="I453" s="293"/>
    </row>
    <row r="454" spans="1:9">
      <c r="A454" s="292"/>
      <c r="B454" s="292"/>
      <c r="C454" s="292"/>
      <c r="D454" s="470"/>
      <c r="E454" s="293"/>
      <c r="F454" s="293"/>
      <c r="G454" s="293"/>
      <c r="H454" s="293"/>
      <c r="I454" s="293"/>
    </row>
    <row r="455" spans="1:9">
      <c r="A455" s="292"/>
      <c r="B455" s="292"/>
      <c r="C455" s="292"/>
      <c r="D455" s="470"/>
      <c r="E455" s="293"/>
      <c r="F455" s="293"/>
      <c r="G455" s="293"/>
      <c r="H455" s="293"/>
      <c r="I455" s="293"/>
    </row>
    <row r="456" spans="1:9">
      <c r="A456" s="292"/>
      <c r="B456" s="292"/>
      <c r="C456" s="292"/>
      <c r="D456" s="292"/>
      <c r="E456" s="293"/>
      <c r="F456" s="293"/>
      <c r="G456" s="293"/>
      <c r="H456" s="293"/>
      <c r="I456" s="293"/>
    </row>
    <row r="457" spans="1:9">
      <c r="A457" s="292"/>
      <c r="B457" s="292"/>
      <c r="C457" s="292"/>
      <c r="D457" s="292"/>
      <c r="E457" s="293"/>
      <c r="F457" s="293"/>
      <c r="G457" s="293"/>
      <c r="H457" s="293"/>
      <c r="I457" s="293"/>
    </row>
    <row r="458" spans="1:9">
      <c r="A458" s="292"/>
      <c r="B458" s="292"/>
      <c r="C458" s="292"/>
      <c r="D458" s="470"/>
      <c r="E458" s="293"/>
      <c r="F458" s="293"/>
      <c r="G458" s="293"/>
      <c r="H458" s="293"/>
      <c r="I458" s="293"/>
    </row>
    <row r="459" spans="1:9">
      <c r="A459" s="292"/>
      <c r="B459" s="292"/>
      <c r="C459" s="292"/>
      <c r="D459" s="292"/>
      <c r="E459" s="293"/>
      <c r="F459" s="293"/>
      <c r="G459" s="293"/>
      <c r="H459" s="293"/>
      <c r="I459" s="293"/>
    </row>
    <row r="460" spans="1:9">
      <c r="A460" s="292"/>
      <c r="B460" s="292"/>
      <c r="C460" s="292"/>
      <c r="D460" s="470"/>
      <c r="E460" s="293"/>
      <c r="F460" s="293"/>
      <c r="G460" s="293"/>
      <c r="H460" s="293"/>
      <c r="I460" s="293"/>
    </row>
    <row r="461" spans="1:9">
      <c r="A461" s="292"/>
      <c r="B461" s="292"/>
      <c r="C461" s="292"/>
      <c r="D461" s="470"/>
      <c r="E461" s="293"/>
      <c r="F461" s="293"/>
      <c r="G461" s="293"/>
      <c r="H461" s="293"/>
      <c r="I461" s="293"/>
    </row>
    <row r="462" spans="1:9">
      <c r="A462" s="292"/>
      <c r="B462" s="292"/>
      <c r="C462" s="292"/>
      <c r="D462" s="470"/>
      <c r="E462" s="293"/>
      <c r="F462" s="293"/>
      <c r="G462" s="293"/>
      <c r="H462" s="293"/>
      <c r="I462" s="293"/>
    </row>
    <row r="463" spans="1:9">
      <c r="A463" s="292"/>
      <c r="B463" s="292"/>
      <c r="C463" s="292"/>
      <c r="D463" s="470"/>
      <c r="E463" s="293"/>
      <c r="F463" s="293"/>
      <c r="G463" s="293"/>
      <c r="H463" s="293"/>
      <c r="I463" s="293"/>
    </row>
    <row r="464" spans="1:9">
      <c r="A464" s="292"/>
      <c r="B464" s="292"/>
      <c r="C464" s="292"/>
      <c r="D464" s="470"/>
      <c r="E464" s="293"/>
      <c r="F464" s="293"/>
      <c r="G464" s="293"/>
      <c r="H464" s="293"/>
      <c r="I464" s="293"/>
    </row>
    <row r="465" spans="1:9">
      <c r="A465" s="292"/>
      <c r="B465" s="292"/>
      <c r="C465" s="292"/>
      <c r="D465" s="292"/>
      <c r="E465" s="293"/>
      <c r="F465" s="293"/>
      <c r="G465" s="293"/>
      <c r="H465" s="293"/>
      <c r="I465" s="293"/>
    </row>
    <row r="466" spans="1:9">
      <c r="A466" s="292"/>
      <c r="B466" s="292"/>
      <c r="C466" s="292"/>
      <c r="D466" s="470"/>
      <c r="E466" s="293"/>
      <c r="F466" s="293"/>
      <c r="G466" s="293"/>
      <c r="H466" s="293"/>
      <c r="I466" s="293"/>
    </row>
    <row r="467" spans="1:9">
      <c r="A467" s="292"/>
      <c r="B467" s="292"/>
      <c r="C467" s="292"/>
      <c r="D467" s="470"/>
      <c r="E467" s="293"/>
      <c r="F467" s="293"/>
      <c r="G467" s="293"/>
      <c r="H467" s="293"/>
      <c r="I467" s="293"/>
    </row>
    <row r="468" spans="1:9">
      <c r="A468" s="292"/>
      <c r="B468" s="292"/>
      <c r="C468" s="292"/>
      <c r="D468" s="470"/>
      <c r="E468" s="293"/>
      <c r="F468" s="293"/>
      <c r="G468" s="293"/>
      <c r="H468" s="293"/>
      <c r="I468" s="293"/>
    </row>
    <row r="469" spans="1:9">
      <c r="A469" s="292"/>
      <c r="B469" s="292"/>
      <c r="C469" s="292"/>
      <c r="D469" s="470"/>
      <c r="E469" s="293"/>
      <c r="F469" s="293"/>
      <c r="G469" s="293"/>
      <c r="H469" s="293"/>
      <c r="I469" s="293"/>
    </row>
    <row r="470" spans="1:9">
      <c r="A470" s="292"/>
      <c r="B470" s="292"/>
      <c r="C470" s="292"/>
      <c r="D470" s="470"/>
      <c r="E470" s="293"/>
      <c r="F470" s="293"/>
      <c r="G470" s="293"/>
      <c r="H470" s="293"/>
      <c r="I470" s="293"/>
    </row>
    <row r="471" spans="1:9">
      <c r="A471" s="292"/>
      <c r="B471" s="292"/>
      <c r="C471" s="292"/>
      <c r="D471" s="292"/>
      <c r="E471" s="293"/>
      <c r="F471" s="293"/>
      <c r="G471" s="293"/>
      <c r="H471" s="293"/>
      <c r="I471" s="293"/>
    </row>
    <row r="472" spans="1:9">
      <c r="A472" s="292"/>
      <c r="B472" s="292"/>
      <c r="C472" s="292"/>
      <c r="D472" s="470"/>
      <c r="E472" s="293"/>
      <c r="F472" s="293"/>
      <c r="G472" s="293"/>
      <c r="H472" s="293"/>
      <c r="I472" s="293"/>
    </row>
    <row r="473" spans="1:9">
      <c r="A473" s="292"/>
      <c r="B473" s="292"/>
      <c r="C473" s="292"/>
      <c r="D473" s="470"/>
      <c r="E473" s="293"/>
      <c r="F473" s="293"/>
      <c r="G473" s="293"/>
      <c r="H473" s="293"/>
      <c r="I473" s="293"/>
    </row>
    <row r="474" spans="1:9">
      <c r="A474" s="292"/>
      <c r="B474" s="292"/>
      <c r="C474" s="292"/>
      <c r="D474" s="470"/>
      <c r="E474" s="293"/>
      <c r="F474" s="293"/>
      <c r="G474" s="293"/>
      <c r="H474" s="293"/>
      <c r="I474" s="293"/>
    </row>
    <row r="475" spans="1:9">
      <c r="A475" s="292"/>
      <c r="B475" s="292"/>
      <c r="C475" s="292"/>
      <c r="D475" s="292"/>
      <c r="E475" s="293"/>
      <c r="F475" s="293"/>
      <c r="G475" s="293"/>
      <c r="H475" s="293"/>
      <c r="I475" s="293"/>
    </row>
    <row r="476" spans="1:9">
      <c r="A476" s="292"/>
      <c r="B476" s="292"/>
      <c r="C476" s="292"/>
      <c r="D476" s="470"/>
      <c r="E476" s="293"/>
      <c r="F476" s="293"/>
      <c r="G476" s="293"/>
      <c r="H476" s="293"/>
      <c r="I476" s="293"/>
    </row>
    <row r="477" spans="1:9">
      <c r="A477" s="292"/>
      <c r="B477" s="292"/>
      <c r="C477" s="292"/>
      <c r="D477" s="470"/>
      <c r="E477" s="293"/>
      <c r="F477" s="293"/>
      <c r="G477" s="293"/>
      <c r="H477" s="293"/>
      <c r="I477" s="293"/>
    </row>
    <row r="478" spans="1:9">
      <c r="A478" s="292"/>
      <c r="B478" s="292"/>
      <c r="C478" s="292"/>
      <c r="D478" s="470"/>
      <c r="E478" s="293"/>
      <c r="F478" s="293"/>
      <c r="G478" s="293"/>
      <c r="H478" s="293"/>
      <c r="I478" s="293"/>
    </row>
    <row r="479" spans="1:9">
      <c r="A479" s="292"/>
      <c r="B479" s="292"/>
      <c r="C479" s="292"/>
      <c r="D479" s="470"/>
      <c r="E479" s="293"/>
      <c r="F479" s="293"/>
      <c r="G479" s="293"/>
      <c r="H479" s="293"/>
      <c r="I479" s="293"/>
    </row>
    <row r="480" spans="1:9">
      <c r="A480" s="292"/>
      <c r="B480" s="292"/>
      <c r="C480" s="292"/>
      <c r="D480" s="292"/>
      <c r="E480" s="293"/>
      <c r="F480" s="293"/>
      <c r="G480" s="293"/>
      <c r="H480" s="293"/>
      <c r="I480" s="293"/>
    </row>
    <row r="481" spans="1:9">
      <c r="A481" s="292"/>
      <c r="B481" s="292"/>
      <c r="C481" s="292"/>
      <c r="D481" s="292"/>
      <c r="E481" s="293"/>
      <c r="F481" s="293"/>
      <c r="G481" s="293"/>
      <c r="H481" s="293"/>
      <c r="I481" s="293"/>
    </row>
    <row r="482" spans="1:9">
      <c r="A482" s="292"/>
      <c r="B482" s="292"/>
      <c r="C482" s="292"/>
      <c r="D482" s="470"/>
      <c r="E482" s="293"/>
      <c r="F482" s="293"/>
      <c r="G482" s="293"/>
      <c r="H482" s="293"/>
      <c r="I482" s="293"/>
    </row>
    <row r="483" spans="1:9">
      <c r="A483" s="292"/>
      <c r="B483" s="292"/>
      <c r="C483" s="292"/>
      <c r="D483" s="470"/>
      <c r="E483" s="293"/>
      <c r="F483" s="293"/>
      <c r="G483" s="293"/>
      <c r="H483" s="293"/>
      <c r="I483" s="293"/>
    </row>
    <row r="484" spans="1:9">
      <c r="A484" s="292"/>
      <c r="B484" s="292"/>
      <c r="C484" s="292"/>
      <c r="D484" s="470"/>
      <c r="E484" s="293"/>
      <c r="F484" s="293"/>
      <c r="G484" s="293"/>
      <c r="H484" s="293"/>
      <c r="I484" s="293"/>
    </row>
    <row r="485" spans="1:9">
      <c r="A485" s="292"/>
      <c r="B485" s="292"/>
      <c r="C485" s="292"/>
      <c r="D485" s="470"/>
      <c r="E485" s="293"/>
      <c r="F485" s="293"/>
      <c r="G485" s="293"/>
      <c r="H485" s="293"/>
      <c r="I485" s="293"/>
    </row>
    <row r="486" spans="1:9">
      <c r="A486" s="292"/>
      <c r="B486" s="292"/>
      <c r="C486" s="292"/>
      <c r="D486" s="470"/>
      <c r="E486" s="293"/>
      <c r="F486" s="293"/>
      <c r="G486" s="293"/>
      <c r="H486" s="293"/>
      <c r="I486" s="293"/>
    </row>
    <row r="487" spans="1:9">
      <c r="A487" s="292"/>
      <c r="B487" s="292"/>
      <c r="C487" s="292"/>
      <c r="D487" s="292"/>
      <c r="E487" s="293"/>
      <c r="F487" s="293"/>
      <c r="G487" s="293"/>
      <c r="H487" s="293"/>
      <c r="I487" s="293"/>
    </row>
    <row r="488" spans="1:9">
      <c r="A488" s="292"/>
      <c r="B488" s="292"/>
      <c r="C488" s="292"/>
      <c r="D488" s="470"/>
      <c r="E488" s="293"/>
      <c r="F488" s="293"/>
      <c r="G488" s="293"/>
      <c r="H488" s="293"/>
      <c r="I488" s="293"/>
    </row>
    <row r="489" spans="1:9">
      <c r="A489" s="292"/>
      <c r="B489" s="292"/>
      <c r="C489" s="292"/>
      <c r="D489" s="470"/>
      <c r="E489" s="293"/>
      <c r="F489" s="293"/>
      <c r="G489" s="293"/>
      <c r="H489" s="293"/>
      <c r="I489" s="293"/>
    </row>
    <row r="490" spans="1:9">
      <c r="A490" s="292"/>
      <c r="B490" s="292"/>
      <c r="C490" s="292"/>
      <c r="D490" s="292"/>
      <c r="E490" s="293"/>
      <c r="F490" s="293"/>
      <c r="G490" s="293"/>
      <c r="H490" s="293"/>
      <c r="I490" s="293"/>
    </row>
    <row r="491" spans="1:9">
      <c r="A491" s="292"/>
      <c r="B491" s="292"/>
      <c r="C491" s="292"/>
      <c r="D491" s="470"/>
      <c r="E491" s="293"/>
      <c r="F491" s="293"/>
      <c r="G491" s="293"/>
      <c r="H491" s="293"/>
      <c r="I491" s="293"/>
    </row>
    <row r="492" spans="1:9">
      <c r="A492" s="292"/>
      <c r="B492" s="292"/>
      <c r="C492" s="292"/>
      <c r="D492" s="292"/>
      <c r="E492" s="293"/>
      <c r="F492" s="293"/>
      <c r="G492" s="293"/>
      <c r="H492" s="293"/>
      <c r="I492" s="293"/>
    </row>
    <row r="493" spans="1:9">
      <c r="A493" s="292"/>
      <c r="B493" s="292"/>
      <c r="C493" s="292"/>
      <c r="D493" s="470"/>
      <c r="E493" s="293"/>
      <c r="F493" s="293"/>
      <c r="G493" s="293"/>
      <c r="H493" s="293"/>
      <c r="I493" s="293"/>
    </row>
    <row r="494" spans="1:9">
      <c r="A494" s="292"/>
      <c r="B494" s="292"/>
      <c r="C494" s="292"/>
      <c r="D494" s="292"/>
      <c r="E494" s="293"/>
      <c r="F494" s="293"/>
      <c r="G494" s="293"/>
      <c r="H494" s="293"/>
      <c r="I494" s="293"/>
    </row>
    <row r="495" spans="1:9">
      <c r="A495" s="292"/>
      <c r="B495" s="292"/>
      <c r="C495" s="292"/>
      <c r="D495" s="292"/>
      <c r="E495" s="293"/>
      <c r="F495" s="293"/>
      <c r="G495" s="293"/>
      <c r="H495" s="293"/>
      <c r="I495" s="293"/>
    </row>
    <row r="496" spans="1:9">
      <c r="A496" s="292"/>
      <c r="B496" s="292"/>
      <c r="C496" s="292"/>
      <c r="D496" s="470"/>
      <c r="E496" s="293"/>
      <c r="F496" s="293"/>
      <c r="G496" s="293"/>
      <c r="H496" s="293"/>
      <c r="I496" s="293"/>
    </row>
    <row r="497" spans="1:9">
      <c r="A497" s="292"/>
      <c r="B497" s="292"/>
      <c r="C497" s="292"/>
      <c r="D497" s="470"/>
      <c r="E497" s="293"/>
      <c r="F497" s="293"/>
      <c r="G497" s="293"/>
      <c r="H497" s="293"/>
      <c r="I497" s="293"/>
    </row>
    <row r="498" spans="1:9">
      <c r="A498" s="292"/>
      <c r="B498" s="292"/>
      <c r="C498" s="292"/>
      <c r="D498" s="292"/>
      <c r="E498" s="293"/>
      <c r="F498" s="293"/>
      <c r="G498" s="293"/>
      <c r="H498" s="293"/>
      <c r="I498" s="293"/>
    </row>
    <row r="499" spans="1:9">
      <c r="A499" s="292"/>
      <c r="B499" s="292"/>
      <c r="C499" s="292"/>
      <c r="D499" s="470"/>
      <c r="E499" s="293"/>
      <c r="F499" s="293"/>
      <c r="G499" s="293"/>
      <c r="H499" s="293"/>
      <c r="I499" s="293"/>
    </row>
    <row r="500" spans="1:9">
      <c r="A500" s="292"/>
      <c r="B500" s="292"/>
      <c r="C500" s="292"/>
      <c r="D500" s="470"/>
      <c r="E500" s="293"/>
      <c r="F500" s="293"/>
      <c r="G500" s="293"/>
      <c r="H500" s="293"/>
      <c r="I500" s="293"/>
    </row>
    <row r="501" spans="1:9">
      <c r="A501" s="292"/>
      <c r="B501" s="292"/>
      <c r="C501" s="292"/>
      <c r="D501" s="292"/>
      <c r="E501" s="293"/>
      <c r="F501" s="293"/>
      <c r="G501" s="293"/>
      <c r="H501" s="293"/>
      <c r="I501" s="293"/>
    </row>
    <row r="502" spans="1:9">
      <c r="A502" s="292"/>
      <c r="B502" s="292"/>
      <c r="C502" s="292"/>
      <c r="D502" s="470"/>
      <c r="E502" s="293"/>
      <c r="F502" s="293"/>
      <c r="G502" s="293"/>
      <c r="H502" s="293"/>
      <c r="I502" s="293"/>
    </row>
    <row r="503" spans="1:9">
      <c r="A503" s="292"/>
      <c r="B503" s="292"/>
      <c r="C503" s="292"/>
      <c r="D503" s="470"/>
      <c r="E503" s="293"/>
      <c r="F503" s="293"/>
      <c r="G503" s="293"/>
      <c r="H503" s="293"/>
      <c r="I503" s="293"/>
    </row>
    <row r="504" spans="1:9">
      <c r="A504" s="292"/>
      <c r="B504" s="292"/>
      <c r="C504" s="292"/>
      <c r="D504" s="470"/>
      <c r="E504" s="293"/>
      <c r="F504" s="293"/>
      <c r="G504" s="293"/>
      <c r="H504" s="293"/>
      <c r="I504" s="293"/>
    </row>
    <row r="505" spans="1:9">
      <c r="A505" s="292"/>
      <c r="B505" s="292"/>
      <c r="C505" s="292"/>
      <c r="D505" s="292"/>
      <c r="E505" s="293"/>
      <c r="F505" s="293"/>
      <c r="G505" s="293"/>
      <c r="H505" s="293"/>
      <c r="I505" s="293"/>
    </row>
    <row r="506" spans="1:9">
      <c r="A506" s="292"/>
      <c r="B506" s="292"/>
      <c r="C506" s="292"/>
      <c r="D506" s="470"/>
      <c r="E506" s="293"/>
      <c r="F506" s="293"/>
      <c r="G506" s="293"/>
      <c r="H506" s="293"/>
      <c r="I506" s="293"/>
    </row>
    <row r="507" spans="1:9">
      <c r="A507" s="292"/>
      <c r="B507" s="292"/>
      <c r="C507" s="292"/>
      <c r="D507" s="292"/>
      <c r="E507" s="293"/>
      <c r="F507" s="293"/>
      <c r="G507" s="293"/>
      <c r="H507" s="293"/>
      <c r="I507" s="293"/>
    </row>
    <row r="508" spans="1:9">
      <c r="A508" s="292"/>
      <c r="B508" s="292"/>
      <c r="C508" s="292"/>
      <c r="D508" s="292"/>
      <c r="E508" s="293"/>
      <c r="F508" s="293"/>
      <c r="G508" s="293"/>
      <c r="H508" s="293"/>
      <c r="I508" s="293"/>
    </row>
    <row r="509" spans="1:9">
      <c r="A509" s="292"/>
      <c r="B509" s="292"/>
      <c r="C509" s="292"/>
      <c r="D509" s="470"/>
      <c r="E509" s="293"/>
      <c r="F509" s="293"/>
      <c r="G509" s="293"/>
      <c r="H509" s="293"/>
      <c r="I509" s="293"/>
    </row>
    <row r="510" spans="1:9">
      <c r="A510" s="292"/>
      <c r="B510" s="292"/>
      <c r="C510" s="292"/>
      <c r="D510" s="292"/>
      <c r="E510" s="293"/>
      <c r="F510" s="293"/>
      <c r="G510" s="293"/>
      <c r="H510" s="293"/>
      <c r="I510" s="293"/>
    </row>
    <row r="511" spans="1:9">
      <c r="A511" s="292"/>
      <c r="B511" s="292"/>
      <c r="C511" s="292"/>
      <c r="D511" s="470"/>
      <c r="E511" s="293"/>
      <c r="F511" s="293"/>
      <c r="G511" s="293"/>
      <c r="H511" s="293"/>
      <c r="I511" s="293"/>
    </row>
    <row r="512" spans="1:9">
      <c r="A512" s="292"/>
      <c r="B512" s="292"/>
      <c r="C512" s="292"/>
      <c r="D512" s="470"/>
      <c r="E512" s="293"/>
      <c r="F512" s="293"/>
      <c r="G512" s="293"/>
      <c r="H512" s="293"/>
      <c r="I512" s="293"/>
    </row>
    <row r="513" spans="1:9">
      <c r="A513" s="292"/>
      <c r="B513" s="292"/>
      <c r="C513" s="292"/>
      <c r="D513" s="470"/>
      <c r="E513" s="293"/>
      <c r="F513" s="293"/>
      <c r="G513" s="293"/>
      <c r="H513" s="293"/>
      <c r="I513" s="293"/>
    </row>
    <row r="514" spans="1:9">
      <c r="A514" s="292"/>
      <c r="B514" s="292"/>
      <c r="C514" s="292"/>
      <c r="D514" s="470"/>
      <c r="E514" s="293"/>
      <c r="F514" s="293"/>
      <c r="G514" s="293"/>
      <c r="H514" s="293"/>
      <c r="I514" s="293"/>
    </row>
    <row r="515" spans="1:9">
      <c r="A515" s="292"/>
      <c r="B515" s="292"/>
      <c r="C515" s="292"/>
      <c r="D515" s="470"/>
      <c r="E515" s="293"/>
      <c r="F515" s="293"/>
      <c r="G515" s="293"/>
      <c r="H515" s="293"/>
      <c r="I515" s="293"/>
    </row>
    <row r="516" spans="1:9">
      <c r="A516" s="292"/>
      <c r="B516" s="292"/>
      <c r="C516" s="292"/>
      <c r="D516" s="292"/>
      <c r="E516" s="293"/>
      <c r="F516" s="293"/>
      <c r="G516" s="293"/>
      <c r="H516" s="293"/>
      <c r="I516" s="293"/>
    </row>
    <row r="517" spans="1:9">
      <c r="A517" s="292"/>
      <c r="B517" s="292"/>
      <c r="C517" s="292"/>
      <c r="D517" s="470"/>
      <c r="E517" s="293"/>
      <c r="F517" s="293"/>
      <c r="G517" s="293"/>
      <c r="H517" s="293"/>
      <c r="I517" s="293"/>
    </row>
    <row r="518" spans="1:9">
      <c r="A518" s="292"/>
      <c r="B518" s="292"/>
      <c r="C518" s="292"/>
      <c r="D518" s="470"/>
      <c r="E518" s="293"/>
      <c r="F518" s="293"/>
      <c r="G518" s="293"/>
      <c r="H518" s="293"/>
      <c r="I518" s="293"/>
    </row>
    <row r="519" spans="1:9">
      <c r="A519" s="292"/>
      <c r="B519" s="292"/>
      <c r="C519" s="292"/>
      <c r="D519" s="470"/>
      <c r="E519" s="293"/>
      <c r="F519" s="293"/>
      <c r="G519" s="293"/>
      <c r="H519" s="293"/>
      <c r="I519" s="293"/>
    </row>
    <row r="520" spans="1:9">
      <c r="A520" s="292"/>
      <c r="B520" s="292"/>
      <c r="C520" s="292"/>
      <c r="D520" s="470"/>
      <c r="E520" s="293"/>
      <c r="F520" s="293"/>
      <c r="G520" s="293"/>
      <c r="H520" s="293"/>
      <c r="I520" s="293"/>
    </row>
    <row r="521" spans="1:9">
      <c r="A521" s="292"/>
      <c r="B521" s="292"/>
      <c r="C521" s="292"/>
      <c r="D521" s="470"/>
      <c r="E521" s="293"/>
      <c r="F521" s="293"/>
      <c r="G521" s="293"/>
      <c r="H521" s="293"/>
      <c r="I521" s="293"/>
    </row>
    <row r="522" spans="1:9">
      <c r="A522" s="292"/>
      <c r="B522" s="292"/>
      <c r="C522" s="292"/>
      <c r="D522" s="292"/>
      <c r="E522" s="293"/>
      <c r="F522" s="293"/>
      <c r="G522" s="293"/>
      <c r="H522" s="293"/>
      <c r="I522" s="293"/>
    </row>
    <row r="523" spans="1:9">
      <c r="A523" s="292"/>
      <c r="B523" s="292"/>
      <c r="C523" s="292"/>
      <c r="D523" s="292"/>
      <c r="E523" s="293"/>
      <c r="F523" s="293"/>
      <c r="G523" s="293"/>
      <c r="H523" s="293"/>
      <c r="I523" s="293"/>
    </row>
    <row r="524" spans="1:9">
      <c r="A524" s="292"/>
      <c r="B524" s="292"/>
      <c r="C524" s="292"/>
      <c r="D524" s="292"/>
      <c r="E524" s="293"/>
      <c r="F524" s="293"/>
      <c r="G524" s="293"/>
      <c r="H524" s="293"/>
      <c r="I524" s="293"/>
    </row>
    <row r="525" spans="1:9">
      <c r="A525" s="292"/>
      <c r="B525" s="292"/>
      <c r="C525" s="292"/>
      <c r="D525" s="292"/>
      <c r="E525" s="293"/>
      <c r="F525" s="293"/>
      <c r="G525" s="293"/>
      <c r="H525" s="293"/>
      <c r="I525" s="293"/>
    </row>
    <row r="526" spans="1:9">
      <c r="A526" s="292"/>
      <c r="B526" s="292"/>
      <c r="C526" s="292"/>
      <c r="D526" s="470"/>
      <c r="E526" s="293"/>
      <c r="F526" s="293"/>
      <c r="G526" s="293"/>
      <c r="H526" s="293"/>
      <c r="I526" s="293"/>
    </row>
    <row r="527" spans="1:9">
      <c r="A527" s="292"/>
      <c r="B527" s="292"/>
      <c r="C527" s="292"/>
      <c r="D527" s="470"/>
      <c r="E527" s="293"/>
      <c r="F527" s="293"/>
      <c r="G527" s="293"/>
      <c r="H527" s="293"/>
      <c r="I527" s="293"/>
    </row>
    <row r="528" spans="1:9">
      <c r="A528" s="292"/>
      <c r="B528" s="292"/>
      <c r="C528" s="292"/>
      <c r="D528" s="470"/>
      <c r="E528" s="293"/>
      <c r="F528" s="293"/>
      <c r="G528" s="293"/>
      <c r="H528" s="293"/>
      <c r="I528" s="293"/>
    </row>
    <row r="529" spans="1:9">
      <c r="A529" s="292"/>
      <c r="B529" s="292"/>
      <c r="C529" s="292"/>
      <c r="D529" s="292"/>
      <c r="E529" s="293"/>
      <c r="F529" s="293"/>
      <c r="G529" s="293"/>
      <c r="H529" s="293"/>
      <c r="I529" s="293"/>
    </row>
    <row r="530" spans="1:9">
      <c r="A530" s="292"/>
      <c r="B530" s="292"/>
      <c r="C530" s="292"/>
      <c r="D530" s="292"/>
      <c r="E530" s="293"/>
      <c r="F530" s="293"/>
      <c r="G530" s="293"/>
      <c r="H530" s="293"/>
      <c r="I530" s="293"/>
    </row>
    <row r="531" spans="1:9">
      <c r="A531" s="292"/>
      <c r="B531" s="292"/>
      <c r="C531" s="292"/>
      <c r="D531" s="470"/>
      <c r="E531" s="293"/>
      <c r="F531" s="293"/>
      <c r="G531" s="293"/>
      <c r="H531" s="293"/>
      <c r="I531" s="293"/>
    </row>
    <row r="532" spans="1:9">
      <c r="A532" s="292"/>
      <c r="B532" s="292"/>
      <c r="C532" s="292"/>
      <c r="D532" s="292"/>
      <c r="E532" s="293"/>
      <c r="F532" s="293"/>
      <c r="G532" s="293"/>
      <c r="H532" s="293"/>
      <c r="I532" s="293"/>
    </row>
    <row r="533" spans="1:9">
      <c r="A533" s="292"/>
      <c r="B533" s="292"/>
      <c r="C533" s="292"/>
      <c r="D533" s="292"/>
      <c r="E533" s="293"/>
      <c r="F533" s="293"/>
      <c r="G533" s="293"/>
      <c r="H533" s="293"/>
      <c r="I533" s="293"/>
    </row>
    <row r="534" spans="1:9">
      <c r="A534" s="292"/>
      <c r="B534" s="292"/>
      <c r="C534" s="292"/>
      <c r="D534" s="470"/>
      <c r="E534" s="293"/>
      <c r="F534" s="293"/>
      <c r="G534" s="293"/>
      <c r="H534" s="293"/>
      <c r="I534" s="293"/>
    </row>
    <row r="535" spans="1:9">
      <c r="A535" s="292"/>
      <c r="B535" s="292"/>
      <c r="C535" s="292"/>
      <c r="D535" s="292"/>
      <c r="E535" s="293"/>
      <c r="F535" s="293"/>
      <c r="G535" s="293"/>
      <c r="H535" s="293"/>
      <c r="I535" s="293"/>
    </row>
    <row r="536" spans="1:9">
      <c r="A536" s="292"/>
      <c r="B536" s="292"/>
      <c r="C536" s="292"/>
      <c r="D536" s="292"/>
      <c r="E536" s="293"/>
      <c r="F536" s="293"/>
      <c r="G536" s="293"/>
      <c r="H536" s="293"/>
      <c r="I536" s="293"/>
    </row>
    <row r="537" spans="1:9">
      <c r="A537" s="292"/>
      <c r="B537" s="292"/>
      <c r="C537" s="292"/>
      <c r="D537" s="470"/>
      <c r="E537" s="293"/>
      <c r="F537" s="293"/>
      <c r="G537" s="293"/>
      <c r="H537" s="293"/>
      <c r="I537" s="293"/>
    </row>
    <row r="538" spans="1:9">
      <c r="A538" s="292"/>
      <c r="B538" s="292"/>
      <c r="C538" s="292"/>
      <c r="D538" s="470"/>
      <c r="E538" s="293"/>
      <c r="F538" s="293"/>
      <c r="G538" s="293"/>
      <c r="H538" s="293"/>
      <c r="I538" s="293"/>
    </row>
    <row r="539" spans="1:9">
      <c r="A539" s="292"/>
      <c r="B539" s="292"/>
      <c r="C539" s="292"/>
      <c r="D539" s="470"/>
      <c r="E539" s="293"/>
      <c r="F539" s="293"/>
      <c r="G539" s="293"/>
      <c r="H539" s="293"/>
      <c r="I539" s="293"/>
    </row>
    <row r="540" spans="1:9">
      <c r="A540" s="292"/>
      <c r="B540" s="292"/>
      <c r="C540" s="292"/>
      <c r="D540" s="470"/>
      <c r="E540" s="293"/>
      <c r="F540" s="293"/>
      <c r="G540" s="293"/>
      <c r="H540" s="293"/>
      <c r="I540" s="293"/>
    </row>
    <row r="541" spans="1:9">
      <c r="A541" s="292"/>
      <c r="B541" s="292"/>
      <c r="C541" s="292"/>
      <c r="D541" s="470"/>
      <c r="E541" s="293"/>
      <c r="F541" s="293"/>
      <c r="G541" s="293"/>
      <c r="H541" s="293"/>
      <c r="I541" s="293"/>
    </row>
    <row r="542" spans="1:9">
      <c r="A542" s="292"/>
      <c r="B542" s="292"/>
      <c r="C542" s="292"/>
      <c r="D542" s="470"/>
      <c r="E542" s="293"/>
      <c r="F542" s="293"/>
      <c r="G542" s="293"/>
      <c r="H542" s="293"/>
      <c r="I542" s="293"/>
    </row>
    <row r="543" spans="1:9">
      <c r="A543" s="292"/>
      <c r="B543" s="292"/>
      <c r="C543" s="292"/>
      <c r="D543" s="292"/>
      <c r="E543" s="293"/>
      <c r="F543" s="293"/>
      <c r="G543" s="293"/>
      <c r="H543" s="293"/>
      <c r="I543" s="293"/>
    </row>
    <row r="544" spans="1:9">
      <c r="A544" s="292"/>
      <c r="B544" s="292"/>
      <c r="C544" s="292"/>
      <c r="D544" s="470"/>
      <c r="E544" s="293"/>
      <c r="F544" s="293"/>
      <c r="G544" s="293"/>
      <c r="H544" s="293"/>
      <c r="I544" s="293"/>
    </row>
    <row r="545" spans="1:9">
      <c r="A545" s="292"/>
      <c r="B545" s="292"/>
      <c r="C545" s="292"/>
      <c r="D545" s="292"/>
      <c r="E545" s="293"/>
      <c r="F545" s="293"/>
      <c r="G545" s="293"/>
      <c r="H545" s="293"/>
      <c r="I545" s="293"/>
    </row>
    <row r="546" spans="1:9">
      <c r="A546" s="292"/>
      <c r="B546" s="292"/>
      <c r="C546" s="292"/>
      <c r="D546" s="470"/>
      <c r="E546" s="293"/>
      <c r="F546" s="293"/>
      <c r="G546" s="293"/>
      <c r="H546" s="293"/>
      <c r="I546" s="293"/>
    </row>
    <row r="547" spans="1:9">
      <c r="A547" s="292"/>
      <c r="B547" s="292"/>
      <c r="C547" s="292"/>
      <c r="D547" s="470"/>
      <c r="E547" s="293"/>
      <c r="F547" s="293"/>
      <c r="G547" s="293"/>
      <c r="H547" s="293"/>
      <c r="I547" s="293"/>
    </row>
    <row r="548" spans="1:9">
      <c r="A548" s="292"/>
      <c r="B548" s="292"/>
      <c r="C548" s="292"/>
      <c r="D548" s="292"/>
      <c r="E548" s="293"/>
      <c r="F548" s="293"/>
      <c r="G548" s="293"/>
      <c r="H548" s="293"/>
      <c r="I548" s="293"/>
    </row>
    <row r="549" spans="1:9">
      <c r="A549" s="292"/>
      <c r="B549" s="292"/>
      <c r="C549" s="292"/>
      <c r="D549" s="470"/>
      <c r="E549" s="293"/>
      <c r="F549" s="293"/>
      <c r="G549" s="293"/>
      <c r="H549" s="293"/>
      <c r="I549" s="293"/>
    </row>
    <row r="550" spans="1:9">
      <c r="A550" s="292"/>
      <c r="B550" s="292"/>
      <c r="C550" s="292"/>
      <c r="D550" s="470"/>
      <c r="E550" s="293"/>
      <c r="F550" s="293"/>
      <c r="G550" s="293"/>
      <c r="H550" s="293"/>
      <c r="I550" s="293"/>
    </row>
    <row r="551" spans="1:9">
      <c r="A551" s="292"/>
      <c r="B551" s="292"/>
      <c r="C551" s="292"/>
      <c r="D551" s="470"/>
      <c r="E551" s="293"/>
      <c r="F551" s="293"/>
      <c r="G551" s="293"/>
      <c r="H551" s="293"/>
      <c r="I551" s="293"/>
    </row>
    <row r="552" spans="1:9">
      <c r="A552" s="292"/>
      <c r="B552" s="292"/>
      <c r="C552" s="471"/>
      <c r="D552" s="470"/>
      <c r="E552" s="293"/>
      <c r="F552" s="293"/>
      <c r="G552" s="293"/>
      <c r="H552" s="293"/>
      <c r="I552" s="293"/>
    </row>
    <row r="553" spans="1:9">
      <c r="A553" s="292"/>
      <c r="B553" s="292"/>
      <c r="C553" s="292"/>
      <c r="D553" s="470"/>
      <c r="E553" s="293"/>
      <c r="F553" s="293"/>
      <c r="G553" s="293"/>
      <c r="H553" s="293"/>
      <c r="I553" s="293"/>
    </row>
    <row r="554" spans="1:9">
      <c r="A554" s="292"/>
      <c r="B554" s="292"/>
      <c r="C554" s="292"/>
      <c r="D554" s="292"/>
      <c r="E554" s="293"/>
      <c r="F554" s="293"/>
      <c r="G554" s="293"/>
      <c r="H554" s="293"/>
      <c r="I554" s="293"/>
    </row>
    <row r="555" spans="1:9">
      <c r="A555" s="292"/>
      <c r="B555" s="292"/>
      <c r="C555" s="292"/>
      <c r="D555" s="470"/>
      <c r="E555" s="293"/>
      <c r="F555" s="293"/>
      <c r="G555" s="293"/>
      <c r="H555" s="293"/>
      <c r="I555" s="293"/>
    </row>
    <row r="556" spans="1:9">
      <c r="A556" s="292"/>
      <c r="B556" s="292"/>
      <c r="C556" s="292"/>
      <c r="D556" s="470"/>
      <c r="E556" s="293"/>
      <c r="F556" s="293"/>
      <c r="G556" s="293"/>
      <c r="H556" s="293"/>
      <c r="I556" s="293"/>
    </row>
    <row r="557" spans="1:9">
      <c r="A557" s="292"/>
      <c r="B557" s="292"/>
      <c r="C557" s="292"/>
      <c r="D557" s="470"/>
      <c r="E557" s="293"/>
      <c r="F557" s="293"/>
      <c r="G557" s="293"/>
      <c r="H557" s="293"/>
      <c r="I557" s="293"/>
    </row>
    <row r="558" spans="1:9">
      <c r="A558" s="292"/>
      <c r="B558" s="292"/>
      <c r="C558" s="292"/>
      <c r="D558" s="470"/>
      <c r="E558" s="293"/>
      <c r="F558" s="293"/>
      <c r="G558" s="293"/>
      <c r="H558" s="293"/>
      <c r="I558" s="293"/>
    </row>
    <row r="559" spans="1:9">
      <c r="A559" s="292"/>
      <c r="B559" s="292"/>
      <c r="C559" s="292"/>
      <c r="D559" s="470"/>
      <c r="E559" s="293"/>
      <c r="F559" s="293"/>
      <c r="G559" s="293"/>
      <c r="H559" s="293"/>
      <c r="I559" s="293"/>
    </row>
    <row r="560" spans="1:9">
      <c r="A560" s="292"/>
      <c r="B560" s="292"/>
      <c r="C560" s="292"/>
      <c r="D560" s="470"/>
      <c r="E560" s="293"/>
      <c r="F560" s="293"/>
      <c r="G560" s="293"/>
      <c r="H560" s="293"/>
      <c r="I560" s="293"/>
    </row>
    <row r="561" spans="1:9">
      <c r="A561" s="292"/>
      <c r="B561" s="292"/>
      <c r="C561" s="292"/>
      <c r="D561" s="470"/>
      <c r="E561" s="293"/>
      <c r="F561" s="293"/>
      <c r="G561" s="293"/>
      <c r="H561" s="293"/>
      <c r="I561" s="293"/>
    </row>
    <row r="562" spans="1:9">
      <c r="A562" s="292"/>
      <c r="B562" s="292"/>
      <c r="C562" s="292"/>
      <c r="D562" s="292"/>
      <c r="E562" s="293"/>
      <c r="F562" s="293"/>
      <c r="G562" s="293"/>
      <c r="H562" s="293"/>
      <c r="I562" s="293"/>
    </row>
    <row r="563" spans="1:9">
      <c r="A563" s="292"/>
      <c r="B563" s="292"/>
      <c r="C563" s="292"/>
      <c r="D563" s="470"/>
      <c r="E563" s="293"/>
      <c r="F563" s="293"/>
      <c r="G563" s="293"/>
      <c r="H563" s="293"/>
      <c r="I563" s="293"/>
    </row>
    <row r="564" spans="1:9">
      <c r="A564" s="292"/>
      <c r="B564" s="292"/>
      <c r="C564" s="292"/>
      <c r="D564" s="292"/>
      <c r="E564" s="293"/>
      <c r="F564" s="293"/>
      <c r="G564" s="293"/>
      <c r="H564" s="293"/>
      <c r="I564" s="293"/>
    </row>
    <row r="565" spans="1:9">
      <c r="A565" s="292"/>
      <c r="B565" s="292"/>
      <c r="C565" s="292"/>
      <c r="D565" s="470"/>
      <c r="E565" s="293"/>
      <c r="F565" s="293"/>
      <c r="G565" s="293"/>
      <c r="H565" s="293"/>
      <c r="I565" s="293"/>
    </row>
    <row r="566" spans="1:9">
      <c r="A566" s="292"/>
      <c r="B566" s="292"/>
      <c r="C566" s="292"/>
      <c r="D566" s="470"/>
      <c r="E566" s="293"/>
      <c r="F566" s="293"/>
      <c r="G566" s="293"/>
      <c r="H566" s="293"/>
      <c r="I566" s="293"/>
    </row>
    <row r="567" spans="1:9">
      <c r="A567" s="292"/>
      <c r="B567" s="292"/>
      <c r="C567" s="292"/>
      <c r="D567" s="292"/>
      <c r="E567" s="293"/>
      <c r="F567" s="293"/>
      <c r="G567" s="293"/>
      <c r="H567" s="293"/>
      <c r="I567" s="293"/>
    </row>
    <row r="568" spans="1:9">
      <c r="A568" s="292"/>
      <c r="B568" s="292"/>
      <c r="C568" s="292"/>
      <c r="D568" s="470"/>
      <c r="E568" s="293"/>
      <c r="F568" s="293"/>
      <c r="G568" s="293"/>
      <c r="H568" s="293"/>
      <c r="I568" s="293"/>
    </row>
    <row r="569" spans="1:9">
      <c r="A569" s="292"/>
      <c r="B569" s="292"/>
      <c r="C569" s="292"/>
      <c r="D569" s="470"/>
      <c r="E569" s="293"/>
      <c r="F569" s="293"/>
      <c r="G569" s="293"/>
      <c r="H569" s="293"/>
      <c r="I569" s="293"/>
    </row>
    <row r="570" spans="1:9">
      <c r="A570" s="292"/>
      <c r="B570" s="292"/>
      <c r="C570" s="292"/>
      <c r="D570" s="470"/>
      <c r="E570" s="293"/>
      <c r="F570" s="293"/>
      <c r="G570" s="293"/>
      <c r="H570" s="293"/>
      <c r="I570" s="293"/>
    </row>
    <row r="571" spans="1:9">
      <c r="A571" s="292"/>
      <c r="B571" s="292"/>
      <c r="C571" s="471"/>
      <c r="D571" s="470"/>
      <c r="E571" s="293"/>
      <c r="F571" s="293"/>
      <c r="G571" s="293"/>
      <c r="H571" s="293"/>
      <c r="I571" s="293"/>
    </row>
    <row r="572" spans="1:9">
      <c r="A572" s="292"/>
      <c r="B572" s="292"/>
      <c r="C572" s="292"/>
      <c r="D572" s="292"/>
      <c r="E572" s="293"/>
      <c r="F572" s="293"/>
      <c r="G572" s="293"/>
      <c r="H572" s="293"/>
      <c r="I572" s="293"/>
    </row>
    <row r="573" spans="1:9">
      <c r="A573" s="292"/>
      <c r="B573" s="292"/>
      <c r="C573" s="292"/>
      <c r="D573" s="470"/>
      <c r="E573" s="293"/>
      <c r="F573" s="293"/>
      <c r="G573" s="293"/>
      <c r="H573" s="293"/>
      <c r="I573" s="293"/>
    </row>
    <row r="574" spans="1:9">
      <c r="A574" s="292"/>
      <c r="B574" s="292"/>
      <c r="C574" s="292"/>
      <c r="D574" s="470"/>
      <c r="E574" s="293"/>
      <c r="F574" s="293"/>
      <c r="G574" s="293"/>
      <c r="H574" s="293"/>
      <c r="I574" s="293"/>
    </row>
    <row r="575" spans="1:9">
      <c r="A575" s="292"/>
      <c r="B575" s="292"/>
      <c r="C575" s="292"/>
      <c r="D575" s="470"/>
      <c r="E575" s="293"/>
      <c r="F575" s="293"/>
      <c r="G575" s="293"/>
      <c r="H575" s="293"/>
      <c r="I575" s="293"/>
    </row>
    <row r="576" spans="1:9">
      <c r="A576" s="292"/>
      <c r="B576" s="292"/>
      <c r="C576" s="292"/>
      <c r="D576" s="292"/>
      <c r="E576" s="293"/>
      <c r="F576" s="293"/>
      <c r="G576" s="293"/>
      <c r="H576" s="293"/>
      <c r="I576" s="293"/>
    </row>
    <row r="577" spans="1:9">
      <c r="A577" s="292"/>
      <c r="B577" s="292"/>
      <c r="C577" s="292"/>
      <c r="D577" s="470"/>
      <c r="E577" s="293"/>
      <c r="F577" s="293"/>
      <c r="G577" s="293"/>
      <c r="H577" s="293"/>
      <c r="I577" s="293"/>
    </row>
    <row r="578" spans="1:9">
      <c r="A578" s="292"/>
      <c r="B578" s="292"/>
      <c r="C578" s="292"/>
      <c r="D578" s="470"/>
      <c r="E578" s="293"/>
      <c r="F578" s="293"/>
      <c r="G578" s="293"/>
      <c r="H578" s="293"/>
      <c r="I578" s="293"/>
    </row>
    <row r="579" spans="1:9">
      <c r="A579" s="292"/>
      <c r="B579" s="292"/>
      <c r="C579" s="292"/>
      <c r="D579" s="470"/>
      <c r="E579" s="293"/>
      <c r="F579" s="293"/>
      <c r="G579" s="293"/>
      <c r="H579" s="293"/>
      <c r="I579" s="293"/>
    </row>
    <row r="580" spans="1:9">
      <c r="A580" s="292"/>
      <c r="B580" s="292"/>
      <c r="C580" s="292"/>
      <c r="D580" s="470"/>
      <c r="E580" s="293"/>
      <c r="F580" s="293"/>
      <c r="G580" s="293"/>
      <c r="H580" s="293"/>
      <c r="I580" s="293"/>
    </row>
    <row r="581" spans="1:9">
      <c r="A581" s="292"/>
      <c r="B581" s="292"/>
      <c r="C581" s="292"/>
      <c r="D581" s="292"/>
      <c r="E581" s="293"/>
      <c r="F581" s="293"/>
      <c r="G581" s="293"/>
      <c r="H581" s="293"/>
      <c r="I581" s="293"/>
    </row>
    <row r="582" spans="1:9">
      <c r="A582" s="292"/>
      <c r="B582" s="292"/>
      <c r="C582" s="292"/>
      <c r="D582" s="470"/>
      <c r="E582" s="293"/>
      <c r="F582" s="293"/>
      <c r="G582" s="293"/>
      <c r="H582" s="293"/>
      <c r="I582" s="293"/>
    </row>
    <row r="583" spans="1:9">
      <c r="A583" s="292"/>
      <c r="B583" s="292"/>
      <c r="C583" s="292"/>
      <c r="D583" s="470"/>
      <c r="E583" s="293"/>
      <c r="F583" s="293"/>
      <c r="G583" s="293"/>
      <c r="H583" s="293"/>
      <c r="I583" s="293"/>
    </row>
    <row r="584" spans="1:9">
      <c r="A584" s="292"/>
      <c r="B584" s="292"/>
      <c r="C584" s="292"/>
      <c r="D584" s="470"/>
      <c r="E584" s="293"/>
      <c r="F584" s="293"/>
      <c r="G584" s="293"/>
      <c r="H584" s="293"/>
      <c r="I584" s="293"/>
    </row>
    <row r="585" spans="1:9">
      <c r="A585" s="292"/>
      <c r="B585" s="292"/>
      <c r="C585" s="292"/>
      <c r="D585" s="470"/>
      <c r="E585" s="293"/>
      <c r="F585" s="293"/>
      <c r="G585" s="293"/>
      <c r="H585" s="293"/>
      <c r="I585" s="293"/>
    </row>
    <row r="586" spans="1:9">
      <c r="A586" s="292"/>
      <c r="B586" s="292"/>
      <c r="C586" s="292"/>
      <c r="D586" s="470"/>
      <c r="E586" s="293"/>
      <c r="F586" s="293"/>
      <c r="G586" s="293"/>
      <c r="H586" s="293"/>
      <c r="I586" s="293"/>
    </row>
    <row r="587" spans="1:9">
      <c r="A587" s="292"/>
      <c r="B587" s="292"/>
      <c r="C587" s="292"/>
      <c r="D587" s="292"/>
      <c r="E587" s="293"/>
      <c r="F587" s="293"/>
      <c r="G587" s="293"/>
      <c r="H587" s="293"/>
      <c r="I587" s="293"/>
    </row>
    <row r="588" spans="1:9">
      <c r="A588" s="292"/>
      <c r="B588" s="292"/>
      <c r="C588" s="292"/>
      <c r="D588" s="470"/>
      <c r="E588" s="293"/>
      <c r="F588" s="293"/>
      <c r="G588" s="293"/>
      <c r="H588" s="293"/>
      <c r="I588" s="293"/>
    </row>
    <row r="589" spans="1:9">
      <c r="A589" s="292"/>
      <c r="B589" s="292"/>
      <c r="C589" s="292"/>
      <c r="D589" s="292"/>
      <c r="E589" s="293"/>
      <c r="F589" s="293"/>
      <c r="G589" s="293"/>
      <c r="H589" s="293"/>
      <c r="I589" s="293"/>
    </row>
    <row r="590" spans="1:9">
      <c r="A590" s="292"/>
      <c r="B590" s="292"/>
      <c r="C590" s="292"/>
      <c r="D590" s="292"/>
      <c r="E590" s="293"/>
      <c r="F590" s="293"/>
      <c r="G590" s="293"/>
      <c r="H590" s="293"/>
      <c r="I590" s="293"/>
    </row>
    <row r="591" spans="1:9">
      <c r="A591" s="292"/>
      <c r="B591" s="292"/>
      <c r="C591" s="292"/>
      <c r="D591" s="470"/>
      <c r="E591" s="293"/>
      <c r="F591" s="293"/>
      <c r="G591" s="293"/>
      <c r="H591" s="293"/>
      <c r="I591" s="293"/>
    </row>
    <row r="592" spans="1:9">
      <c r="A592" s="292"/>
      <c r="B592" s="292"/>
      <c r="C592" s="292"/>
      <c r="D592" s="292"/>
      <c r="E592" s="293"/>
      <c r="F592" s="293"/>
      <c r="G592" s="293"/>
      <c r="H592" s="293"/>
      <c r="I592" s="293"/>
    </row>
    <row r="593" spans="1:9">
      <c r="A593" s="292"/>
      <c r="B593" s="292"/>
      <c r="C593" s="292"/>
      <c r="D593" s="292"/>
      <c r="E593" s="293"/>
      <c r="F593" s="293"/>
      <c r="G593" s="293"/>
      <c r="H593" s="293"/>
      <c r="I593" s="293"/>
    </row>
    <row r="594" spans="1:9">
      <c r="A594" s="292"/>
      <c r="B594" s="292"/>
      <c r="C594" s="292"/>
      <c r="D594" s="470"/>
      <c r="E594" s="293"/>
      <c r="F594" s="293"/>
      <c r="G594" s="293"/>
      <c r="H594" s="293"/>
      <c r="I594" s="293"/>
    </row>
    <row r="595" spans="1:9">
      <c r="A595" s="292"/>
      <c r="B595" s="292"/>
      <c r="C595" s="292"/>
      <c r="D595" s="470"/>
      <c r="E595" s="293"/>
      <c r="F595" s="293"/>
      <c r="G595" s="293"/>
      <c r="H595" s="293"/>
      <c r="I595" s="293"/>
    </row>
    <row r="596" spans="1:9">
      <c r="A596" s="292"/>
      <c r="B596" s="292"/>
      <c r="C596" s="292"/>
      <c r="D596" s="470"/>
      <c r="E596" s="293"/>
      <c r="F596" s="293"/>
      <c r="G596" s="293"/>
      <c r="H596" s="293"/>
      <c r="I596" s="293"/>
    </row>
    <row r="597" spans="1:9">
      <c r="A597" s="292"/>
      <c r="B597" s="292"/>
      <c r="C597" s="292"/>
      <c r="D597" s="470"/>
      <c r="E597" s="293"/>
      <c r="F597" s="293"/>
      <c r="G597" s="293"/>
      <c r="H597" s="293"/>
      <c r="I597" s="293"/>
    </row>
    <row r="598" spans="1:9">
      <c r="A598" s="292"/>
      <c r="B598" s="292"/>
      <c r="C598" s="292"/>
      <c r="D598" s="470"/>
      <c r="E598" s="293"/>
      <c r="F598" s="293"/>
      <c r="G598" s="293"/>
      <c r="H598" s="293"/>
      <c r="I598" s="293"/>
    </row>
    <row r="599" spans="1:9">
      <c r="A599" s="292"/>
      <c r="B599" s="292"/>
      <c r="C599" s="292"/>
      <c r="D599" s="470"/>
      <c r="E599" s="293"/>
      <c r="F599" s="293"/>
      <c r="G599" s="293"/>
      <c r="H599" s="293"/>
      <c r="I599" s="293"/>
    </row>
    <row r="600" spans="1:9">
      <c r="A600" s="292"/>
      <c r="B600" s="292"/>
      <c r="C600" s="292"/>
      <c r="D600" s="292"/>
      <c r="E600" s="293"/>
      <c r="F600" s="293"/>
      <c r="G600" s="293"/>
      <c r="H600" s="293"/>
      <c r="I600" s="293"/>
    </row>
    <row r="601" spans="1:9">
      <c r="A601" s="292"/>
      <c r="B601" s="292"/>
      <c r="C601" s="292"/>
      <c r="D601" s="470"/>
      <c r="E601" s="293"/>
      <c r="F601" s="293"/>
      <c r="G601" s="293"/>
      <c r="H601" s="293"/>
      <c r="I601" s="293"/>
    </row>
    <row r="602" spans="1:9">
      <c r="A602" s="292"/>
      <c r="B602" s="292"/>
      <c r="C602" s="292"/>
      <c r="D602" s="292"/>
      <c r="E602" s="293"/>
      <c r="F602" s="293"/>
      <c r="G602" s="293"/>
      <c r="H602" s="293"/>
      <c r="I602" s="293"/>
    </row>
    <row r="603" spans="1:9">
      <c r="A603" s="292"/>
      <c r="B603" s="292"/>
      <c r="C603" s="292"/>
      <c r="D603" s="292"/>
      <c r="E603" s="293"/>
      <c r="F603" s="293"/>
      <c r="G603" s="293"/>
      <c r="H603" s="293"/>
      <c r="I603" s="293"/>
    </row>
    <row r="604" spans="1:9">
      <c r="A604" s="292"/>
      <c r="B604" s="292"/>
      <c r="C604" s="292"/>
      <c r="D604" s="470"/>
      <c r="E604" s="293"/>
      <c r="F604" s="293"/>
      <c r="G604" s="293"/>
      <c r="H604" s="293"/>
      <c r="I604" s="293"/>
    </row>
    <row r="605" spans="1:9">
      <c r="A605" s="292"/>
      <c r="B605" s="292"/>
      <c r="C605" s="292"/>
      <c r="D605" s="470"/>
      <c r="E605" s="293"/>
      <c r="F605" s="293"/>
      <c r="G605" s="293"/>
      <c r="H605" s="293"/>
      <c r="I605" s="293"/>
    </row>
    <row r="606" spans="1:9">
      <c r="A606" s="292"/>
      <c r="B606" s="292"/>
      <c r="C606" s="471"/>
      <c r="D606" s="471"/>
      <c r="E606" s="293"/>
      <c r="F606" s="293"/>
      <c r="G606" s="293"/>
      <c r="H606" s="293"/>
      <c r="I606" s="293"/>
    </row>
    <row r="607" spans="1:9">
      <c r="A607" s="292"/>
      <c r="B607" s="292"/>
      <c r="C607" s="292"/>
      <c r="D607" s="292"/>
      <c r="E607" s="293"/>
      <c r="F607" s="293"/>
      <c r="G607" s="293"/>
      <c r="H607" s="293"/>
      <c r="I607" s="293"/>
    </row>
    <row r="608" spans="1:9">
      <c r="A608" s="292"/>
      <c r="B608" s="292"/>
      <c r="C608" s="292"/>
      <c r="D608" s="470"/>
      <c r="E608" s="293"/>
      <c r="F608" s="293"/>
      <c r="G608" s="293"/>
      <c r="H608" s="293"/>
      <c r="I608" s="293"/>
    </row>
    <row r="609" spans="1:9">
      <c r="A609" s="292"/>
      <c r="B609" s="292"/>
      <c r="C609" s="292"/>
      <c r="D609" s="292"/>
      <c r="E609" s="293"/>
      <c r="F609" s="293"/>
      <c r="G609" s="293"/>
      <c r="H609" s="293"/>
      <c r="I609" s="293"/>
    </row>
    <row r="610" spans="1:9">
      <c r="A610" s="292"/>
      <c r="B610" s="292"/>
      <c r="C610" s="292"/>
      <c r="D610" s="470"/>
      <c r="E610" s="293"/>
      <c r="F610" s="293"/>
      <c r="G610" s="293"/>
      <c r="H610" s="293"/>
      <c r="I610" s="293"/>
    </row>
    <row r="611" spans="1:9">
      <c r="A611" s="292"/>
      <c r="B611" s="292"/>
      <c r="C611" s="292"/>
      <c r="D611" s="292"/>
      <c r="E611" s="293"/>
      <c r="F611" s="293"/>
      <c r="G611" s="293"/>
      <c r="H611" s="293"/>
      <c r="I611" s="293"/>
    </row>
    <row r="612" spans="1:9">
      <c r="A612" s="292"/>
      <c r="B612" s="292"/>
      <c r="C612" s="292"/>
      <c r="D612" s="292"/>
      <c r="E612" s="293"/>
      <c r="F612" s="293"/>
      <c r="G612" s="293"/>
      <c r="H612" s="293"/>
      <c r="I612" s="293"/>
    </row>
    <row r="613" spans="1:9">
      <c r="A613" s="292"/>
      <c r="B613" s="292"/>
      <c r="C613" s="292"/>
      <c r="D613" s="470"/>
      <c r="E613" s="293"/>
      <c r="F613" s="293"/>
      <c r="G613" s="293"/>
      <c r="H613" s="293"/>
      <c r="I613" s="293"/>
    </row>
    <row r="614" spans="1:9">
      <c r="A614" s="292"/>
      <c r="B614" s="292"/>
      <c r="C614" s="292"/>
      <c r="D614" s="470"/>
      <c r="E614" s="293"/>
      <c r="F614" s="293"/>
      <c r="G614" s="293"/>
      <c r="H614" s="293"/>
      <c r="I614" s="293"/>
    </row>
    <row r="615" spans="1:9">
      <c r="A615" s="292"/>
      <c r="B615" s="292"/>
      <c r="C615" s="292"/>
      <c r="D615" s="470"/>
      <c r="E615" s="293"/>
      <c r="F615" s="293"/>
      <c r="G615" s="293"/>
      <c r="H615" s="293"/>
      <c r="I615" s="293"/>
    </row>
    <row r="616" spans="1:9">
      <c r="A616" s="292"/>
      <c r="B616" s="292"/>
      <c r="C616" s="292"/>
      <c r="D616" s="470"/>
      <c r="E616" s="293"/>
      <c r="F616" s="293"/>
      <c r="G616" s="293"/>
      <c r="H616" s="293"/>
      <c r="I616" s="293"/>
    </row>
    <row r="617" spans="1:9">
      <c r="A617" s="292"/>
      <c r="B617" s="292"/>
      <c r="C617" s="292"/>
      <c r="D617" s="470"/>
      <c r="E617" s="293"/>
      <c r="F617" s="293"/>
      <c r="G617" s="293"/>
      <c r="H617" s="293"/>
      <c r="I617" s="293"/>
    </row>
    <row r="618" spans="1:9">
      <c r="A618" s="292"/>
      <c r="B618" s="292"/>
      <c r="C618" s="292"/>
      <c r="D618" s="292"/>
      <c r="E618" s="293"/>
      <c r="F618" s="293"/>
      <c r="G618" s="293"/>
      <c r="H618" s="293"/>
      <c r="I618" s="293"/>
    </row>
    <row r="619" spans="1:9">
      <c r="A619" s="292"/>
      <c r="B619" s="292"/>
      <c r="C619" s="292"/>
      <c r="D619" s="292"/>
      <c r="E619" s="293"/>
      <c r="F619" s="293"/>
      <c r="G619" s="293"/>
      <c r="H619" s="293"/>
      <c r="I619" s="293"/>
    </row>
    <row r="620" spans="1:9">
      <c r="A620" s="292"/>
      <c r="B620" s="292"/>
      <c r="C620" s="292"/>
      <c r="D620" s="292"/>
      <c r="E620" s="293"/>
      <c r="F620" s="293"/>
      <c r="G620" s="293"/>
      <c r="H620" s="293"/>
      <c r="I620" s="293"/>
    </row>
    <row r="621" spans="1:9">
      <c r="A621" s="292"/>
      <c r="B621" s="292"/>
      <c r="C621" s="292"/>
      <c r="D621" s="470"/>
      <c r="E621" s="293"/>
      <c r="F621" s="293"/>
      <c r="G621" s="293"/>
      <c r="H621" s="293"/>
      <c r="I621" s="293"/>
    </row>
    <row r="622" spans="1:9">
      <c r="A622" s="292"/>
      <c r="B622" s="292"/>
      <c r="C622" s="292"/>
      <c r="D622" s="470"/>
      <c r="E622" s="293"/>
      <c r="F622" s="293"/>
      <c r="G622" s="293"/>
      <c r="H622" s="293"/>
      <c r="I622" s="293"/>
    </row>
    <row r="623" spans="1:9">
      <c r="A623" s="292"/>
      <c r="B623" s="292"/>
      <c r="C623" s="292"/>
      <c r="D623" s="470"/>
      <c r="E623" s="293"/>
      <c r="F623" s="293"/>
      <c r="G623" s="293"/>
      <c r="H623" s="293"/>
      <c r="I623" s="293"/>
    </row>
    <row r="624" spans="1:9">
      <c r="A624" s="292"/>
      <c r="B624" s="292"/>
      <c r="C624" s="292"/>
      <c r="D624" s="470"/>
      <c r="E624" s="293"/>
      <c r="F624" s="293"/>
      <c r="G624" s="293"/>
      <c r="H624" s="293"/>
      <c r="I624" s="293"/>
    </row>
    <row r="625" spans="1:9">
      <c r="A625" s="292"/>
      <c r="B625" s="292"/>
      <c r="C625" s="292"/>
      <c r="D625" s="470"/>
      <c r="E625" s="293"/>
      <c r="F625" s="293"/>
      <c r="G625" s="293"/>
      <c r="H625" s="293"/>
      <c r="I625" s="293"/>
    </row>
    <row r="626" spans="1:9">
      <c r="A626" s="292"/>
      <c r="B626" s="292"/>
      <c r="C626" s="471"/>
      <c r="D626" s="470"/>
      <c r="E626" s="293"/>
      <c r="F626" s="293"/>
      <c r="G626" s="293"/>
      <c r="H626" s="293"/>
      <c r="I626" s="293"/>
    </row>
    <row r="627" spans="1:9">
      <c r="A627" s="292"/>
      <c r="B627" s="292"/>
      <c r="C627" s="292"/>
      <c r="D627" s="470"/>
      <c r="E627" s="293"/>
      <c r="F627" s="293"/>
      <c r="G627" s="293"/>
      <c r="H627" s="293"/>
      <c r="I627" s="293"/>
    </row>
    <row r="628" spans="1:9">
      <c r="A628" s="292"/>
      <c r="B628" s="292"/>
      <c r="C628" s="292"/>
      <c r="D628" s="470"/>
      <c r="E628" s="293"/>
      <c r="F628" s="293"/>
      <c r="G628" s="293"/>
      <c r="H628" s="293"/>
      <c r="I628" s="293"/>
    </row>
    <row r="629" spans="1:9">
      <c r="A629" s="292"/>
      <c r="B629" s="292"/>
      <c r="C629" s="292"/>
      <c r="D629" s="470"/>
      <c r="E629" s="293"/>
      <c r="F629" s="293"/>
      <c r="G629" s="293"/>
      <c r="H629" s="293"/>
      <c r="I629" s="293"/>
    </row>
    <row r="630" spans="1:9">
      <c r="A630" s="292"/>
      <c r="B630" s="292"/>
      <c r="C630" s="292"/>
      <c r="D630" s="470"/>
      <c r="E630" s="293"/>
      <c r="F630" s="293"/>
      <c r="G630" s="293"/>
      <c r="H630" s="293"/>
      <c r="I630" s="293"/>
    </row>
    <row r="631" spans="1:9">
      <c r="A631" s="292"/>
      <c r="B631" s="292"/>
      <c r="C631" s="292"/>
      <c r="D631" s="292"/>
      <c r="E631" s="293"/>
      <c r="F631" s="293"/>
      <c r="G631" s="293"/>
      <c r="H631" s="293"/>
      <c r="I631" s="293"/>
    </row>
    <row r="632" spans="1:9">
      <c r="A632" s="292"/>
      <c r="B632" s="292"/>
      <c r="C632" s="292"/>
      <c r="D632" s="470"/>
      <c r="E632" s="293"/>
      <c r="F632" s="293"/>
      <c r="G632" s="293"/>
      <c r="H632" s="293"/>
      <c r="I632" s="293"/>
    </row>
    <row r="633" spans="1:9">
      <c r="A633" s="292"/>
      <c r="B633" s="292"/>
      <c r="C633" s="292"/>
      <c r="D633" s="292"/>
      <c r="E633" s="293"/>
      <c r="F633" s="293"/>
      <c r="G633" s="293"/>
      <c r="H633" s="293"/>
      <c r="I633" s="293"/>
    </row>
    <row r="634" spans="1:9">
      <c r="A634" s="292"/>
      <c r="B634" s="292"/>
      <c r="C634" s="292"/>
      <c r="D634" s="292"/>
      <c r="E634" s="293"/>
      <c r="F634" s="293"/>
      <c r="G634" s="293"/>
      <c r="H634" s="293"/>
      <c r="I634" s="293"/>
    </row>
    <row r="635" spans="1:9">
      <c r="A635" s="292"/>
      <c r="B635" s="292"/>
      <c r="C635" s="292"/>
      <c r="D635" s="470"/>
      <c r="E635" s="293"/>
      <c r="F635" s="293"/>
      <c r="G635" s="293"/>
      <c r="H635" s="293"/>
      <c r="I635" s="293"/>
    </row>
    <row r="636" spans="1:9">
      <c r="A636" s="292"/>
      <c r="B636" s="292"/>
      <c r="C636" s="292"/>
      <c r="D636" s="292"/>
      <c r="E636" s="293"/>
      <c r="F636" s="293"/>
      <c r="G636" s="293"/>
      <c r="H636" s="293"/>
      <c r="I636" s="293"/>
    </row>
    <row r="637" spans="1:9">
      <c r="A637" s="292"/>
      <c r="B637" s="292"/>
      <c r="C637" s="292"/>
      <c r="D637" s="470"/>
      <c r="E637" s="293"/>
      <c r="F637" s="293"/>
      <c r="G637" s="293"/>
      <c r="H637" s="293"/>
      <c r="I637" s="293"/>
    </row>
    <row r="638" spans="1:9">
      <c r="A638" s="292"/>
      <c r="B638" s="292"/>
      <c r="C638" s="292"/>
      <c r="D638" s="470"/>
      <c r="E638" s="293"/>
      <c r="F638" s="293"/>
      <c r="G638" s="293"/>
      <c r="H638" s="293"/>
      <c r="I638" s="293"/>
    </row>
    <row r="639" spans="1:9">
      <c r="A639" s="292"/>
      <c r="B639" s="292"/>
      <c r="C639" s="292"/>
      <c r="D639" s="470"/>
      <c r="E639" s="293"/>
      <c r="F639" s="293"/>
      <c r="G639" s="293"/>
      <c r="H639" s="293"/>
      <c r="I639" s="293"/>
    </row>
    <row r="640" spans="1:9">
      <c r="A640" s="292"/>
      <c r="B640" s="292"/>
      <c r="C640" s="292"/>
      <c r="D640" s="470"/>
      <c r="E640" s="293"/>
      <c r="F640" s="293"/>
      <c r="G640" s="293"/>
      <c r="H640" s="293"/>
      <c r="I640" s="293"/>
    </row>
    <row r="641" spans="1:9">
      <c r="A641" s="292"/>
      <c r="B641" s="292"/>
      <c r="C641" s="292"/>
      <c r="D641" s="470"/>
      <c r="E641" s="293"/>
      <c r="F641" s="293"/>
      <c r="G641" s="293"/>
      <c r="H641" s="293"/>
      <c r="I641" s="293"/>
    </row>
    <row r="642" spans="1:9">
      <c r="A642" s="292"/>
      <c r="B642" s="292"/>
      <c r="C642" s="292"/>
      <c r="D642" s="292"/>
      <c r="E642" s="293"/>
      <c r="F642" s="293"/>
      <c r="G642" s="293"/>
      <c r="H642" s="293"/>
      <c r="I642" s="293"/>
    </row>
    <row r="643" spans="1:9">
      <c r="A643" s="292"/>
      <c r="B643" s="292"/>
      <c r="C643" s="471"/>
      <c r="D643" s="471"/>
      <c r="E643" s="293"/>
      <c r="F643" s="293"/>
      <c r="G643" s="293"/>
      <c r="H643" s="293"/>
      <c r="I643" s="293"/>
    </row>
    <row r="644" spans="1:9">
      <c r="A644" s="292"/>
      <c r="B644" s="292"/>
      <c r="C644" s="292"/>
      <c r="D644" s="292"/>
      <c r="E644" s="293"/>
      <c r="F644" s="293"/>
      <c r="G644" s="293"/>
      <c r="H644" s="293"/>
      <c r="I644" s="293"/>
    </row>
    <row r="645" spans="1:9">
      <c r="A645" s="292"/>
      <c r="B645" s="292"/>
      <c r="C645" s="292"/>
      <c r="D645" s="470"/>
      <c r="E645" s="293"/>
      <c r="F645" s="293"/>
      <c r="G645" s="293"/>
      <c r="H645" s="293"/>
      <c r="I645" s="293"/>
    </row>
    <row r="646" spans="1:9">
      <c r="A646" s="292"/>
      <c r="B646" s="292"/>
      <c r="C646" s="292"/>
      <c r="D646" s="292"/>
      <c r="E646" s="293"/>
      <c r="F646" s="293"/>
      <c r="G646" s="293"/>
      <c r="H646" s="293"/>
      <c r="I646" s="293"/>
    </row>
    <row r="647" spans="1:9">
      <c r="A647" s="292"/>
      <c r="B647" s="292"/>
      <c r="C647" s="292"/>
      <c r="D647" s="470"/>
      <c r="E647" s="293"/>
      <c r="F647" s="293"/>
      <c r="G647" s="293"/>
      <c r="H647" s="293"/>
      <c r="I647" s="293"/>
    </row>
    <row r="648" spans="1:9">
      <c r="A648" s="292"/>
      <c r="B648" s="292"/>
      <c r="C648" s="292"/>
      <c r="D648" s="470"/>
      <c r="E648" s="293"/>
      <c r="F648" s="293"/>
      <c r="G648" s="293"/>
      <c r="H648" s="293"/>
      <c r="I648" s="293"/>
    </row>
    <row r="649" spans="1:9">
      <c r="A649" s="292"/>
      <c r="B649" s="292"/>
      <c r="C649" s="292"/>
      <c r="D649" s="470"/>
      <c r="E649" s="293"/>
      <c r="F649" s="293"/>
      <c r="G649" s="293"/>
      <c r="H649" s="293"/>
      <c r="I649" s="293"/>
    </row>
    <row r="650" spans="1:9">
      <c r="A650" s="292"/>
      <c r="B650" s="292"/>
      <c r="C650" s="292"/>
      <c r="D650" s="470"/>
      <c r="E650" s="293"/>
      <c r="F650" s="293"/>
      <c r="G650" s="293"/>
      <c r="H650" s="293"/>
      <c r="I650" s="293"/>
    </row>
    <row r="651" spans="1:9">
      <c r="A651" s="292"/>
      <c r="B651" s="292"/>
      <c r="C651" s="292"/>
      <c r="D651" s="470"/>
      <c r="E651" s="293"/>
      <c r="F651" s="293"/>
      <c r="G651" s="293"/>
      <c r="H651" s="293"/>
      <c r="I651" s="293"/>
    </row>
    <row r="652" spans="1:9">
      <c r="A652" s="292"/>
      <c r="B652" s="292"/>
      <c r="C652" s="292"/>
      <c r="D652" s="292"/>
      <c r="E652" s="293"/>
      <c r="F652" s="293"/>
      <c r="G652" s="293"/>
      <c r="H652" s="293"/>
      <c r="I652" s="293"/>
    </row>
    <row r="653" spans="1:9">
      <c r="A653" s="292"/>
      <c r="B653" s="292"/>
      <c r="C653" s="292"/>
      <c r="D653" s="292"/>
      <c r="E653" s="293"/>
      <c r="F653" s="293"/>
      <c r="G653" s="293"/>
      <c r="H653" s="293"/>
      <c r="I653" s="293"/>
    </row>
    <row r="654" spans="1:9">
      <c r="A654" s="292"/>
      <c r="B654" s="292"/>
      <c r="C654" s="292"/>
      <c r="D654" s="292"/>
      <c r="E654" s="293"/>
      <c r="F654" s="293"/>
      <c r="G654" s="293"/>
      <c r="H654" s="293"/>
      <c r="I654" s="293"/>
    </row>
    <row r="655" spans="1:9">
      <c r="A655" s="292"/>
      <c r="B655" s="292"/>
      <c r="C655" s="292"/>
      <c r="D655" s="470"/>
      <c r="E655" s="293"/>
      <c r="F655" s="293"/>
      <c r="G655" s="293"/>
      <c r="H655" s="293"/>
      <c r="I655" s="293"/>
    </row>
    <row r="656" spans="1:9">
      <c r="A656" s="292"/>
      <c r="B656" s="292"/>
      <c r="C656" s="292"/>
      <c r="D656" s="292"/>
      <c r="E656" s="293"/>
      <c r="F656" s="293"/>
      <c r="G656" s="293"/>
      <c r="H656" s="293"/>
      <c r="I656" s="293"/>
    </row>
    <row r="657" spans="1:9">
      <c r="A657" s="292"/>
      <c r="B657" s="292"/>
      <c r="C657" s="292"/>
      <c r="D657" s="292"/>
      <c r="E657" s="293"/>
      <c r="F657" s="293"/>
      <c r="G657" s="293"/>
      <c r="H657" s="293"/>
      <c r="I657" s="293"/>
    </row>
    <row r="658" spans="1:9">
      <c r="A658" s="292"/>
      <c r="B658" s="292"/>
      <c r="C658" s="292"/>
      <c r="D658" s="292"/>
      <c r="E658" s="293"/>
      <c r="F658" s="293"/>
      <c r="G658" s="293"/>
      <c r="H658" s="293"/>
      <c r="I658" s="293"/>
    </row>
    <row r="659" spans="1:9">
      <c r="A659" s="292"/>
      <c r="B659" s="292"/>
      <c r="C659" s="292"/>
      <c r="D659" s="470"/>
      <c r="E659" s="293"/>
      <c r="F659" s="293"/>
      <c r="G659" s="293"/>
      <c r="H659" s="293"/>
      <c r="I659" s="293"/>
    </row>
    <row r="660" spans="1:9">
      <c r="A660" s="292"/>
      <c r="B660" s="292"/>
      <c r="C660" s="292"/>
      <c r="D660" s="292"/>
      <c r="E660" s="293"/>
      <c r="F660" s="293"/>
      <c r="G660" s="293"/>
      <c r="H660" s="293"/>
      <c r="I660" s="293"/>
    </row>
    <row r="661" spans="1:9">
      <c r="A661" s="292"/>
      <c r="B661" s="292"/>
      <c r="C661" s="292"/>
      <c r="D661" s="470"/>
      <c r="E661" s="293"/>
      <c r="F661" s="293"/>
      <c r="G661" s="293"/>
      <c r="H661" s="293"/>
      <c r="I661" s="293"/>
    </row>
    <row r="662" spans="1:9">
      <c r="A662" s="292"/>
      <c r="B662" s="292"/>
      <c r="C662" s="292"/>
      <c r="D662" s="292"/>
      <c r="E662" s="293"/>
      <c r="F662" s="293"/>
      <c r="G662" s="293"/>
      <c r="H662" s="293"/>
      <c r="I662" s="293"/>
    </row>
    <row r="663" spans="1:9">
      <c r="A663" s="292"/>
      <c r="B663" s="292"/>
      <c r="C663" s="292"/>
      <c r="D663" s="470"/>
      <c r="E663" s="293"/>
      <c r="F663" s="293"/>
      <c r="G663" s="293"/>
      <c r="H663" s="293"/>
      <c r="I663" s="293"/>
    </row>
    <row r="664" spans="1:9">
      <c r="A664" s="292"/>
      <c r="B664" s="292"/>
      <c r="C664" s="292"/>
      <c r="D664" s="470"/>
      <c r="E664" s="293"/>
      <c r="F664" s="293"/>
      <c r="G664" s="293"/>
      <c r="H664" s="293"/>
      <c r="I664" s="293"/>
    </row>
    <row r="665" spans="1:9">
      <c r="A665" s="292"/>
      <c r="B665" s="292"/>
      <c r="C665" s="471"/>
      <c r="D665" s="470"/>
      <c r="E665" s="293"/>
      <c r="F665" s="293"/>
      <c r="G665" s="293"/>
      <c r="H665" s="293"/>
      <c r="I665" s="293"/>
    </row>
    <row r="666" spans="1:9">
      <c r="A666" s="292"/>
      <c r="B666" s="292"/>
      <c r="C666" s="292"/>
      <c r="D666" s="292"/>
      <c r="E666" s="293"/>
      <c r="F666" s="293"/>
      <c r="G666" s="293"/>
      <c r="H666" s="293"/>
      <c r="I666" s="293"/>
    </row>
    <row r="667" spans="1:9">
      <c r="A667" s="292"/>
      <c r="B667" s="292"/>
      <c r="C667" s="292"/>
      <c r="D667" s="470"/>
      <c r="E667" s="293"/>
      <c r="F667" s="293"/>
      <c r="G667" s="293"/>
      <c r="H667" s="293"/>
      <c r="I667" s="293"/>
    </row>
    <row r="668" spans="1:9">
      <c r="A668" s="292"/>
      <c r="B668" s="292"/>
      <c r="C668" s="292"/>
      <c r="D668" s="292"/>
      <c r="E668" s="293"/>
      <c r="F668" s="293"/>
      <c r="G668" s="293"/>
      <c r="H668" s="293"/>
      <c r="I668" s="293"/>
    </row>
    <row r="669" spans="1:9">
      <c r="A669" s="292"/>
      <c r="B669" s="292"/>
      <c r="C669" s="292"/>
      <c r="D669" s="292"/>
      <c r="E669" s="293"/>
      <c r="F669" s="293"/>
      <c r="G669" s="293"/>
      <c r="H669" s="293"/>
      <c r="I669" s="293"/>
    </row>
    <row r="670" spans="1:9">
      <c r="A670" s="292"/>
      <c r="B670" s="292"/>
      <c r="C670" s="292"/>
      <c r="D670" s="470"/>
      <c r="E670" s="293"/>
      <c r="F670" s="293"/>
      <c r="G670" s="293"/>
      <c r="H670" s="293"/>
      <c r="I670" s="293"/>
    </row>
    <row r="671" spans="1:9">
      <c r="A671" s="292"/>
      <c r="B671" s="292"/>
      <c r="C671" s="292"/>
      <c r="D671" s="470"/>
      <c r="E671" s="293"/>
      <c r="F671" s="293"/>
      <c r="G671" s="293"/>
      <c r="H671" s="293"/>
      <c r="I671" s="293"/>
    </row>
    <row r="672" spans="1:9">
      <c r="A672" s="292"/>
      <c r="B672" s="292"/>
      <c r="C672" s="292"/>
      <c r="D672" s="470"/>
      <c r="E672" s="293"/>
      <c r="F672" s="293"/>
      <c r="G672" s="293"/>
      <c r="H672" s="293"/>
      <c r="I672" s="293"/>
    </row>
    <row r="673" spans="1:9">
      <c r="A673" s="292"/>
      <c r="B673" s="292"/>
      <c r="C673" s="292"/>
      <c r="D673" s="292"/>
      <c r="E673" s="293"/>
      <c r="F673" s="293"/>
      <c r="G673" s="293"/>
      <c r="H673" s="293"/>
      <c r="I673" s="293"/>
    </row>
    <row r="674" spans="1:9">
      <c r="A674" s="292"/>
      <c r="B674" s="292"/>
      <c r="C674" s="292"/>
      <c r="D674" s="470"/>
      <c r="E674" s="293"/>
      <c r="F674" s="293"/>
      <c r="G674" s="293"/>
      <c r="H674" s="293"/>
      <c r="I674" s="293"/>
    </row>
    <row r="675" spans="1:9">
      <c r="A675" s="292"/>
      <c r="B675" s="292"/>
      <c r="C675" s="292"/>
      <c r="D675" s="292"/>
      <c r="E675" s="293"/>
      <c r="F675" s="293"/>
      <c r="G675" s="293"/>
      <c r="H675" s="293"/>
      <c r="I675" s="293"/>
    </row>
    <row r="676" spans="1:9">
      <c r="A676" s="292"/>
      <c r="B676" s="292"/>
      <c r="C676" s="292"/>
      <c r="D676" s="470"/>
      <c r="E676" s="293"/>
      <c r="F676" s="293"/>
      <c r="G676" s="293"/>
      <c r="H676" s="293"/>
      <c r="I676" s="293"/>
    </row>
    <row r="677" spans="1:9">
      <c r="A677" s="292"/>
      <c r="B677" s="292"/>
      <c r="C677" s="292"/>
      <c r="D677" s="292"/>
      <c r="E677" s="293"/>
      <c r="F677" s="293"/>
      <c r="G677" s="293"/>
      <c r="H677" s="293"/>
      <c r="I677" s="293"/>
    </row>
    <row r="678" spans="1:9">
      <c r="A678" s="292"/>
      <c r="B678" s="292"/>
      <c r="C678" s="292"/>
      <c r="D678" s="470"/>
      <c r="E678" s="293"/>
      <c r="F678" s="293"/>
      <c r="G678" s="293"/>
      <c r="H678" s="293"/>
      <c r="I678" s="293"/>
    </row>
    <row r="679" spans="1:9">
      <c r="A679" s="292"/>
      <c r="B679" s="292"/>
      <c r="C679" s="292"/>
      <c r="D679" s="470"/>
      <c r="E679" s="293"/>
      <c r="F679" s="293"/>
      <c r="G679" s="293"/>
      <c r="H679" s="293"/>
      <c r="I679" s="293"/>
    </row>
    <row r="680" spans="1:9">
      <c r="A680" s="292"/>
      <c r="B680" s="292"/>
      <c r="C680" s="292"/>
      <c r="D680" s="470"/>
      <c r="E680" s="293"/>
      <c r="F680" s="293"/>
      <c r="G680" s="293"/>
      <c r="H680" s="293"/>
      <c r="I680" s="293"/>
    </row>
    <row r="681" spans="1:9">
      <c r="A681" s="292"/>
      <c r="B681" s="292"/>
      <c r="C681" s="292"/>
      <c r="D681" s="470"/>
      <c r="E681" s="293"/>
      <c r="F681" s="293"/>
      <c r="G681" s="293"/>
      <c r="H681" s="293"/>
      <c r="I681" s="293"/>
    </row>
    <row r="682" spans="1:9">
      <c r="A682" s="292"/>
      <c r="B682" s="292"/>
      <c r="C682" s="292"/>
      <c r="D682" s="470"/>
      <c r="E682" s="293"/>
      <c r="F682" s="293"/>
      <c r="G682" s="293"/>
      <c r="H682" s="293"/>
      <c r="I682" s="293"/>
    </row>
    <row r="683" spans="1:9">
      <c r="A683" s="292"/>
      <c r="B683" s="292"/>
      <c r="C683" s="292"/>
      <c r="D683" s="470"/>
      <c r="E683" s="293"/>
      <c r="F683" s="293"/>
      <c r="G683" s="293"/>
      <c r="H683" s="293"/>
      <c r="I683" s="293"/>
    </row>
    <row r="684" spans="1:9">
      <c r="A684" s="292"/>
      <c r="B684" s="292"/>
      <c r="C684" s="292"/>
      <c r="D684" s="470"/>
      <c r="E684" s="293"/>
      <c r="F684" s="293"/>
      <c r="G684" s="293"/>
      <c r="H684" s="293"/>
      <c r="I684" s="293"/>
    </row>
    <row r="685" spans="1:9">
      <c r="A685" s="292"/>
      <c r="B685" s="292"/>
      <c r="C685" s="292"/>
      <c r="D685" s="470"/>
      <c r="E685" s="293"/>
      <c r="F685" s="293"/>
      <c r="G685" s="293"/>
      <c r="H685" s="293"/>
      <c r="I685" s="293"/>
    </row>
    <row r="686" spans="1:9">
      <c r="A686" s="292"/>
      <c r="B686" s="292"/>
      <c r="C686" s="292"/>
      <c r="D686" s="292"/>
      <c r="E686" s="293"/>
      <c r="F686" s="293"/>
      <c r="G686" s="293"/>
      <c r="H686" s="293"/>
      <c r="I686" s="293"/>
    </row>
    <row r="687" spans="1:9">
      <c r="A687" s="292"/>
      <c r="B687" s="292"/>
      <c r="C687" s="292"/>
      <c r="D687" s="292"/>
      <c r="E687" s="293"/>
      <c r="F687" s="293"/>
      <c r="G687" s="293"/>
      <c r="H687" s="293"/>
      <c r="I687" s="293"/>
    </row>
    <row r="688" spans="1:9">
      <c r="A688" s="292"/>
      <c r="B688" s="292"/>
      <c r="C688" s="292"/>
      <c r="D688" s="292"/>
      <c r="E688" s="293"/>
      <c r="F688" s="293"/>
      <c r="G688" s="293"/>
      <c r="H688" s="293"/>
      <c r="I688" s="293"/>
    </row>
    <row r="689" spans="1:9">
      <c r="A689" s="292"/>
      <c r="B689" s="292"/>
      <c r="C689" s="292"/>
      <c r="D689" s="470"/>
      <c r="E689" s="293"/>
      <c r="F689" s="293"/>
      <c r="G689" s="293"/>
      <c r="H689" s="293"/>
      <c r="I689" s="293"/>
    </row>
    <row r="690" spans="1:9">
      <c r="A690" s="292"/>
      <c r="B690" s="292"/>
      <c r="C690" s="292"/>
      <c r="D690" s="292"/>
      <c r="E690" s="293"/>
      <c r="F690" s="293"/>
      <c r="G690" s="293"/>
      <c r="H690" s="293"/>
      <c r="I690" s="293"/>
    </row>
    <row r="691" spans="1:9">
      <c r="A691" s="292"/>
      <c r="B691" s="292"/>
      <c r="C691" s="292"/>
      <c r="D691" s="292"/>
      <c r="E691" s="293"/>
      <c r="F691" s="293"/>
      <c r="G691" s="293"/>
      <c r="H691" s="293"/>
      <c r="I691" s="293"/>
    </row>
    <row r="692" spans="1:9">
      <c r="A692" s="292"/>
      <c r="B692" s="292"/>
      <c r="C692" s="292"/>
      <c r="D692" s="292"/>
      <c r="E692" s="293"/>
      <c r="F692" s="293"/>
      <c r="G692" s="293"/>
      <c r="H692" s="293"/>
      <c r="I692" s="293"/>
    </row>
    <row r="693" spans="1:9">
      <c r="A693" s="292"/>
      <c r="B693" s="292"/>
      <c r="C693" s="292"/>
      <c r="D693" s="470"/>
      <c r="E693" s="293"/>
      <c r="F693" s="293"/>
      <c r="G693" s="293"/>
      <c r="H693" s="293"/>
      <c r="I693" s="293"/>
    </row>
    <row r="694" spans="1:9">
      <c r="A694" s="292"/>
      <c r="B694" s="292"/>
      <c r="C694" s="292"/>
      <c r="D694" s="470"/>
      <c r="E694" s="293"/>
      <c r="F694" s="293"/>
      <c r="G694" s="293"/>
      <c r="H694" s="293"/>
      <c r="I694" s="293"/>
    </row>
    <row r="695" spans="1:9">
      <c r="A695" s="292"/>
      <c r="B695" s="292"/>
      <c r="C695" s="292"/>
      <c r="D695" s="292"/>
      <c r="E695" s="293"/>
      <c r="F695" s="293"/>
      <c r="G695" s="293"/>
      <c r="H695" s="293"/>
      <c r="I695" s="293"/>
    </row>
    <row r="696" spans="1:9">
      <c r="A696" s="292"/>
      <c r="B696" s="292"/>
      <c r="C696" s="292"/>
      <c r="D696" s="292"/>
      <c r="E696" s="293"/>
      <c r="F696" s="293"/>
      <c r="G696" s="293"/>
      <c r="H696" s="293"/>
      <c r="I696" s="293"/>
    </row>
    <row r="697" spans="1:9">
      <c r="A697" s="292"/>
      <c r="B697" s="292"/>
      <c r="C697" s="292"/>
      <c r="D697" s="470"/>
      <c r="E697" s="293"/>
      <c r="F697" s="293"/>
      <c r="G697" s="293"/>
      <c r="H697" s="293"/>
      <c r="I697" s="293"/>
    </row>
    <row r="698" spans="1:9">
      <c r="A698" s="292"/>
      <c r="B698" s="292"/>
      <c r="C698" s="292"/>
      <c r="D698" s="470"/>
      <c r="E698" s="293"/>
      <c r="F698" s="293"/>
      <c r="G698" s="293"/>
      <c r="H698" s="293"/>
      <c r="I698" s="293"/>
    </row>
    <row r="699" spans="1:9">
      <c r="A699" s="292"/>
      <c r="B699" s="292"/>
      <c r="C699" s="292"/>
      <c r="D699" s="470"/>
      <c r="E699" s="293"/>
      <c r="F699" s="293"/>
      <c r="G699" s="293"/>
      <c r="H699" s="293"/>
      <c r="I699" s="293"/>
    </row>
    <row r="700" spans="1:9">
      <c r="A700" s="292"/>
      <c r="B700" s="292"/>
      <c r="C700" s="292"/>
      <c r="D700" s="470"/>
      <c r="E700" s="293"/>
      <c r="F700" s="293"/>
      <c r="G700" s="293"/>
      <c r="H700" s="293"/>
      <c r="I700" s="293"/>
    </row>
    <row r="701" spans="1:9">
      <c r="A701" s="292"/>
      <c r="B701" s="292"/>
      <c r="C701" s="292"/>
      <c r="D701" s="292"/>
      <c r="E701" s="293"/>
      <c r="F701" s="293"/>
      <c r="G701" s="293"/>
      <c r="H701" s="293"/>
      <c r="I701" s="293"/>
    </row>
    <row r="702" spans="1:9">
      <c r="A702" s="292"/>
      <c r="B702" s="292"/>
      <c r="C702" s="292"/>
      <c r="D702" s="292"/>
      <c r="E702" s="293"/>
      <c r="F702" s="293"/>
      <c r="G702" s="293"/>
      <c r="H702" s="293"/>
      <c r="I702" s="293"/>
    </row>
    <row r="703" spans="1:9">
      <c r="A703" s="292"/>
      <c r="B703" s="292"/>
      <c r="C703" s="292"/>
      <c r="D703" s="292"/>
      <c r="E703" s="293"/>
      <c r="F703" s="293"/>
      <c r="G703" s="293"/>
      <c r="H703" s="293"/>
      <c r="I703" s="293"/>
    </row>
    <row r="704" spans="1:9">
      <c r="A704" s="292"/>
      <c r="B704" s="292"/>
      <c r="C704" s="292"/>
      <c r="D704" s="470"/>
      <c r="E704" s="293"/>
      <c r="F704" s="293"/>
      <c r="G704" s="293"/>
      <c r="H704" s="293"/>
      <c r="I704" s="293"/>
    </row>
    <row r="705" spans="1:9">
      <c r="A705" s="292"/>
      <c r="B705" s="292"/>
      <c r="C705" s="292"/>
      <c r="D705" s="470"/>
      <c r="E705" s="293"/>
      <c r="F705" s="293"/>
      <c r="G705" s="293"/>
      <c r="H705" s="293"/>
      <c r="I705" s="293"/>
    </row>
    <row r="706" spans="1:9">
      <c r="A706" s="292"/>
      <c r="B706" s="292"/>
      <c r="C706" s="292"/>
      <c r="D706" s="292"/>
      <c r="E706" s="293"/>
      <c r="F706" s="293"/>
      <c r="G706" s="293"/>
      <c r="H706" s="293"/>
      <c r="I706" s="293"/>
    </row>
    <row r="707" spans="1:9">
      <c r="A707" s="292"/>
      <c r="B707" s="292"/>
      <c r="C707" s="292"/>
      <c r="D707" s="470"/>
      <c r="E707" s="293"/>
      <c r="F707" s="293"/>
      <c r="G707" s="293"/>
      <c r="H707" s="293"/>
      <c r="I707" s="293"/>
    </row>
    <row r="708" spans="1:9">
      <c r="A708" s="292"/>
      <c r="B708" s="292"/>
      <c r="C708" s="292"/>
      <c r="D708" s="470"/>
      <c r="E708" s="293"/>
      <c r="F708" s="293"/>
      <c r="G708" s="293"/>
      <c r="H708" s="293"/>
      <c r="I708" s="293"/>
    </row>
    <row r="709" spans="1:9">
      <c r="A709" s="292"/>
      <c r="B709" s="292"/>
      <c r="C709" s="292"/>
      <c r="D709" s="470"/>
      <c r="E709" s="293"/>
      <c r="F709" s="293"/>
      <c r="G709" s="293"/>
      <c r="H709" s="293"/>
      <c r="I709" s="293"/>
    </row>
    <row r="710" spans="1:9">
      <c r="A710" s="292"/>
      <c r="B710" s="292"/>
      <c r="C710" s="292"/>
      <c r="D710" s="470"/>
      <c r="E710" s="293"/>
      <c r="F710" s="293"/>
      <c r="G710" s="293"/>
      <c r="H710" s="293"/>
      <c r="I710" s="293"/>
    </row>
    <row r="711" spans="1:9">
      <c r="A711" s="292"/>
      <c r="B711" s="292"/>
      <c r="C711" s="292"/>
      <c r="D711" s="470"/>
      <c r="E711" s="293"/>
      <c r="F711" s="293"/>
      <c r="G711" s="293"/>
      <c r="H711" s="293"/>
      <c r="I711" s="293"/>
    </row>
    <row r="712" spans="1:9">
      <c r="A712" s="292"/>
      <c r="B712" s="292"/>
      <c r="C712" s="292"/>
      <c r="D712" s="292"/>
      <c r="E712" s="293"/>
      <c r="F712" s="293"/>
      <c r="G712" s="293"/>
      <c r="H712" s="293"/>
      <c r="I712" s="293"/>
    </row>
    <row r="713" spans="1:9">
      <c r="A713" s="292"/>
      <c r="B713" s="292"/>
      <c r="C713" s="292"/>
      <c r="D713" s="470"/>
      <c r="E713" s="293"/>
      <c r="F713" s="293"/>
      <c r="G713" s="293"/>
      <c r="H713" s="293"/>
      <c r="I713" s="293"/>
    </row>
    <row r="714" spans="1:9">
      <c r="A714" s="292"/>
      <c r="B714" s="292"/>
      <c r="C714" s="292"/>
      <c r="D714" s="470"/>
      <c r="E714" s="293"/>
      <c r="F714" s="293"/>
      <c r="G714" s="293"/>
      <c r="H714" s="293"/>
      <c r="I714" s="293"/>
    </row>
    <row r="715" spans="1:9">
      <c r="A715" s="292"/>
      <c r="B715" s="292"/>
      <c r="C715" s="292"/>
      <c r="D715" s="470"/>
      <c r="E715" s="293"/>
      <c r="F715" s="293"/>
      <c r="G715" s="293"/>
      <c r="H715" s="293"/>
      <c r="I715" s="293"/>
    </row>
    <row r="716" spans="1:9">
      <c r="A716" s="292"/>
      <c r="B716" s="292"/>
      <c r="C716" s="292"/>
      <c r="D716" s="470"/>
      <c r="E716" s="293"/>
      <c r="F716" s="293"/>
      <c r="G716" s="293"/>
      <c r="H716" s="293"/>
      <c r="I716" s="293"/>
    </row>
    <row r="717" spans="1:9">
      <c r="A717" s="292"/>
      <c r="B717" s="292"/>
      <c r="C717" s="292"/>
      <c r="D717" s="470"/>
      <c r="E717" s="293"/>
      <c r="F717" s="293"/>
      <c r="G717" s="293"/>
      <c r="H717" s="293"/>
      <c r="I717" s="293"/>
    </row>
    <row r="718" spans="1:9">
      <c r="A718" s="292"/>
      <c r="B718" s="292"/>
      <c r="C718" s="292"/>
      <c r="D718" s="292"/>
      <c r="E718" s="293"/>
      <c r="F718" s="293"/>
      <c r="G718" s="293"/>
      <c r="H718" s="293"/>
      <c r="I718" s="293"/>
    </row>
    <row r="719" spans="1:9">
      <c r="A719" s="292"/>
      <c r="B719" s="292"/>
      <c r="C719" s="471"/>
      <c r="D719" s="471"/>
      <c r="E719" s="293"/>
      <c r="F719" s="293"/>
      <c r="G719" s="293"/>
      <c r="H719" s="293"/>
      <c r="I719" s="293"/>
    </row>
    <row r="720" spans="1:9">
      <c r="A720" s="292"/>
      <c r="B720" s="292"/>
      <c r="C720" s="292"/>
      <c r="D720" s="470"/>
      <c r="E720" s="293"/>
      <c r="F720" s="293"/>
      <c r="G720" s="293"/>
      <c r="H720" s="293"/>
      <c r="I720" s="293"/>
    </row>
    <row r="721" spans="1:9">
      <c r="A721" s="292"/>
      <c r="B721" s="292"/>
      <c r="C721" s="292"/>
      <c r="D721" s="292"/>
      <c r="E721" s="293"/>
      <c r="F721" s="293"/>
      <c r="G721" s="293"/>
      <c r="H721" s="293"/>
      <c r="I721" s="293"/>
    </row>
    <row r="722" spans="1:9">
      <c r="A722" s="292"/>
      <c r="B722" s="292"/>
      <c r="C722" s="292"/>
      <c r="D722" s="470"/>
      <c r="E722" s="293"/>
      <c r="F722" s="293"/>
      <c r="G722" s="293"/>
      <c r="H722" s="293"/>
      <c r="I722" s="293"/>
    </row>
    <row r="723" spans="1:9">
      <c r="A723" s="292"/>
      <c r="B723" s="292"/>
      <c r="C723" s="292"/>
      <c r="D723" s="470"/>
      <c r="E723" s="293"/>
      <c r="F723" s="293"/>
      <c r="G723" s="293"/>
      <c r="H723" s="293"/>
      <c r="I723" s="293"/>
    </row>
    <row r="724" spans="1:9">
      <c r="A724" s="292"/>
      <c r="B724" s="292"/>
      <c r="C724" s="292"/>
      <c r="D724" s="470"/>
      <c r="E724" s="293"/>
      <c r="F724" s="293"/>
      <c r="G724" s="293"/>
      <c r="H724" s="293"/>
      <c r="I724" s="293"/>
    </row>
    <row r="725" spans="1:9">
      <c r="A725" s="292"/>
      <c r="B725" s="292"/>
      <c r="C725" s="292"/>
      <c r="D725" s="470"/>
      <c r="E725" s="293"/>
      <c r="F725" s="293"/>
      <c r="G725" s="293"/>
      <c r="H725" s="293"/>
      <c r="I725" s="293"/>
    </row>
    <row r="726" spans="1:9">
      <c r="A726" s="292"/>
      <c r="B726" s="292"/>
      <c r="C726" s="292"/>
      <c r="D726" s="470"/>
      <c r="E726" s="293"/>
      <c r="F726" s="293"/>
      <c r="G726" s="293"/>
      <c r="H726" s="293"/>
      <c r="I726" s="293"/>
    </row>
    <row r="727" spans="1:9">
      <c r="A727" s="292"/>
      <c r="B727" s="292"/>
      <c r="C727" s="292"/>
      <c r="D727" s="292"/>
      <c r="E727" s="293"/>
      <c r="F727" s="293"/>
      <c r="G727" s="293"/>
      <c r="H727" s="293"/>
      <c r="I727" s="293"/>
    </row>
    <row r="728" spans="1:9">
      <c r="A728" s="292"/>
      <c r="B728" s="292"/>
      <c r="C728" s="292"/>
      <c r="D728" s="292"/>
      <c r="E728" s="293"/>
      <c r="F728" s="293"/>
      <c r="G728" s="293"/>
      <c r="H728" s="293"/>
      <c r="I728" s="293"/>
    </row>
    <row r="729" spans="1:9">
      <c r="A729" s="292"/>
      <c r="B729" s="292"/>
      <c r="C729" s="292"/>
      <c r="D729" s="292"/>
      <c r="E729" s="293"/>
      <c r="F729" s="293"/>
      <c r="G729" s="293"/>
      <c r="H729" s="293"/>
      <c r="I729" s="293"/>
    </row>
    <row r="730" spans="1:9">
      <c r="A730" s="292"/>
      <c r="B730" s="292"/>
      <c r="C730" s="292"/>
      <c r="D730" s="470"/>
      <c r="E730" s="293"/>
      <c r="F730" s="293"/>
      <c r="G730" s="293"/>
      <c r="H730" s="293"/>
      <c r="I730" s="293"/>
    </row>
    <row r="731" spans="1:9">
      <c r="A731" s="292"/>
      <c r="B731" s="292"/>
      <c r="C731" s="292"/>
      <c r="D731" s="470"/>
      <c r="E731" s="293"/>
      <c r="F731" s="293"/>
      <c r="G731" s="293"/>
      <c r="H731" s="293"/>
      <c r="I731" s="293"/>
    </row>
    <row r="732" spans="1:9">
      <c r="A732" s="292"/>
      <c r="B732" s="292"/>
      <c r="C732" s="292"/>
      <c r="D732" s="292"/>
      <c r="E732" s="293"/>
      <c r="F732" s="293"/>
      <c r="G732" s="293"/>
      <c r="H732" s="293"/>
      <c r="I732" s="293"/>
    </row>
    <row r="733" spans="1:9">
      <c r="A733" s="292"/>
      <c r="B733" s="292"/>
      <c r="C733" s="292"/>
      <c r="D733" s="292"/>
      <c r="E733" s="293"/>
      <c r="F733" s="293"/>
      <c r="G733" s="293"/>
      <c r="H733" s="293"/>
      <c r="I733" s="293"/>
    </row>
    <row r="734" spans="1:9">
      <c r="A734" s="292"/>
      <c r="B734" s="292"/>
      <c r="C734" s="292"/>
      <c r="D734" s="470"/>
      <c r="E734" s="293"/>
      <c r="F734" s="293"/>
      <c r="G734" s="293"/>
      <c r="H734" s="293"/>
      <c r="I734" s="293"/>
    </row>
    <row r="735" spans="1:9">
      <c r="A735" s="292"/>
      <c r="B735" s="292"/>
      <c r="C735" s="292"/>
      <c r="D735" s="470"/>
      <c r="E735" s="293"/>
      <c r="F735" s="293"/>
      <c r="G735" s="293"/>
      <c r="H735" s="293"/>
      <c r="I735" s="293"/>
    </row>
    <row r="736" spans="1:9">
      <c r="A736" s="292"/>
      <c r="B736" s="292"/>
      <c r="C736" s="292"/>
      <c r="D736" s="470"/>
      <c r="E736" s="293"/>
      <c r="F736" s="293"/>
      <c r="G736" s="293"/>
      <c r="H736" s="293"/>
      <c r="I736" s="293"/>
    </row>
    <row r="737" spans="1:9">
      <c r="A737" s="292"/>
      <c r="B737" s="292"/>
      <c r="C737" s="292"/>
      <c r="D737" s="470"/>
      <c r="E737" s="293"/>
      <c r="F737" s="293"/>
      <c r="G737" s="293"/>
      <c r="H737" s="293"/>
      <c r="I737" s="293"/>
    </row>
    <row r="738" spans="1:9">
      <c r="A738" s="292"/>
      <c r="B738" s="292"/>
      <c r="C738" s="292"/>
      <c r="D738" s="470"/>
      <c r="E738" s="293"/>
      <c r="F738" s="293"/>
      <c r="G738" s="293"/>
      <c r="H738" s="293"/>
      <c r="I738" s="293"/>
    </row>
    <row r="739" spans="1:9">
      <c r="A739" s="292"/>
      <c r="B739" s="292"/>
      <c r="C739" s="292"/>
      <c r="D739" s="292"/>
      <c r="E739" s="293"/>
      <c r="F739" s="293"/>
      <c r="G739" s="293"/>
      <c r="H739" s="293"/>
      <c r="I739" s="293"/>
    </row>
    <row r="740" spans="1:9">
      <c r="A740" s="292"/>
      <c r="B740" s="292"/>
      <c r="C740" s="292"/>
      <c r="D740" s="470"/>
      <c r="E740" s="293"/>
      <c r="F740" s="293"/>
      <c r="G740" s="293"/>
      <c r="H740" s="293"/>
      <c r="I740" s="293"/>
    </row>
    <row r="741" spans="1:9">
      <c r="A741" s="292"/>
      <c r="B741" s="292"/>
      <c r="C741" s="292"/>
      <c r="D741" s="292"/>
      <c r="E741" s="293"/>
      <c r="F741" s="293"/>
      <c r="G741" s="293"/>
      <c r="H741" s="293"/>
      <c r="I741" s="293"/>
    </row>
    <row r="742" spans="1:9">
      <c r="A742" s="292"/>
      <c r="B742" s="292"/>
      <c r="C742" s="292"/>
      <c r="D742" s="470"/>
      <c r="E742" s="293"/>
      <c r="F742" s="293"/>
      <c r="G742" s="293"/>
      <c r="H742" s="293"/>
      <c r="I742" s="293"/>
    </row>
    <row r="743" spans="1:9">
      <c r="A743" s="292"/>
      <c r="B743" s="292"/>
      <c r="C743" s="292"/>
      <c r="D743" s="470"/>
      <c r="E743" s="293"/>
      <c r="F743" s="293"/>
      <c r="G743" s="293"/>
      <c r="H743" s="293"/>
      <c r="I743" s="293"/>
    </row>
    <row r="744" spans="1:9">
      <c r="A744" s="292"/>
      <c r="B744" s="292"/>
      <c r="C744" s="292"/>
      <c r="D744" s="292"/>
      <c r="E744" s="293"/>
      <c r="F744" s="293"/>
      <c r="G744" s="293"/>
      <c r="H744" s="293"/>
      <c r="I744" s="293"/>
    </row>
    <row r="745" spans="1:9">
      <c r="A745" s="292"/>
      <c r="B745" s="292"/>
      <c r="C745" s="292"/>
      <c r="D745" s="292"/>
      <c r="E745" s="293"/>
      <c r="F745" s="293"/>
      <c r="G745" s="293"/>
      <c r="H745" s="293"/>
      <c r="I745" s="293"/>
    </row>
    <row r="746" spans="1:9">
      <c r="A746" s="292"/>
      <c r="B746" s="292"/>
      <c r="C746" s="292"/>
      <c r="D746" s="470"/>
      <c r="E746" s="293"/>
      <c r="F746" s="293"/>
      <c r="G746" s="293"/>
      <c r="H746" s="293"/>
      <c r="I746" s="293"/>
    </row>
    <row r="747" spans="1:9">
      <c r="A747" s="292"/>
      <c r="B747" s="292"/>
      <c r="C747" s="292"/>
      <c r="D747" s="292"/>
      <c r="E747" s="293"/>
      <c r="F747" s="293"/>
      <c r="G747" s="293"/>
      <c r="H747" s="293"/>
      <c r="I747" s="293"/>
    </row>
    <row r="748" spans="1:9">
      <c r="A748" s="292"/>
      <c r="B748" s="292"/>
      <c r="C748" s="292"/>
      <c r="D748" s="470"/>
      <c r="E748" s="293"/>
      <c r="F748" s="293"/>
      <c r="G748" s="293"/>
      <c r="H748" s="293"/>
      <c r="I748" s="293"/>
    </row>
    <row r="749" spans="1:9">
      <c r="A749" s="292"/>
      <c r="B749" s="292"/>
      <c r="C749" s="292"/>
      <c r="D749" s="292"/>
      <c r="E749" s="293"/>
      <c r="F749" s="293"/>
      <c r="G749" s="293"/>
      <c r="H749" s="293"/>
      <c r="I749" s="293"/>
    </row>
    <row r="750" spans="1:9">
      <c r="A750" s="292"/>
      <c r="B750" s="292"/>
      <c r="C750" s="292"/>
      <c r="D750" s="470"/>
      <c r="E750" s="293"/>
      <c r="F750" s="293"/>
      <c r="G750" s="293"/>
      <c r="H750" s="293"/>
      <c r="I750" s="293"/>
    </row>
    <row r="751" spans="1:9">
      <c r="A751" s="292"/>
      <c r="B751" s="292"/>
      <c r="C751" s="292"/>
      <c r="D751" s="470"/>
      <c r="E751" s="293"/>
      <c r="F751" s="293"/>
      <c r="G751" s="293"/>
      <c r="H751" s="293"/>
      <c r="I751" s="293"/>
    </row>
    <row r="752" spans="1:9">
      <c r="A752" s="292"/>
      <c r="B752" s="292"/>
      <c r="C752" s="292"/>
      <c r="D752" s="470"/>
      <c r="E752" s="293"/>
      <c r="F752" s="293"/>
      <c r="G752" s="293"/>
      <c r="H752" s="293"/>
      <c r="I752" s="293"/>
    </row>
    <row r="753" spans="1:9">
      <c r="A753" s="292"/>
      <c r="B753" s="292"/>
      <c r="C753" s="292"/>
      <c r="D753" s="470"/>
      <c r="E753" s="293"/>
      <c r="F753" s="293"/>
      <c r="G753" s="293"/>
      <c r="H753" s="293"/>
      <c r="I753" s="293"/>
    </row>
    <row r="754" spans="1:9">
      <c r="A754" s="292"/>
      <c r="B754" s="292"/>
      <c r="C754" s="292"/>
      <c r="D754" s="470"/>
      <c r="E754" s="293"/>
      <c r="F754" s="293"/>
      <c r="G754" s="293"/>
      <c r="H754" s="293"/>
      <c r="I754" s="293"/>
    </row>
    <row r="755" spans="1:9">
      <c r="A755" s="292"/>
      <c r="B755" s="292"/>
      <c r="C755" s="292"/>
      <c r="D755" s="470"/>
      <c r="E755" s="293"/>
      <c r="F755" s="293"/>
      <c r="G755" s="293"/>
      <c r="H755" s="293"/>
      <c r="I755" s="293"/>
    </row>
    <row r="756" spans="1:9">
      <c r="A756" s="292"/>
      <c r="B756" s="292"/>
      <c r="C756" s="292"/>
      <c r="D756" s="292"/>
      <c r="E756" s="293"/>
      <c r="F756" s="293"/>
      <c r="G756" s="293"/>
      <c r="H756" s="293"/>
      <c r="I756" s="293"/>
    </row>
    <row r="757" spans="1:9">
      <c r="A757" s="292"/>
      <c r="B757" s="292"/>
      <c r="C757" s="292"/>
      <c r="D757" s="292"/>
      <c r="E757" s="293"/>
      <c r="F757" s="293"/>
      <c r="G757" s="293"/>
      <c r="H757" s="293"/>
      <c r="I757" s="293"/>
    </row>
    <row r="758" spans="1:9">
      <c r="A758" s="292"/>
      <c r="B758" s="292"/>
      <c r="C758" s="292"/>
      <c r="D758" s="470"/>
      <c r="E758" s="293"/>
      <c r="F758" s="293"/>
      <c r="G758" s="293"/>
      <c r="H758" s="293"/>
      <c r="I758" s="293"/>
    </row>
    <row r="759" spans="1:9">
      <c r="A759" s="292"/>
      <c r="B759" s="292"/>
      <c r="C759" s="292"/>
      <c r="D759" s="470"/>
      <c r="E759" s="293"/>
      <c r="F759" s="293"/>
      <c r="G759" s="293"/>
      <c r="H759" s="293"/>
      <c r="I759" s="293"/>
    </row>
    <row r="760" spans="1:9">
      <c r="A760" s="292"/>
      <c r="B760" s="292"/>
      <c r="C760" s="292"/>
      <c r="D760" s="470"/>
      <c r="E760" s="293"/>
      <c r="F760" s="293"/>
      <c r="G760" s="293"/>
      <c r="H760" s="293"/>
      <c r="I760" s="293"/>
    </row>
    <row r="761" spans="1:9">
      <c r="A761" s="292"/>
      <c r="B761" s="292"/>
      <c r="C761" s="292"/>
      <c r="D761" s="292"/>
      <c r="E761" s="293"/>
      <c r="F761" s="293"/>
      <c r="G761" s="293"/>
      <c r="H761" s="293"/>
      <c r="I761" s="293"/>
    </row>
    <row r="762" spans="1:9">
      <c r="A762" s="292"/>
      <c r="B762" s="292"/>
      <c r="C762" s="292"/>
      <c r="D762" s="470"/>
      <c r="E762" s="293"/>
      <c r="F762" s="293"/>
      <c r="G762" s="293"/>
      <c r="H762" s="293"/>
      <c r="I762" s="293"/>
    </row>
    <row r="763" spans="1:9">
      <c r="A763" s="292"/>
      <c r="B763" s="292"/>
      <c r="C763" s="292"/>
      <c r="D763" s="470"/>
      <c r="E763" s="293"/>
      <c r="F763" s="293"/>
      <c r="G763" s="293"/>
      <c r="H763" s="293"/>
      <c r="I763" s="293"/>
    </row>
    <row r="764" spans="1:9">
      <c r="A764" s="292"/>
      <c r="B764" s="292"/>
      <c r="C764" s="292"/>
      <c r="D764" s="470"/>
      <c r="E764" s="293"/>
      <c r="F764" s="293"/>
      <c r="G764" s="293"/>
      <c r="H764" s="293"/>
      <c r="I764" s="293"/>
    </row>
    <row r="765" spans="1:9">
      <c r="A765" s="292"/>
      <c r="B765" s="292"/>
      <c r="C765" s="292"/>
      <c r="D765" s="292"/>
      <c r="E765" s="293"/>
      <c r="F765" s="293"/>
      <c r="G765" s="293"/>
      <c r="H765" s="293"/>
      <c r="I765" s="293"/>
    </row>
    <row r="766" spans="1:9">
      <c r="A766" s="292"/>
      <c r="B766" s="292"/>
      <c r="C766" s="292"/>
      <c r="D766" s="470"/>
      <c r="E766" s="293"/>
      <c r="F766" s="293"/>
      <c r="G766" s="293"/>
      <c r="H766" s="293"/>
      <c r="I766" s="293"/>
    </row>
    <row r="767" spans="1:9">
      <c r="A767" s="292"/>
      <c r="B767" s="292"/>
      <c r="C767" s="292"/>
      <c r="D767" s="292"/>
      <c r="E767" s="293"/>
      <c r="F767" s="293"/>
      <c r="G767" s="293"/>
      <c r="H767" s="293"/>
      <c r="I767" s="293"/>
    </row>
    <row r="768" spans="1:9">
      <c r="A768" s="292"/>
      <c r="B768" s="292"/>
      <c r="C768" s="292"/>
      <c r="D768" s="470"/>
      <c r="E768" s="293"/>
      <c r="F768" s="293"/>
      <c r="G768" s="293"/>
      <c r="H768" s="293"/>
      <c r="I768" s="293"/>
    </row>
    <row r="769" spans="1:9">
      <c r="A769" s="292"/>
      <c r="B769" s="292"/>
      <c r="C769" s="292"/>
      <c r="D769" s="470"/>
      <c r="E769" s="293"/>
      <c r="F769" s="293"/>
      <c r="G769" s="293"/>
      <c r="H769" s="293"/>
      <c r="I769" s="293"/>
    </row>
    <row r="770" spans="1:9">
      <c r="A770" s="292"/>
      <c r="B770" s="292"/>
      <c r="C770" s="292"/>
      <c r="D770" s="470"/>
      <c r="E770" s="293"/>
      <c r="F770" s="293"/>
      <c r="G770" s="293"/>
      <c r="H770" s="293"/>
      <c r="I770" s="293"/>
    </row>
    <row r="771" spans="1:9">
      <c r="A771" s="292"/>
      <c r="B771" s="292"/>
      <c r="C771" s="471"/>
      <c r="D771" s="471"/>
      <c r="E771" s="293"/>
      <c r="F771" s="293"/>
      <c r="G771" s="293"/>
      <c r="H771" s="293"/>
      <c r="I771" s="293"/>
    </row>
    <row r="772" spans="1:9">
      <c r="A772" s="292"/>
      <c r="B772" s="292"/>
      <c r="C772" s="292"/>
      <c r="D772" s="470"/>
      <c r="E772" s="293"/>
      <c r="F772" s="293"/>
      <c r="G772" s="293"/>
      <c r="H772" s="293"/>
      <c r="I772" s="293"/>
    </row>
    <row r="773" spans="1:9">
      <c r="A773" s="292"/>
      <c r="B773" s="292"/>
      <c r="C773" s="292"/>
      <c r="D773" s="470"/>
      <c r="E773" s="293"/>
      <c r="F773" s="293"/>
      <c r="G773" s="293"/>
      <c r="H773" s="293"/>
      <c r="I773" s="293"/>
    </row>
    <row r="774" spans="1:9">
      <c r="A774" s="292"/>
      <c r="B774" s="292"/>
      <c r="C774" s="292"/>
      <c r="D774" s="292"/>
      <c r="E774" s="293"/>
      <c r="F774" s="293"/>
      <c r="G774" s="293"/>
      <c r="H774" s="293"/>
      <c r="I774" s="293"/>
    </row>
    <row r="775" spans="1:9">
      <c r="A775" s="292"/>
      <c r="B775" s="292"/>
      <c r="C775" s="292"/>
      <c r="D775" s="292"/>
      <c r="E775" s="293"/>
      <c r="F775" s="293"/>
      <c r="G775" s="293"/>
      <c r="H775" s="293"/>
      <c r="I775" s="293"/>
    </row>
    <row r="776" spans="1:9">
      <c r="A776" s="292"/>
      <c r="B776" s="292"/>
      <c r="C776" s="292"/>
      <c r="D776" s="292"/>
      <c r="E776" s="293"/>
      <c r="F776" s="293"/>
      <c r="G776" s="293"/>
      <c r="H776" s="293"/>
      <c r="I776" s="293"/>
    </row>
    <row r="777" spans="1:9">
      <c r="A777" s="292"/>
      <c r="B777" s="292"/>
      <c r="C777" s="292"/>
      <c r="D777" s="292"/>
      <c r="E777" s="293"/>
      <c r="F777" s="293"/>
      <c r="G777" s="293"/>
      <c r="H777" s="293"/>
      <c r="I777" s="293"/>
    </row>
    <row r="778" spans="1:9">
      <c r="A778" s="292"/>
      <c r="B778" s="292"/>
      <c r="C778" s="292"/>
      <c r="D778" s="292"/>
      <c r="E778" s="293"/>
      <c r="F778" s="293"/>
      <c r="G778" s="293"/>
      <c r="H778" s="293"/>
      <c r="I778" s="293"/>
    </row>
    <row r="779" spans="1:9">
      <c r="A779" s="292"/>
      <c r="B779" s="292"/>
      <c r="C779" s="292"/>
      <c r="D779" s="292"/>
      <c r="E779" s="293"/>
      <c r="F779" s="293"/>
      <c r="G779" s="293"/>
      <c r="H779" s="293"/>
      <c r="I779" s="293"/>
    </row>
    <row r="780" spans="1:9">
      <c r="A780" s="292"/>
      <c r="B780" s="292"/>
      <c r="C780" s="292"/>
      <c r="D780" s="470"/>
      <c r="E780" s="293"/>
      <c r="F780" s="293"/>
      <c r="G780" s="293"/>
      <c r="H780" s="293"/>
      <c r="I780" s="293"/>
    </row>
    <row r="781" spans="1:9">
      <c r="A781" s="292"/>
      <c r="B781" s="292"/>
      <c r="C781" s="292"/>
      <c r="D781" s="292"/>
      <c r="E781" s="293"/>
      <c r="F781" s="293"/>
      <c r="G781" s="293"/>
      <c r="H781" s="293"/>
      <c r="I781" s="293"/>
    </row>
    <row r="782" spans="1:9">
      <c r="A782" s="292"/>
      <c r="B782" s="292"/>
      <c r="C782" s="292"/>
      <c r="D782" s="470"/>
      <c r="E782" s="293"/>
      <c r="F782" s="293"/>
      <c r="G782" s="293"/>
      <c r="H782" s="293"/>
      <c r="I782" s="293"/>
    </row>
    <row r="783" spans="1:9">
      <c r="A783" s="292"/>
      <c r="B783" s="292"/>
      <c r="C783" s="292"/>
      <c r="D783" s="470"/>
      <c r="E783" s="293"/>
      <c r="F783" s="293"/>
      <c r="G783" s="293"/>
      <c r="H783" s="293"/>
      <c r="I783" s="293"/>
    </row>
    <row r="784" spans="1:9">
      <c r="A784" s="292"/>
      <c r="B784" s="292"/>
      <c r="C784" s="292"/>
      <c r="D784" s="292"/>
      <c r="E784" s="293"/>
      <c r="F784" s="293"/>
      <c r="G784" s="293"/>
      <c r="H784" s="293"/>
      <c r="I784" s="293"/>
    </row>
    <row r="785" spans="1:9">
      <c r="A785" s="292"/>
      <c r="B785" s="292"/>
      <c r="C785" s="292"/>
      <c r="D785" s="292"/>
      <c r="E785" s="293"/>
      <c r="F785" s="293"/>
      <c r="G785" s="293"/>
      <c r="H785" s="293"/>
      <c r="I785" s="293"/>
    </row>
    <row r="786" spans="1:9">
      <c r="A786" s="292"/>
      <c r="B786" s="292"/>
      <c r="C786" s="292"/>
      <c r="D786" s="470"/>
      <c r="E786" s="293"/>
      <c r="F786" s="293"/>
      <c r="G786" s="293"/>
      <c r="H786" s="293"/>
      <c r="I786" s="293"/>
    </row>
    <row r="787" spans="1:9">
      <c r="A787" s="292"/>
      <c r="B787" s="292"/>
      <c r="C787" s="292"/>
      <c r="D787" s="292"/>
      <c r="E787" s="293"/>
      <c r="F787" s="293"/>
      <c r="G787" s="293"/>
      <c r="H787" s="293"/>
      <c r="I787" s="293"/>
    </row>
    <row r="788" spans="1:9">
      <c r="A788" s="292"/>
      <c r="B788" s="292"/>
      <c r="C788" s="292"/>
      <c r="D788" s="470"/>
      <c r="E788" s="293"/>
      <c r="F788" s="293"/>
      <c r="G788" s="293"/>
      <c r="H788" s="293"/>
      <c r="I788" s="293"/>
    </row>
    <row r="789" spans="1:9">
      <c r="A789" s="292"/>
      <c r="B789" s="292"/>
      <c r="C789" s="292"/>
      <c r="D789" s="470"/>
      <c r="E789" s="293"/>
      <c r="F789" s="293"/>
      <c r="G789" s="293"/>
      <c r="H789" s="293"/>
      <c r="I789" s="293"/>
    </row>
    <row r="790" spans="1:9">
      <c r="A790" s="292"/>
      <c r="B790" s="292"/>
      <c r="C790" s="292"/>
      <c r="D790" s="470"/>
      <c r="E790" s="293"/>
      <c r="F790" s="293"/>
      <c r="G790" s="293"/>
      <c r="H790" s="293"/>
      <c r="I790" s="293"/>
    </row>
    <row r="791" spans="1:9">
      <c r="A791" s="292"/>
      <c r="B791" s="292"/>
      <c r="C791" s="292"/>
      <c r="D791" s="292"/>
      <c r="E791" s="293"/>
      <c r="F791" s="293"/>
      <c r="G791" s="293"/>
      <c r="H791" s="293"/>
      <c r="I791" s="293"/>
    </row>
    <row r="792" spans="1:9">
      <c r="A792" s="292"/>
      <c r="B792" s="292"/>
      <c r="C792" s="292"/>
      <c r="D792" s="470"/>
      <c r="E792" s="293"/>
      <c r="F792" s="293"/>
      <c r="G792" s="293"/>
      <c r="H792" s="293"/>
      <c r="I792" s="293"/>
    </row>
    <row r="793" spans="1:9">
      <c r="A793" s="292"/>
      <c r="B793" s="292"/>
      <c r="C793" s="292"/>
      <c r="D793" s="292"/>
      <c r="E793" s="293"/>
      <c r="F793" s="293"/>
      <c r="G793" s="293"/>
      <c r="H793" s="293"/>
      <c r="I793" s="293"/>
    </row>
    <row r="794" spans="1:9">
      <c r="A794" s="292"/>
      <c r="B794" s="292"/>
      <c r="C794" s="292"/>
      <c r="D794" s="292"/>
      <c r="E794" s="293"/>
      <c r="F794" s="293"/>
      <c r="G794" s="293"/>
      <c r="H794" s="293"/>
      <c r="I794" s="293"/>
    </row>
    <row r="795" spans="1:9">
      <c r="A795" s="292"/>
      <c r="B795" s="292"/>
      <c r="C795" s="292"/>
      <c r="D795" s="470"/>
      <c r="E795" s="293"/>
      <c r="F795" s="293"/>
      <c r="G795" s="293"/>
      <c r="H795" s="293"/>
      <c r="I795" s="293"/>
    </row>
    <row r="796" spans="1:9">
      <c r="A796" s="292"/>
      <c r="B796" s="292"/>
      <c r="C796" s="292"/>
      <c r="D796" s="470"/>
      <c r="E796" s="293"/>
      <c r="F796" s="293"/>
      <c r="G796" s="293"/>
      <c r="H796" s="293"/>
      <c r="I796" s="293"/>
    </row>
    <row r="797" spans="1:9">
      <c r="A797" s="292"/>
      <c r="B797" s="292"/>
      <c r="C797" s="292"/>
      <c r="D797" s="292"/>
      <c r="E797" s="293"/>
      <c r="F797" s="293"/>
      <c r="G797" s="293"/>
      <c r="H797" s="293"/>
      <c r="I797" s="293"/>
    </row>
    <row r="798" spans="1:9">
      <c r="A798" s="292"/>
      <c r="B798" s="292"/>
      <c r="C798" s="292"/>
      <c r="D798" s="470"/>
      <c r="E798" s="293"/>
      <c r="F798" s="293"/>
      <c r="G798" s="293"/>
      <c r="H798" s="293"/>
      <c r="I798" s="293"/>
    </row>
    <row r="799" spans="1:9">
      <c r="A799" s="292"/>
      <c r="B799" s="292"/>
      <c r="C799" s="292"/>
      <c r="D799" s="292"/>
      <c r="E799" s="293"/>
      <c r="F799" s="293"/>
      <c r="G799" s="293"/>
      <c r="H799" s="293"/>
      <c r="I799" s="293"/>
    </row>
    <row r="800" spans="1:9">
      <c r="A800" s="292"/>
      <c r="B800" s="292"/>
      <c r="C800" s="292"/>
      <c r="D800" s="292"/>
      <c r="E800" s="293"/>
      <c r="F800" s="293"/>
      <c r="G800" s="293"/>
      <c r="H800" s="293"/>
      <c r="I800" s="293"/>
    </row>
    <row r="801" spans="1:9">
      <c r="A801" s="292"/>
      <c r="B801" s="292"/>
      <c r="C801" s="292"/>
      <c r="D801" s="470"/>
      <c r="E801" s="293"/>
      <c r="F801" s="293"/>
      <c r="G801" s="293"/>
      <c r="H801" s="293"/>
      <c r="I801" s="293"/>
    </row>
    <row r="802" spans="1:9">
      <c r="A802" s="292"/>
      <c r="B802" s="292"/>
      <c r="C802" s="292"/>
      <c r="D802" s="470"/>
      <c r="E802" s="293"/>
      <c r="F802" s="293"/>
      <c r="G802" s="293"/>
      <c r="H802" s="293"/>
      <c r="I802" s="293"/>
    </row>
    <row r="803" spans="1:9">
      <c r="A803" s="292"/>
      <c r="B803" s="292"/>
      <c r="C803" s="292"/>
      <c r="D803" s="292"/>
      <c r="E803" s="293"/>
      <c r="F803" s="293"/>
      <c r="G803" s="293"/>
      <c r="H803" s="293"/>
      <c r="I803" s="293"/>
    </row>
    <row r="804" spans="1:9">
      <c r="A804" s="292"/>
      <c r="B804" s="292"/>
      <c r="C804" s="292"/>
      <c r="D804" s="292"/>
      <c r="E804" s="293"/>
      <c r="F804" s="293"/>
      <c r="G804" s="293"/>
      <c r="H804" s="293"/>
      <c r="I804" s="293"/>
    </row>
    <row r="805" spans="1:9">
      <c r="A805" s="292"/>
      <c r="B805" s="292"/>
      <c r="C805" s="292"/>
      <c r="D805" s="470"/>
      <c r="E805" s="293"/>
      <c r="F805" s="293"/>
      <c r="G805" s="293"/>
      <c r="H805" s="293"/>
      <c r="I805" s="293"/>
    </row>
    <row r="806" spans="1:9">
      <c r="A806" s="292"/>
      <c r="B806" s="292"/>
      <c r="C806" s="292"/>
      <c r="D806" s="470"/>
      <c r="E806" s="293"/>
      <c r="F806" s="293"/>
      <c r="G806" s="293"/>
      <c r="H806" s="293"/>
      <c r="I806" s="293"/>
    </row>
    <row r="807" spans="1:9">
      <c r="A807" s="292"/>
      <c r="B807" s="292"/>
      <c r="C807" s="292"/>
      <c r="D807" s="292"/>
      <c r="E807" s="293"/>
      <c r="F807" s="293"/>
      <c r="G807" s="293"/>
      <c r="H807" s="293"/>
      <c r="I807" s="293"/>
    </row>
    <row r="808" spans="1:9">
      <c r="A808" s="292"/>
      <c r="B808" s="292"/>
      <c r="C808" s="292"/>
      <c r="D808" s="470"/>
      <c r="E808" s="293"/>
      <c r="F808" s="293"/>
      <c r="G808" s="293"/>
      <c r="H808" s="293"/>
      <c r="I808" s="293"/>
    </row>
    <row r="809" spans="1:9">
      <c r="A809" s="292"/>
      <c r="B809" s="292"/>
      <c r="C809" s="292"/>
      <c r="D809" s="470"/>
      <c r="E809" s="293"/>
      <c r="F809" s="293"/>
      <c r="G809" s="293"/>
      <c r="H809" s="293"/>
      <c r="I809" s="293"/>
    </row>
    <row r="810" spans="1:9">
      <c r="A810" s="292"/>
      <c r="B810" s="292"/>
      <c r="C810" s="292"/>
      <c r="D810" s="470"/>
      <c r="E810" s="293"/>
      <c r="F810" s="293"/>
      <c r="G810" s="293"/>
      <c r="H810" s="293"/>
      <c r="I810" s="293"/>
    </row>
    <row r="811" spans="1:9">
      <c r="A811" s="292"/>
      <c r="B811" s="292"/>
      <c r="C811" s="292"/>
      <c r="D811" s="470"/>
      <c r="E811" s="293"/>
      <c r="F811" s="293"/>
      <c r="G811" s="293"/>
      <c r="H811" s="293"/>
      <c r="I811" s="293"/>
    </row>
    <row r="812" spans="1:9">
      <c r="A812" s="292"/>
      <c r="B812" s="292"/>
      <c r="C812" s="292"/>
      <c r="D812" s="470"/>
      <c r="E812" s="293"/>
      <c r="F812" s="293"/>
      <c r="G812" s="293"/>
      <c r="H812" s="293"/>
      <c r="I812" s="293"/>
    </row>
    <row r="813" spans="1:9">
      <c r="A813" s="292"/>
      <c r="B813" s="292"/>
      <c r="C813" s="292"/>
      <c r="D813" s="470"/>
      <c r="E813" s="293"/>
      <c r="F813" s="293"/>
      <c r="G813" s="293"/>
      <c r="H813" s="293"/>
      <c r="I813" s="293"/>
    </row>
    <row r="814" spans="1:9">
      <c r="A814" s="292"/>
      <c r="B814" s="292"/>
      <c r="C814" s="292"/>
      <c r="D814" s="470"/>
      <c r="E814" s="293"/>
      <c r="F814" s="293"/>
      <c r="G814" s="293"/>
      <c r="H814" s="293"/>
      <c r="I814" s="293"/>
    </row>
    <row r="815" spans="1:9">
      <c r="A815" s="292"/>
      <c r="B815" s="292"/>
      <c r="C815" s="292"/>
      <c r="D815" s="292"/>
      <c r="E815" s="293"/>
      <c r="F815" s="293"/>
      <c r="G815" s="293"/>
      <c r="H815" s="293"/>
      <c r="I815" s="293"/>
    </row>
    <row r="816" spans="1:9">
      <c r="A816" s="292"/>
      <c r="B816" s="292"/>
      <c r="C816" s="292"/>
      <c r="D816" s="470"/>
      <c r="E816" s="293"/>
      <c r="F816" s="293"/>
      <c r="G816" s="293"/>
      <c r="H816" s="293"/>
      <c r="I816" s="293"/>
    </row>
    <row r="817" spans="1:9">
      <c r="A817" s="292"/>
      <c r="B817" s="292"/>
      <c r="C817" s="292"/>
      <c r="D817" s="470"/>
      <c r="E817" s="293"/>
      <c r="F817" s="293"/>
      <c r="G817" s="293"/>
      <c r="H817" s="293"/>
      <c r="I817" s="293"/>
    </row>
    <row r="818" spans="1:9">
      <c r="A818" s="292"/>
      <c r="B818" s="292"/>
      <c r="C818" s="292"/>
      <c r="D818" s="470"/>
      <c r="E818" s="293"/>
      <c r="F818" s="293"/>
      <c r="G818" s="293"/>
      <c r="H818" s="293"/>
      <c r="I818" s="293"/>
    </row>
    <row r="819" spans="1:9">
      <c r="A819" s="292"/>
      <c r="B819" s="292"/>
      <c r="C819" s="292"/>
      <c r="D819" s="470"/>
      <c r="E819" s="293"/>
      <c r="F819" s="293"/>
      <c r="G819" s="293"/>
      <c r="H819" s="293"/>
      <c r="I819" s="293"/>
    </row>
    <row r="820" spans="1:9">
      <c r="A820" s="292"/>
      <c r="B820" s="292"/>
      <c r="C820" s="292"/>
      <c r="D820" s="292"/>
      <c r="E820" s="293"/>
      <c r="F820" s="293"/>
      <c r="G820" s="293"/>
      <c r="H820" s="293"/>
      <c r="I820" s="293"/>
    </row>
    <row r="821" spans="1:9">
      <c r="A821" s="292"/>
      <c r="B821" s="292"/>
      <c r="C821" s="292"/>
      <c r="D821" s="470"/>
      <c r="E821" s="293"/>
      <c r="F821" s="293"/>
      <c r="G821" s="293"/>
      <c r="H821" s="293"/>
      <c r="I821" s="293"/>
    </row>
    <row r="822" spans="1:9">
      <c r="A822" s="292"/>
      <c r="B822" s="292"/>
      <c r="C822" s="292"/>
      <c r="D822" s="470"/>
      <c r="E822" s="293"/>
      <c r="F822" s="293"/>
      <c r="G822" s="293"/>
      <c r="H822" s="293"/>
      <c r="I822" s="293"/>
    </row>
    <row r="823" spans="1:9">
      <c r="A823" s="292"/>
      <c r="B823" s="292"/>
      <c r="C823" s="292"/>
      <c r="D823" s="470"/>
      <c r="E823" s="293"/>
      <c r="F823" s="293"/>
      <c r="G823" s="293"/>
      <c r="H823" s="293"/>
      <c r="I823" s="293"/>
    </row>
    <row r="824" spans="1:9">
      <c r="A824" s="292"/>
      <c r="B824" s="292"/>
      <c r="C824" s="292"/>
      <c r="D824" s="292"/>
      <c r="E824" s="293"/>
      <c r="F824" s="293"/>
      <c r="G824" s="293"/>
      <c r="H824" s="293"/>
      <c r="I824" s="293"/>
    </row>
    <row r="825" spans="1:9">
      <c r="A825" s="292"/>
      <c r="B825" s="292"/>
      <c r="C825" s="292"/>
      <c r="D825" s="470"/>
      <c r="E825" s="293"/>
      <c r="F825" s="293"/>
      <c r="G825" s="293"/>
      <c r="H825" s="293"/>
      <c r="I825" s="293"/>
    </row>
    <row r="826" spans="1:9">
      <c r="A826" s="292"/>
      <c r="B826" s="292"/>
      <c r="C826" s="292"/>
      <c r="D826" s="470"/>
      <c r="E826" s="293"/>
      <c r="F826" s="293"/>
      <c r="G826" s="293"/>
      <c r="H826" s="293"/>
      <c r="I826" s="293"/>
    </row>
    <row r="827" spans="1:9">
      <c r="A827" s="292"/>
      <c r="B827" s="292"/>
      <c r="C827" s="292"/>
      <c r="D827" s="470"/>
      <c r="E827" s="293"/>
      <c r="F827" s="293"/>
      <c r="G827" s="293"/>
      <c r="H827" s="293"/>
      <c r="I827" s="293"/>
    </row>
    <row r="828" spans="1:9">
      <c r="A828" s="292"/>
      <c r="B828" s="292"/>
      <c r="C828" s="292"/>
      <c r="D828" s="470"/>
      <c r="E828" s="293"/>
      <c r="F828" s="293"/>
      <c r="G828" s="293"/>
      <c r="H828" s="293"/>
      <c r="I828" s="293"/>
    </row>
    <row r="829" spans="1:9">
      <c r="A829" s="292"/>
      <c r="B829" s="292"/>
      <c r="C829" s="292"/>
      <c r="D829" s="470"/>
      <c r="E829" s="293"/>
      <c r="F829" s="293"/>
      <c r="G829" s="293"/>
      <c r="H829" s="293"/>
      <c r="I829" s="293"/>
    </row>
    <row r="830" spans="1:9">
      <c r="A830" s="292"/>
      <c r="B830" s="292"/>
      <c r="C830" s="292"/>
      <c r="D830" s="470"/>
      <c r="E830" s="293"/>
      <c r="F830" s="293"/>
      <c r="G830" s="293"/>
      <c r="H830" s="293"/>
      <c r="I830" s="293"/>
    </row>
    <row r="831" spans="1:9">
      <c r="A831" s="292"/>
      <c r="B831" s="292"/>
      <c r="C831" s="292"/>
      <c r="D831" s="470"/>
      <c r="E831" s="293"/>
      <c r="F831" s="293"/>
      <c r="G831" s="293"/>
      <c r="H831" s="293"/>
      <c r="I831" s="293"/>
    </row>
    <row r="832" spans="1:9">
      <c r="A832" s="292"/>
      <c r="B832" s="292"/>
      <c r="C832" s="292"/>
      <c r="D832" s="292"/>
      <c r="E832" s="293"/>
      <c r="F832" s="293"/>
      <c r="G832" s="293"/>
      <c r="H832" s="293"/>
      <c r="I832" s="293"/>
    </row>
    <row r="833" spans="1:9">
      <c r="A833" s="292"/>
      <c r="B833" s="292"/>
      <c r="C833" s="292"/>
      <c r="D833" s="292"/>
      <c r="E833" s="293"/>
      <c r="F833" s="293"/>
      <c r="G833" s="293"/>
      <c r="H833" s="293"/>
      <c r="I833" s="293"/>
    </row>
    <row r="834" spans="1:9">
      <c r="A834" s="292"/>
      <c r="B834" s="292"/>
      <c r="C834" s="292"/>
      <c r="D834" s="470"/>
      <c r="E834" s="293"/>
      <c r="F834" s="293"/>
      <c r="G834" s="293"/>
      <c r="H834" s="293"/>
      <c r="I834" s="293"/>
    </row>
    <row r="835" spans="1:9">
      <c r="A835" s="292"/>
      <c r="B835" s="292"/>
      <c r="C835" s="292"/>
      <c r="D835" s="292"/>
      <c r="E835" s="293"/>
      <c r="F835" s="293"/>
      <c r="G835" s="293"/>
      <c r="H835" s="293"/>
      <c r="I835" s="293"/>
    </row>
    <row r="836" spans="1:9">
      <c r="A836" s="292"/>
      <c r="B836" s="292"/>
      <c r="C836" s="292"/>
      <c r="D836" s="292"/>
      <c r="E836" s="293"/>
      <c r="F836" s="293"/>
      <c r="G836" s="293"/>
      <c r="H836" s="293"/>
      <c r="I836" s="293"/>
    </row>
    <row r="837" spans="1:9">
      <c r="A837" s="292"/>
      <c r="B837" s="292"/>
      <c r="C837" s="292"/>
      <c r="D837" s="470"/>
      <c r="E837" s="293"/>
      <c r="F837" s="293"/>
      <c r="G837" s="293"/>
      <c r="H837" s="293"/>
      <c r="I837" s="293"/>
    </row>
    <row r="838" spans="1:9">
      <c r="A838" s="292"/>
      <c r="B838" s="292"/>
      <c r="C838" s="292"/>
      <c r="D838" s="292"/>
      <c r="E838" s="293"/>
      <c r="F838" s="293"/>
      <c r="G838" s="293"/>
      <c r="H838" s="293"/>
      <c r="I838" s="293"/>
    </row>
    <row r="839" spans="1:9">
      <c r="A839" s="292"/>
      <c r="B839" s="292"/>
      <c r="C839" s="292"/>
      <c r="D839" s="292"/>
      <c r="E839" s="293"/>
      <c r="F839" s="293"/>
      <c r="G839" s="293"/>
      <c r="H839" s="293"/>
      <c r="I839" s="293"/>
    </row>
    <row r="840" spans="1:9">
      <c r="A840" s="292"/>
      <c r="B840" s="292"/>
      <c r="C840" s="292"/>
      <c r="D840" s="292"/>
      <c r="E840" s="293"/>
      <c r="F840" s="293"/>
      <c r="G840" s="293"/>
      <c r="H840" s="293"/>
      <c r="I840" s="293"/>
    </row>
    <row r="841" spans="1:9">
      <c r="A841" s="292"/>
      <c r="B841" s="292"/>
      <c r="C841" s="292"/>
      <c r="D841" s="292"/>
      <c r="E841" s="293"/>
      <c r="F841" s="293"/>
      <c r="G841" s="293"/>
      <c r="H841" s="293"/>
      <c r="I841" s="293"/>
    </row>
    <row r="842" spans="1:9">
      <c r="A842" s="292"/>
      <c r="B842" s="292"/>
      <c r="C842" s="292"/>
      <c r="D842" s="292"/>
      <c r="E842" s="293"/>
      <c r="F842" s="293"/>
      <c r="G842" s="293"/>
      <c r="H842" s="293"/>
      <c r="I842" s="293"/>
    </row>
    <row r="843" spans="1:9">
      <c r="A843" s="292"/>
      <c r="B843" s="292"/>
      <c r="C843" s="292"/>
      <c r="D843" s="470"/>
      <c r="E843" s="293"/>
      <c r="F843" s="293"/>
      <c r="G843" s="293"/>
      <c r="H843" s="293"/>
      <c r="I843" s="293"/>
    </row>
    <row r="844" spans="1:9">
      <c r="A844" s="292"/>
      <c r="B844" s="292"/>
      <c r="C844" s="292"/>
      <c r="D844" s="470"/>
      <c r="E844" s="293"/>
      <c r="F844" s="293"/>
      <c r="G844" s="293"/>
      <c r="H844" s="293"/>
      <c r="I844" s="293"/>
    </row>
    <row r="845" spans="1:9">
      <c r="A845" s="292"/>
      <c r="B845" s="292"/>
      <c r="C845" s="292"/>
      <c r="D845" s="470"/>
      <c r="E845" s="293"/>
      <c r="F845" s="293"/>
      <c r="G845" s="293"/>
      <c r="H845" s="293"/>
      <c r="I845" s="293"/>
    </row>
    <row r="846" spans="1:9">
      <c r="A846" s="292"/>
      <c r="B846" s="292"/>
      <c r="C846" s="292"/>
      <c r="D846" s="470"/>
      <c r="E846" s="293"/>
      <c r="F846" s="293"/>
      <c r="G846" s="293"/>
      <c r="H846" s="293"/>
      <c r="I846" s="293"/>
    </row>
    <row r="847" spans="1:9">
      <c r="A847" s="292"/>
      <c r="B847" s="292"/>
      <c r="C847" s="292"/>
      <c r="D847" s="470"/>
      <c r="E847" s="293"/>
      <c r="F847" s="293"/>
      <c r="G847" s="293"/>
      <c r="H847" s="293"/>
      <c r="I847" s="293"/>
    </row>
    <row r="848" spans="1:9">
      <c r="A848" s="292"/>
      <c r="B848" s="292"/>
      <c r="C848" s="292"/>
      <c r="D848" s="470"/>
      <c r="E848" s="293"/>
      <c r="F848" s="293"/>
      <c r="G848" s="293"/>
      <c r="H848" s="293"/>
      <c r="I848" s="293"/>
    </row>
    <row r="849" spans="1:9">
      <c r="A849" s="292"/>
      <c r="B849" s="292"/>
      <c r="C849" s="292"/>
      <c r="D849" s="470"/>
      <c r="E849" s="293"/>
      <c r="F849" s="293"/>
      <c r="G849" s="293"/>
      <c r="H849" s="293"/>
      <c r="I849" s="293"/>
    </row>
    <row r="850" spans="1:9">
      <c r="A850" s="292"/>
      <c r="B850" s="292"/>
      <c r="C850" s="292"/>
      <c r="D850" s="470"/>
      <c r="E850" s="293"/>
      <c r="F850" s="293"/>
      <c r="G850" s="293"/>
      <c r="H850" s="293"/>
      <c r="I850" s="293"/>
    </row>
    <row r="851" spans="1:9">
      <c r="A851" s="292"/>
      <c r="B851" s="292"/>
      <c r="C851" s="292"/>
      <c r="D851" s="470"/>
      <c r="E851" s="293"/>
      <c r="F851" s="293"/>
      <c r="G851" s="293"/>
      <c r="H851" s="293"/>
      <c r="I851" s="293"/>
    </row>
    <row r="852" spans="1:9">
      <c r="A852" s="292"/>
      <c r="B852" s="292"/>
      <c r="C852" s="292"/>
      <c r="D852" s="470"/>
      <c r="E852" s="293"/>
      <c r="F852" s="293"/>
      <c r="G852" s="293"/>
      <c r="H852" s="293"/>
      <c r="I852" s="293"/>
    </row>
    <row r="853" spans="1:9">
      <c r="A853" s="292"/>
      <c r="B853" s="292"/>
      <c r="C853" s="292"/>
      <c r="D853" s="470"/>
      <c r="E853" s="293"/>
      <c r="F853" s="293"/>
      <c r="G853" s="293"/>
      <c r="H853" s="293"/>
      <c r="I853" s="293"/>
    </row>
    <row r="854" spans="1:9">
      <c r="A854" s="292"/>
      <c r="B854" s="292"/>
      <c r="C854" s="292"/>
      <c r="D854" s="292"/>
      <c r="E854" s="293"/>
      <c r="F854" s="293"/>
      <c r="G854" s="293"/>
      <c r="H854" s="293"/>
      <c r="I854" s="293"/>
    </row>
    <row r="855" spans="1:9">
      <c r="A855" s="292"/>
      <c r="B855" s="292"/>
      <c r="C855" s="292"/>
      <c r="D855" s="470"/>
      <c r="E855" s="293"/>
      <c r="F855" s="293"/>
      <c r="G855" s="293"/>
      <c r="H855" s="293"/>
      <c r="I855" s="293"/>
    </row>
    <row r="856" spans="1:9">
      <c r="A856" s="292"/>
      <c r="B856" s="292"/>
      <c r="C856" s="292"/>
      <c r="D856" s="470"/>
      <c r="E856" s="293"/>
      <c r="F856" s="293"/>
      <c r="G856" s="293"/>
      <c r="H856" s="293"/>
      <c r="I856" s="293"/>
    </row>
    <row r="857" spans="1:9">
      <c r="A857" s="292"/>
      <c r="B857" s="292"/>
      <c r="C857" s="292"/>
      <c r="D857" s="470"/>
      <c r="E857" s="293"/>
      <c r="F857" s="293"/>
      <c r="G857" s="293"/>
      <c r="H857" s="293"/>
      <c r="I857" s="293"/>
    </row>
    <row r="858" spans="1:9">
      <c r="A858" s="292"/>
      <c r="B858" s="292"/>
      <c r="C858" s="292"/>
      <c r="D858" s="470"/>
      <c r="E858" s="293"/>
      <c r="F858" s="293"/>
      <c r="G858" s="293"/>
      <c r="H858" s="293"/>
      <c r="I858" s="293"/>
    </row>
    <row r="859" spans="1:9">
      <c r="A859" s="292"/>
      <c r="B859" s="292"/>
      <c r="C859" s="292"/>
      <c r="D859" s="470"/>
      <c r="E859" s="293"/>
      <c r="F859" s="293"/>
      <c r="G859" s="293"/>
      <c r="H859" s="293"/>
      <c r="I859" s="293"/>
    </row>
    <row r="860" spans="1:9">
      <c r="A860" s="292"/>
      <c r="B860" s="292"/>
      <c r="C860" s="292"/>
      <c r="D860" s="470"/>
      <c r="E860" s="293"/>
      <c r="F860" s="293"/>
      <c r="G860" s="293"/>
      <c r="H860" s="293"/>
      <c r="I860" s="293"/>
    </row>
    <row r="861" spans="1:9">
      <c r="A861" s="292"/>
      <c r="B861" s="292"/>
      <c r="C861" s="292"/>
      <c r="D861" s="470"/>
      <c r="E861" s="293"/>
      <c r="F861" s="293"/>
      <c r="G861" s="293"/>
      <c r="H861" s="293"/>
      <c r="I861" s="293"/>
    </row>
    <row r="862" spans="1:9">
      <c r="A862" s="292"/>
      <c r="B862" s="292"/>
      <c r="C862" s="292"/>
      <c r="D862" s="292"/>
      <c r="E862" s="293"/>
      <c r="F862" s="293"/>
      <c r="G862" s="293"/>
      <c r="H862" s="293"/>
      <c r="I862" s="293"/>
    </row>
    <row r="863" spans="1:9">
      <c r="A863" s="292"/>
      <c r="B863" s="292"/>
      <c r="C863" s="292"/>
      <c r="D863" s="292"/>
      <c r="E863" s="293"/>
      <c r="F863" s="293"/>
      <c r="G863" s="293"/>
      <c r="H863" s="293"/>
      <c r="I863" s="293"/>
    </row>
    <row r="864" spans="1:9">
      <c r="A864" s="292"/>
      <c r="B864" s="292"/>
      <c r="C864" s="292"/>
      <c r="D864" s="470"/>
      <c r="E864" s="293"/>
      <c r="F864" s="293"/>
      <c r="G864" s="293"/>
      <c r="H864" s="293"/>
      <c r="I864" s="293"/>
    </row>
    <row r="865" spans="1:9">
      <c r="A865" s="472"/>
      <c r="B865" s="472"/>
      <c r="C865" s="472"/>
      <c r="D865" s="472"/>
      <c r="E865" s="472"/>
      <c r="F865" s="472"/>
      <c r="G865" s="472"/>
      <c r="H865" s="472"/>
      <c r="I865" s="472"/>
    </row>
    <row r="866" spans="1:9">
      <c r="A866" s="292"/>
      <c r="B866" s="292"/>
      <c r="C866" s="292"/>
      <c r="D866" s="292"/>
      <c r="E866" s="293"/>
      <c r="F866" s="293"/>
      <c r="G866" s="293"/>
      <c r="H866" s="293"/>
      <c r="I866" s="293"/>
    </row>
    <row r="867" spans="1:9">
      <c r="A867" s="292"/>
      <c r="B867" s="292"/>
      <c r="C867" s="292"/>
      <c r="D867" s="470"/>
      <c r="E867" s="293"/>
      <c r="F867" s="293"/>
      <c r="G867" s="293"/>
      <c r="H867" s="293"/>
      <c r="I867" s="293"/>
    </row>
    <row r="868" spans="1:9">
      <c r="A868" s="292"/>
      <c r="B868" s="292"/>
      <c r="C868" s="292"/>
      <c r="D868" s="470"/>
      <c r="E868" s="293"/>
      <c r="F868" s="293"/>
      <c r="G868" s="293"/>
      <c r="H868" s="293"/>
      <c r="I868" s="293"/>
    </row>
    <row r="869" spans="1:9">
      <c r="A869" s="292"/>
      <c r="B869" s="292"/>
      <c r="C869" s="292"/>
      <c r="D869" s="470"/>
      <c r="E869" s="293"/>
      <c r="F869" s="293"/>
      <c r="G869" s="293"/>
      <c r="H869" s="293"/>
      <c r="I869" s="293"/>
    </row>
    <row r="870" spans="1:9">
      <c r="A870" s="292"/>
      <c r="B870" s="292"/>
      <c r="C870" s="292"/>
      <c r="D870" s="470"/>
      <c r="E870" s="293"/>
      <c r="F870" s="293"/>
      <c r="G870" s="293"/>
      <c r="H870" s="293"/>
      <c r="I870" s="293"/>
    </row>
    <row r="871" spans="1:9">
      <c r="A871" s="292"/>
      <c r="B871" s="292"/>
      <c r="C871" s="292"/>
      <c r="D871" s="470"/>
      <c r="E871" s="293"/>
      <c r="F871" s="293"/>
      <c r="G871" s="293"/>
      <c r="H871" s="293"/>
      <c r="I871" s="293"/>
    </row>
    <row r="872" spans="1:9">
      <c r="A872" s="292"/>
      <c r="B872" s="292"/>
      <c r="C872" s="292"/>
      <c r="D872" s="292"/>
      <c r="E872" s="293"/>
      <c r="F872" s="293"/>
      <c r="G872" s="293"/>
      <c r="H872" s="293"/>
      <c r="I872" s="293"/>
    </row>
    <row r="873" spans="1:9">
      <c r="A873" s="292"/>
      <c r="B873" s="292"/>
      <c r="C873" s="292"/>
      <c r="D873" s="470"/>
      <c r="E873" s="293"/>
      <c r="F873" s="293"/>
      <c r="G873" s="293"/>
      <c r="H873" s="293"/>
      <c r="I873" s="293"/>
    </row>
    <row r="874" spans="1:9">
      <c r="A874" s="292"/>
      <c r="B874" s="292"/>
      <c r="C874" s="292"/>
      <c r="D874" s="470"/>
      <c r="E874" s="293"/>
      <c r="F874" s="293"/>
      <c r="G874" s="293"/>
      <c r="H874" s="293"/>
      <c r="I874" s="293"/>
    </row>
    <row r="875" spans="1:9">
      <c r="A875" s="292"/>
      <c r="B875" s="292"/>
      <c r="C875" s="292"/>
      <c r="D875" s="470"/>
      <c r="E875" s="293"/>
      <c r="F875" s="293"/>
      <c r="G875" s="293"/>
      <c r="H875" s="293"/>
      <c r="I875" s="293"/>
    </row>
    <row r="876" spans="1:9">
      <c r="A876" s="292"/>
      <c r="B876" s="292"/>
      <c r="C876" s="292"/>
      <c r="D876" s="470"/>
      <c r="E876" s="293"/>
      <c r="F876" s="293"/>
      <c r="G876" s="293"/>
      <c r="H876" s="293"/>
      <c r="I876" s="293"/>
    </row>
    <row r="877" spans="1:9">
      <c r="A877" s="292"/>
      <c r="B877" s="292"/>
      <c r="C877" s="292"/>
      <c r="D877" s="470"/>
      <c r="E877" s="293"/>
      <c r="F877" s="293"/>
      <c r="G877" s="293"/>
      <c r="H877" s="293"/>
      <c r="I877" s="293"/>
    </row>
    <row r="878" spans="1:9">
      <c r="A878" s="292"/>
      <c r="B878" s="292"/>
      <c r="C878" s="292"/>
      <c r="D878" s="292"/>
      <c r="E878" s="293"/>
      <c r="F878" s="293"/>
      <c r="G878" s="293"/>
      <c r="H878" s="293"/>
      <c r="I878" s="293"/>
    </row>
    <row r="879" spans="1:9">
      <c r="A879" s="292"/>
      <c r="B879" s="292"/>
      <c r="C879" s="292"/>
      <c r="D879" s="470"/>
      <c r="E879" s="293"/>
      <c r="F879" s="293"/>
      <c r="G879" s="293"/>
      <c r="H879" s="293"/>
      <c r="I879" s="293"/>
    </row>
    <row r="880" spans="1:9">
      <c r="A880" s="292"/>
      <c r="B880" s="292"/>
      <c r="C880" s="292"/>
      <c r="D880" s="292"/>
      <c r="E880" s="293"/>
      <c r="F880" s="293"/>
      <c r="G880" s="293"/>
      <c r="H880" s="293"/>
      <c r="I880" s="293"/>
    </row>
    <row r="881" spans="1:9">
      <c r="A881" s="292"/>
      <c r="B881" s="292"/>
      <c r="C881" s="292"/>
      <c r="D881" s="470"/>
      <c r="E881" s="293"/>
      <c r="F881" s="293"/>
      <c r="G881" s="293"/>
      <c r="H881" s="293"/>
      <c r="I881" s="293"/>
    </row>
    <row r="882" spans="1:9">
      <c r="A882" s="292"/>
      <c r="B882" s="292"/>
      <c r="C882" s="292"/>
      <c r="D882" s="470"/>
      <c r="E882" s="293"/>
      <c r="F882" s="293"/>
      <c r="G882" s="293"/>
      <c r="H882" s="293"/>
      <c r="I882" s="293"/>
    </row>
    <row r="883" spans="1:9">
      <c r="A883" s="292"/>
      <c r="B883" s="292"/>
      <c r="C883" s="292"/>
      <c r="D883" s="470"/>
      <c r="E883" s="293"/>
      <c r="F883" s="293"/>
      <c r="G883" s="293"/>
      <c r="H883" s="293"/>
      <c r="I883" s="293"/>
    </row>
    <row r="884" spans="1:9">
      <c r="A884" s="292"/>
      <c r="B884" s="292"/>
      <c r="C884" s="292"/>
      <c r="D884" s="470"/>
      <c r="E884" s="293"/>
      <c r="F884" s="293"/>
      <c r="G884" s="293"/>
      <c r="H884" s="293"/>
      <c r="I884" s="293"/>
    </row>
    <row r="885" spans="1:9">
      <c r="A885" s="292"/>
      <c r="B885" s="292"/>
      <c r="C885" s="292"/>
      <c r="D885" s="470"/>
      <c r="E885" s="293"/>
      <c r="F885" s="293"/>
      <c r="G885" s="293"/>
      <c r="H885" s="293"/>
      <c r="I885" s="293"/>
    </row>
    <row r="886" spans="1:9">
      <c r="A886" s="292"/>
      <c r="B886" s="292"/>
      <c r="C886" s="292"/>
      <c r="D886" s="470"/>
      <c r="E886" s="293"/>
      <c r="F886" s="293"/>
      <c r="G886" s="293"/>
      <c r="H886" s="293"/>
      <c r="I886" s="293"/>
    </row>
    <row r="887" spans="1:9">
      <c r="A887" s="292"/>
      <c r="B887" s="292"/>
      <c r="C887" s="292"/>
      <c r="D887" s="470"/>
      <c r="E887" s="293"/>
      <c r="F887" s="293"/>
      <c r="G887" s="293"/>
      <c r="H887" s="293"/>
      <c r="I887" s="293"/>
    </row>
    <row r="888" spans="1:9">
      <c r="A888" s="292"/>
      <c r="B888" s="292"/>
      <c r="C888" s="292"/>
      <c r="D888" s="470"/>
      <c r="E888" s="293"/>
      <c r="F888" s="293"/>
      <c r="G888" s="293"/>
      <c r="H888" s="293"/>
      <c r="I888" s="293"/>
    </row>
    <row r="889" spans="1:9">
      <c r="A889" s="292"/>
      <c r="B889" s="292"/>
      <c r="C889" s="292"/>
      <c r="D889" s="470"/>
      <c r="E889" s="293"/>
      <c r="F889" s="293"/>
      <c r="G889" s="293"/>
      <c r="H889" s="293"/>
      <c r="I889" s="293"/>
    </row>
    <row r="890" spans="1:9">
      <c r="A890" s="292"/>
      <c r="B890" s="292"/>
      <c r="C890" s="292"/>
      <c r="D890" s="470"/>
      <c r="E890" s="293"/>
      <c r="F890" s="293"/>
      <c r="G890" s="293"/>
      <c r="H890" s="293"/>
      <c r="I890" s="293"/>
    </row>
    <row r="891" spans="1:9">
      <c r="A891" s="292"/>
      <c r="B891" s="292"/>
      <c r="C891" s="292"/>
      <c r="D891" s="292"/>
      <c r="E891" s="293"/>
      <c r="F891" s="293"/>
      <c r="G891" s="293"/>
      <c r="H891" s="293"/>
      <c r="I891" s="293"/>
    </row>
    <row r="892" spans="1:9">
      <c r="A892" s="292"/>
      <c r="B892" s="292"/>
      <c r="C892" s="292"/>
      <c r="D892" s="470"/>
      <c r="E892" s="293"/>
      <c r="F892" s="293"/>
      <c r="G892" s="293"/>
      <c r="H892" s="293"/>
      <c r="I892" s="293"/>
    </row>
    <row r="893" spans="1:9">
      <c r="A893" s="292"/>
      <c r="B893" s="292"/>
      <c r="C893" s="292"/>
      <c r="D893" s="470"/>
      <c r="E893" s="293"/>
      <c r="F893" s="293"/>
      <c r="G893" s="293"/>
      <c r="H893" s="293"/>
      <c r="I893" s="293"/>
    </row>
    <row r="894" spans="1:9">
      <c r="A894" s="292"/>
      <c r="B894" s="292"/>
      <c r="C894" s="292"/>
      <c r="D894" s="470"/>
      <c r="E894" s="293"/>
      <c r="F894" s="293"/>
      <c r="G894" s="293"/>
      <c r="H894" s="293"/>
      <c r="I894" s="293"/>
    </row>
    <row r="895" spans="1:9">
      <c r="A895" s="292"/>
      <c r="B895" s="292"/>
      <c r="C895" s="292"/>
      <c r="D895" s="470"/>
      <c r="E895" s="293"/>
      <c r="F895" s="293"/>
      <c r="G895" s="293"/>
      <c r="H895" s="293"/>
      <c r="I895" s="293"/>
    </row>
    <row r="896" spans="1:9">
      <c r="A896" s="292"/>
      <c r="B896" s="292"/>
      <c r="C896" s="292"/>
      <c r="D896" s="292"/>
      <c r="E896" s="293"/>
      <c r="F896" s="293"/>
      <c r="G896" s="293"/>
      <c r="H896" s="293"/>
      <c r="I896" s="293"/>
    </row>
    <row r="897" spans="1:9">
      <c r="A897" s="292"/>
      <c r="B897" s="292"/>
      <c r="C897" s="292"/>
      <c r="D897" s="470"/>
      <c r="E897" s="293"/>
      <c r="F897" s="293"/>
      <c r="G897" s="293"/>
      <c r="H897" s="293"/>
      <c r="I897" s="293"/>
    </row>
    <row r="898" spans="1:9">
      <c r="A898" s="292"/>
      <c r="B898" s="292"/>
      <c r="C898" s="292"/>
      <c r="D898" s="470"/>
      <c r="E898" s="293"/>
      <c r="F898" s="293"/>
      <c r="G898" s="293"/>
      <c r="H898" s="293"/>
      <c r="I898" s="293"/>
    </row>
    <row r="899" spans="1:9">
      <c r="A899" s="292"/>
      <c r="B899" s="292"/>
      <c r="C899" s="292"/>
      <c r="D899" s="470"/>
      <c r="E899" s="293"/>
      <c r="F899" s="293"/>
      <c r="G899" s="293"/>
      <c r="H899" s="293"/>
      <c r="I899" s="293"/>
    </row>
    <row r="900" spans="1:9">
      <c r="A900" s="292"/>
      <c r="B900" s="292"/>
      <c r="C900" s="292"/>
      <c r="D900" s="470"/>
      <c r="E900" s="293"/>
      <c r="F900" s="293"/>
      <c r="G900" s="293"/>
      <c r="H900" s="293"/>
      <c r="I900" s="293"/>
    </row>
    <row r="901" spans="1:9">
      <c r="A901" s="292"/>
      <c r="B901" s="292"/>
      <c r="C901" s="292"/>
      <c r="D901" s="470"/>
      <c r="E901" s="293"/>
      <c r="F901" s="293"/>
      <c r="G901" s="293"/>
      <c r="H901" s="293"/>
      <c r="I901" s="293"/>
    </row>
    <row r="902" spans="1:9">
      <c r="A902" s="292"/>
      <c r="B902" s="292"/>
      <c r="C902" s="292"/>
      <c r="D902" s="470"/>
      <c r="E902" s="293"/>
      <c r="F902" s="293"/>
      <c r="G902" s="293"/>
      <c r="H902" s="293"/>
      <c r="I902" s="293"/>
    </row>
    <row r="903" spans="1:9">
      <c r="A903" s="292"/>
      <c r="B903" s="292"/>
      <c r="C903" s="292"/>
      <c r="D903" s="292"/>
      <c r="E903" s="293"/>
      <c r="F903" s="293"/>
      <c r="G903" s="293"/>
      <c r="H903" s="293"/>
      <c r="I903" s="293"/>
    </row>
    <row r="904" spans="1:9">
      <c r="A904" s="292"/>
      <c r="B904" s="292"/>
      <c r="C904" s="292"/>
      <c r="D904" s="470"/>
      <c r="E904" s="293"/>
      <c r="F904" s="293"/>
      <c r="G904" s="293"/>
      <c r="H904" s="293"/>
      <c r="I904" s="293"/>
    </row>
    <row r="905" spans="1:9">
      <c r="A905" s="292"/>
      <c r="B905" s="292"/>
      <c r="C905" s="292"/>
      <c r="D905" s="292"/>
      <c r="E905" s="293"/>
      <c r="F905" s="293"/>
      <c r="G905" s="293"/>
      <c r="H905" s="293"/>
      <c r="I905" s="293"/>
    </row>
    <row r="906" spans="1:9">
      <c r="A906" s="292"/>
      <c r="B906" s="292"/>
      <c r="C906" s="292"/>
      <c r="D906" s="470"/>
      <c r="E906" s="293"/>
      <c r="F906" s="293"/>
      <c r="G906" s="293"/>
      <c r="H906" s="293"/>
      <c r="I906" s="293"/>
    </row>
    <row r="907" spans="1:9">
      <c r="A907" s="292"/>
      <c r="B907" s="292"/>
      <c r="C907" s="292"/>
      <c r="D907" s="292"/>
      <c r="E907" s="293"/>
      <c r="F907" s="293"/>
      <c r="G907" s="293"/>
      <c r="H907" s="293"/>
      <c r="I907" s="293"/>
    </row>
    <row r="908" spans="1:9">
      <c r="A908" s="292"/>
      <c r="B908" s="292"/>
      <c r="C908" s="292"/>
      <c r="D908" s="292"/>
      <c r="E908" s="293"/>
      <c r="F908" s="293"/>
      <c r="G908" s="293"/>
      <c r="H908" s="293"/>
      <c r="I908" s="293"/>
    </row>
    <row r="909" spans="1:9">
      <c r="A909" s="292"/>
      <c r="B909" s="292"/>
      <c r="C909" s="292"/>
      <c r="D909" s="292"/>
      <c r="E909" s="293"/>
      <c r="F909" s="293"/>
      <c r="G909" s="293"/>
      <c r="H909" s="293"/>
      <c r="I909" s="293"/>
    </row>
    <row r="910" spans="1:9">
      <c r="A910" s="292"/>
      <c r="B910" s="292"/>
      <c r="C910" s="292"/>
      <c r="D910" s="292"/>
      <c r="E910" s="293"/>
      <c r="F910" s="293"/>
      <c r="G910" s="293"/>
      <c r="H910" s="293"/>
      <c r="I910" s="293"/>
    </row>
    <row r="911" spans="1:9">
      <c r="A911" s="292"/>
      <c r="B911" s="292"/>
      <c r="C911" s="292"/>
      <c r="D911" s="292"/>
      <c r="E911" s="293"/>
      <c r="F911" s="293"/>
      <c r="G911" s="293"/>
      <c r="H911" s="293"/>
      <c r="I911" s="293"/>
    </row>
    <row r="912" spans="1:9">
      <c r="A912" s="292"/>
      <c r="B912" s="292"/>
      <c r="C912" s="292"/>
      <c r="D912" s="292"/>
      <c r="E912" s="293"/>
      <c r="F912" s="293"/>
      <c r="G912" s="293"/>
      <c r="H912" s="293"/>
      <c r="I912" s="293"/>
    </row>
    <row r="913" spans="1:9">
      <c r="A913" s="292"/>
      <c r="B913" s="292"/>
      <c r="C913" s="292"/>
      <c r="D913" s="470"/>
      <c r="E913" s="293"/>
      <c r="F913" s="293"/>
      <c r="G913" s="293"/>
      <c r="H913" s="293"/>
      <c r="I913" s="293"/>
    </row>
    <row r="914" spans="1:9">
      <c r="A914" s="292"/>
      <c r="B914" s="292"/>
      <c r="C914" s="292"/>
      <c r="D914" s="470"/>
      <c r="E914" s="293"/>
      <c r="F914" s="293"/>
      <c r="G914" s="293"/>
      <c r="H914" s="293"/>
      <c r="I914" s="293"/>
    </row>
    <row r="915" spans="1:9">
      <c r="A915" s="292"/>
      <c r="B915" s="292"/>
      <c r="C915" s="292"/>
      <c r="D915" s="292"/>
      <c r="E915" s="293"/>
      <c r="F915" s="293"/>
      <c r="G915" s="293"/>
      <c r="H915" s="293"/>
      <c r="I915" s="293"/>
    </row>
    <row r="916" spans="1:9">
      <c r="A916" s="292"/>
      <c r="B916" s="292"/>
      <c r="C916" s="292"/>
      <c r="D916" s="470"/>
      <c r="E916" s="293"/>
      <c r="F916" s="293"/>
      <c r="G916" s="293"/>
      <c r="H916" s="293"/>
      <c r="I916" s="293"/>
    </row>
    <row r="917" spans="1:9">
      <c r="A917" s="292"/>
      <c r="B917" s="292"/>
      <c r="C917" s="292"/>
      <c r="D917" s="470"/>
      <c r="E917" s="293"/>
      <c r="F917" s="293"/>
      <c r="G917" s="293"/>
      <c r="H917" s="293"/>
      <c r="I917" s="293"/>
    </row>
    <row r="918" spans="1:9">
      <c r="A918" s="292"/>
      <c r="B918" s="292"/>
      <c r="C918" s="292"/>
      <c r="D918" s="292"/>
      <c r="E918" s="293"/>
      <c r="F918" s="293"/>
      <c r="G918" s="293"/>
      <c r="H918" s="293"/>
      <c r="I918" s="293"/>
    </row>
    <row r="919" spans="1:9">
      <c r="A919" s="292"/>
      <c r="B919" s="292"/>
      <c r="C919" s="292"/>
      <c r="D919" s="470"/>
      <c r="E919" s="293"/>
      <c r="F919" s="293"/>
      <c r="G919" s="293"/>
      <c r="H919" s="293"/>
      <c r="I919" s="293"/>
    </row>
    <row r="920" spans="1:9">
      <c r="A920" s="292"/>
      <c r="B920" s="292"/>
      <c r="C920" s="292"/>
      <c r="D920" s="470"/>
      <c r="E920" s="293"/>
      <c r="F920" s="293"/>
      <c r="G920" s="293"/>
      <c r="H920" s="293"/>
      <c r="I920" s="293"/>
    </row>
    <row r="921" spans="1:9">
      <c r="A921" s="292"/>
      <c r="B921" s="292"/>
      <c r="C921" s="292"/>
      <c r="D921" s="292"/>
      <c r="E921" s="293"/>
      <c r="F921" s="293"/>
      <c r="G921" s="293"/>
      <c r="H921" s="293"/>
      <c r="I921" s="293"/>
    </row>
    <row r="922" spans="1:9">
      <c r="A922" s="292"/>
      <c r="B922" s="292"/>
      <c r="C922" s="292"/>
      <c r="D922" s="470"/>
      <c r="E922" s="293"/>
      <c r="F922" s="293"/>
      <c r="G922" s="293"/>
      <c r="H922" s="293"/>
      <c r="I922" s="293"/>
    </row>
    <row r="923" spans="1:9">
      <c r="A923" s="292"/>
      <c r="B923" s="292"/>
      <c r="C923" s="292"/>
      <c r="D923" s="292"/>
      <c r="E923" s="293"/>
      <c r="F923" s="293"/>
      <c r="G923" s="293"/>
      <c r="H923" s="293"/>
      <c r="I923" s="293"/>
    </row>
    <row r="924" spans="1:9">
      <c r="A924" s="292"/>
      <c r="B924" s="292"/>
      <c r="C924" s="292"/>
      <c r="D924" s="292"/>
      <c r="E924" s="293"/>
      <c r="F924" s="293"/>
      <c r="G924" s="293"/>
      <c r="H924" s="293"/>
      <c r="I924" s="293"/>
    </row>
    <row r="925" spans="1:9">
      <c r="A925" s="292"/>
      <c r="B925" s="292"/>
      <c r="C925" s="292"/>
      <c r="D925" s="470"/>
      <c r="E925" s="293"/>
      <c r="F925" s="293"/>
      <c r="G925" s="293"/>
      <c r="H925" s="293"/>
      <c r="I925" s="293"/>
    </row>
    <row r="926" spans="1:9">
      <c r="A926" s="292"/>
      <c r="B926" s="292"/>
      <c r="C926" s="292"/>
      <c r="D926" s="470"/>
      <c r="E926" s="293"/>
      <c r="F926" s="293"/>
      <c r="G926" s="293"/>
      <c r="H926" s="293"/>
      <c r="I926" s="293"/>
    </row>
    <row r="927" spans="1:9">
      <c r="A927" s="292"/>
      <c r="B927" s="292"/>
      <c r="C927" s="292"/>
      <c r="D927" s="470"/>
      <c r="E927" s="293"/>
      <c r="F927" s="293"/>
      <c r="G927" s="293"/>
      <c r="H927" s="293"/>
      <c r="I927" s="293"/>
    </row>
    <row r="928" spans="1:9">
      <c r="A928" s="292"/>
      <c r="B928" s="292"/>
      <c r="C928" s="292"/>
      <c r="D928" s="292"/>
      <c r="E928" s="293"/>
      <c r="F928" s="293"/>
      <c r="G928" s="293"/>
      <c r="H928" s="293"/>
      <c r="I928" s="293"/>
    </row>
    <row r="929" spans="1:9">
      <c r="A929" s="292"/>
      <c r="B929" s="292"/>
      <c r="C929" s="292"/>
      <c r="D929" s="470"/>
      <c r="E929" s="293"/>
      <c r="F929" s="293"/>
      <c r="G929" s="293"/>
      <c r="H929" s="293"/>
      <c r="I929" s="293"/>
    </row>
    <row r="930" spans="1:9">
      <c r="A930" s="292"/>
      <c r="B930" s="292"/>
      <c r="C930" s="292"/>
      <c r="D930" s="292"/>
      <c r="E930" s="293"/>
      <c r="F930" s="293"/>
      <c r="G930" s="293"/>
      <c r="H930" s="293"/>
      <c r="I930" s="293"/>
    </row>
    <row r="931" spans="1:9">
      <c r="A931" s="292"/>
      <c r="B931" s="292"/>
      <c r="C931" s="292"/>
      <c r="D931" s="470"/>
      <c r="E931" s="293"/>
      <c r="F931" s="293"/>
      <c r="G931" s="293"/>
      <c r="H931" s="293"/>
      <c r="I931" s="293"/>
    </row>
    <row r="932" spans="1:9">
      <c r="A932" s="292"/>
      <c r="B932" s="292"/>
      <c r="C932" s="292"/>
      <c r="D932" s="292"/>
      <c r="E932" s="293"/>
      <c r="F932" s="293"/>
      <c r="G932" s="293"/>
      <c r="H932" s="293"/>
      <c r="I932" s="293"/>
    </row>
    <row r="933" spans="1:9">
      <c r="A933" s="292"/>
      <c r="B933" s="292"/>
      <c r="C933" s="292"/>
      <c r="D933" s="470"/>
      <c r="E933" s="293"/>
      <c r="F933" s="293"/>
      <c r="G933" s="293"/>
      <c r="H933" s="293"/>
      <c r="I933" s="293"/>
    </row>
    <row r="934" spans="1:9">
      <c r="A934" s="292"/>
      <c r="B934" s="292"/>
      <c r="C934" s="292"/>
      <c r="D934" s="292"/>
      <c r="E934" s="293"/>
      <c r="F934" s="293"/>
      <c r="G934" s="293"/>
      <c r="H934" s="293"/>
      <c r="I934" s="293"/>
    </row>
    <row r="935" spans="1:9">
      <c r="A935" s="292"/>
      <c r="B935" s="292"/>
      <c r="C935" s="292"/>
      <c r="D935" s="470"/>
      <c r="E935" s="293"/>
      <c r="F935" s="293"/>
      <c r="G935" s="293"/>
      <c r="H935" s="293"/>
      <c r="I935" s="293"/>
    </row>
    <row r="936" spans="1:9">
      <c r="A936" s="292"/>
      <c r="B936" s="292"/>
      <c r="C936" s="292"/>
      <c r="D936" s="470"/>
      <c r="E936" s="293"/>
      <c r="F936" s="293"/>
      <c r="G936" s="293"/>
      <c r="H936" s="293"/>
      <c r="I936" s="293"/>
    </row>
    <row r="937" spans="1:9">
      <c r="A937" s="292"/>
      <c r="B937" s="292"/>
      <c r="C937" s="292"/>
      <c r="D937" s="470"/>
      <c r="E937" s="293"/>
      <c r="F937" s="293"/>
      <c r="G937" s="293"/>
      <c r="H937" s="293"/>
      <c r="I937" s="293"/>
    </row>
    <row r="938" spans="1:9">
      <c r="A938" s="292"/>
      <c r="B938" s="292"/>
      <c r="C938" s="292"/>
      <c r="D938" s="292"/>
      <c r="E938" s="293"/>
      <c r="F938" s="293"/>
      <c r="G938" s="293"/>
      <c r="H938" s="293"/>
      <c r="I938" s="293"/>
    </row>
    <row r="939" spans="1:9">
      <c r="A939" s="292"/>
      <c r="B939" s="292"/>
      <c r="C939" s="292"/>
      <c r="D939" s="470"/>
      <c r="E939" s="293"/>
      <c r="F939" s="293"/>
      <c r="G939" s="293"/>
      <c r="H939" s="293"/>
      <c r="I939" s="293"/>
    </row>
    <row r="940" spans="1:9">
      <c r="A940" s="292"/>
      <c r="B940" s="292"/>
      <c r="C940" s="292"/>
      <c r="D940" s="292"/>
      <c r="E940" s="293"/>
      <c r="F940" s="293"/>
      <c r="G940" s="293"/>
      <c r="H940" s="293"/>
      <c r="I940" s="293"/>
    </row>
    <row r="941" spans="1:9">
      <c r="A941" s="292"/>
      <c r="B941" s="292"/>
      <c r="C941" s="292"/>
      <c r="D941" s="470"/>
      <c r="E941" s="293"/>
      <c r="F941" s="293"/>
      <c r="G941" s="293"/>
      <c r="H941" s="293"/>
      <c r="I941" s="293"/>
    </row>
    <row r="942" spans="1:9">
      <c r="A942" s="292"/>
      <c r="B942" s="292"/>
      <c r="C942" s="292"/>
      <c r="D942" s="470"/>
      <c r="E942" s="293"/>
      <c r="F942" s="293"/>
      <c r="G942" s="293"/>
      <c r="H942" s="293"/>
      <c r="I942" s="293"/>
    </row>
    <row r="943" spans="1:9">
      <c r="A943" s="292"/>
      <c r="B943" s="292"/>
      <c r="C943" s="292"/>
      <c r="D943" s="292"/>
      <c r="E943" s="293"/>
      <c r="F943" s="293"/>
      <c r="G943" s="293"/>
      <c r="H943" s="293"/>
      <c r="I943" s="293"/>
    </row>
    <row r="944" spans="1:9">
      <c r="A944" s="292"/>
      <c r="B944" s="292"/>
      <c r="C944" s="292"/>
      <c r="D944" s="470"/>
      <c r="E944" s="293"/>
      <c r="F944" s="293"/>
      <c r="G944" s="293"/>
      <c r="H944" s="293"/>
      <c r="I944" s="293"/>
    </row>
    <row r="945" spans="1:9">
      <c r="A945" s="292"/>
      <c r="B945" s="292"/>
      <c r="C945" s="292"/>
      <c r="D945" s="292"/>
      <c r="E945" s="293"/>
      <c r="F945" s="293"/>
      <c r="G945" s="293"/>
      <c r="H945" s="293"/>
      <c r="I945" s="293"/>
    </row>
    <row r="946" spans="1:9">
      <c r="A946" s="292"/>
      <c r="B946" s="292"/>
      <c r="C946" s="292"/>
      <c r="D946" s="470"/>
      <c r="E946" s="293"/>
      <c r="F946" s="293"/>
      <c r="G946" s="293"/>
      <c r="H946" s="293"/>
      <c r="I946" s="293"/>
    </row>
    <row r="947" spans="1:9">
      <c r="A947" s="292"/>
      <c r="B947" s="292"/>
      <c r="C947" s="292"/>
      <c r="D947" s="292"/>
      <c r="E947" s="293"/>
      <c r="F947" s="293"/>
      <c r="G947" s="293"/>
      <c r="H947" s="293"/>
      <c r="I947" s="293"/>
    </row>
    <row r="948" spans="1:9">
      <c r="A948" s="292"/>
      <c r="B948" s="292"/>
      <c r="C948" s="292"/>
      <c r="D948" s="470"/>
      <c r="E948" s="293"/>
      <c r="F948" s="293"/>
      <c r="G948" s="293"/>
      <c r="H948" s="293"/>
      <c r="I948" s="293"/>
    </row>
    <row r="949" spans="1:9">
      <c r="A949" s="292"/>
      <c r="B949" s="292"/>
      <c r="C949" s="292"/>
      <c r="D949" s="470"/>
      <c r="E949" s="293"/>
      <c r="F949" s="293"/>
      <c r="G949" s="293"/>
      <c r="H949" s="293"/>
      <c r="I949" s="293"/>
    </row>
    <row r="950" spans="1:9">
      <c r="A950" s="292"/>
      <c r="B950" s="292"/>
      <c r="C950" s="292"/>
      <c r="D950" s="292"/>
      <c r="E950" s="293"/>
      <c r="F950" s="293"/>
      <c r="G950" s="293"/>
      <c r="H950" s="293"/>
      <c r="I950" s="293"/>
    </row>
    <row r="951" spans="1:9">
      <c r="A951" s="292"/>
      <c r="B951" s="292"/>
      <c r="C951" s="292"/>
      <c r="D951" s="292"/>
      <c r="E951" s="293"/>
      <c r="F951" s="293"/>
      <c r="G951" s="293"/>
      <c r="H951" s="293"/>
      <c r="I951" s="293"/>
    </row>
    <row r="952" spans="1:9">
      <c r="A952" s="292"/>
      <c r="B952" s="292"/>
      <c r="C952" s="292"/>
      <c r="D952" s="470"/>
      <c r="E952" s="293"/>
      <c r="F952" s="293"/>
      <c r="G952" s="293"/>
      <c r="H952" s="293"/>
      <c r="I952" s="293"/>
    </row>
    <row r="953" spans="1:9">
      <c r="A953" s="292"/>
      <c r="B953" s="292"/>
      <c r="C953" s="292"/>
      <c r="D953" s="470"/>
      <c r="E953" s="293"/>
      <c r="F953" s="293"/>
      <c r="G953" s="293"/>
      <c r="H953" s="293"/>
      <c r="I953" s="293"/>
    </row>
    <row r="954" spans="1:9">
      <c r="A954" s="292"/>
      <c r="B954" s="292"/>
      <c r="C954" s="292"/>
      <c r="D954" s="470"/>
      <c r="E954" s="293"/>
      <c r="F954" s="293"/>
      <c r="G954" s="293"/>
      <c r="H954" s="293"/>
      <c r="I954" s="293"/>
    </row>
    <row r="955" spans="1:9">
      <c r="A955" s="292"/>
      <c r="B955" s="292"/>
      <c r="C955" s="292"/>
      <c r="D955" s="470"/>
      <c r="E955" s="293"/>
      <c r="F955" s="293"/>
      <c r="G955" s="293"/>
      <c r="H955" s="293"/>
      <c r="I955" s="293"/>
    </row>
    <row r="956" spans="1:9">
      <c r="A956" s="292"/>
      <c r="B956" s="292"/>
      <c r="C956" s="292"/>
      <c r="D956" s="470"/>
      <c r="E956" s="293"/>
      <c r="F956" s="293"/>
      <c r="G956" s="293"/>
      <c r="H956" s="293"/>
      <c r="I956" s="293"/>
    </row>
    <row r="957" spans="1:9">
      <c r="A957" s="292"/>
      <c r="B957" s="292"/>
      <c r="C957" s="292"/>
      <c r="D957" s="292"/>
      <c r="E957" s="293"/>
      <c r="F957" s="293"/>
      <c r="G957" s="293"/>
      <c r="H957" s="293"/>
      <c r="I957" s="293"/>
    </row>
    <row r="958" spans="1:9">
      <c r="A958" s="292"/>
      <c r="B958" s="292"/>
      <c r="C958" s="292"/>
      <c r="D958" s="470"/>
      <c r="E958" s="293"/>
      <c r="F958" s="293"/>
      <c r="G958" s="293"/>
      <c r="H958" s="293"/>
      <c r="I958" s="293"/>
    </row>
    <row r="959" spans="1:9">
      <c r="A959" s="292"/>
      <c r="B959" s="292"/>
      <c r="C959" s="292"/>
      <c r="D959" s="292"/>
      <c r="E959" s="293"/>
      <c r="F959" s="293"/>
      <c r="G959" s="293"/>
      <c r="H959" s="293"/>
      <c r="I959" s="293"/>
    </row>
    <row r="960" spans="1:9">
      <c r="A960" s="292"/>
      <c r="B960" s="292"/>
      <c r="C960" s="292"/>
      <c r="D960" s="292"/>
      <c r="E960" s="293"/>
      <c r="F960" s="293"/>
      <c r="G960" s="293"/>
      <c r="H960" s="293"/>
      <c r="I960" s="293"/>
    </row>
    <row r="961" spans="1:9">
      <c r="A961" s="292"/>
      <c r="B961" s="292"/>
      <c r="C961" s="292"/>
      <c r="D961" s="470"/>
      <c r="E961" s="293"/>
      <c r="F961" s="293"/>
      <c r="G961" s="293"/>
      <c r="H961" s="293"/>
      <c r="I961" s="293"/>
    </row>
    <row r="962" spans="1:9">
      <c r="A962" s="292"/>
      <c r="B962" s="292"/>
      <c r="C962" s="292"/>
      <c r="D962" s="292"/>
      <c r="E962" s="293"/>
      <c r="F962" s="293"/>
      <c r="G962" s="293"/>
      <c r="H962" s="293"/>
      <c r="I962" s="293"/>
    </row>
    <row r="963" spans="1:9">
      <c r="A963" s="292"/>
      <c r="B963" s="292"/>
      <c r="C963" s="292"/>
      <c r="D963" s="470"/>
      <c r="E963" s="293"/>
      <c r="F963" s="293"/>
      <c r="G963" s="293"/>
      <c r="H963" s="293"/>
      <c r="I963" s="293"/>
    </row>
    <row r="964" spans="1:9">
      <c r="A964" s="292"/>
      <c r="B964" s="292"/>
      <c r="C964" s="292"/>
      <c r="D964" s="292"/>
      <c r="E964" s="293"/>
      <c r="F964" s="293"/>
      <c r="G964" s="293"/>
      <c r="H964" s="293"/>
      <c r="I964" s="293"/>
    </row>
    <row r="965" spans="1:9">
      <c r="A965" s="292"/>
      <c r="B965" s="292"/>
      <c r="C965" s="292"/>
      <c r="D965" s="292"/>
      <c r="E965" s="293"/>
      <c r="F965" s="293"/>
      <c r="G965" s="293"/>
      <c r="H965" s="293"/>
      <c r="I965" s="293"/>
    </row>
    <row r="966" spans="1:9">
      <c r="A966" s="292"/>
      <c r="B966" s="292"/>
      <c r="C966" s="292"/>
      <c r="D966" s="470"/>
      <c r="E966" s="293"/>
      <c r="F966" s="293"/>
      <c r="G966" s="293"/>
      <c r="H966" s="293"/>
      <c r="I966" s="293"/>
    </row>
    <row r="967" spans="1:9">
      <c r="A967" s="292"/>
      <c r="B967" s="292"/>
      <c r="C967" s="292"/>
      <c r="D967" s="470"/>
      <c r="E967" s="293"/>
      <c r="F967" s="293"/>
      <c r="G967" s="293"/>
      <c r="H967" s="293"/>
      <c r="I967" s="293"/>
    </row>
    <row r="968" spans="1:9">
      <c r="A968" s="292"/>
      <c r="B968" s="292"/>
      <c r="C968" s="292"/>
      <c r="D968" s="292"/>
      <c r="E968" s="293"/>
      <c r="F968" s="293"/>
      <c r="G968" s="293"/>
      <c r="H968" s="293"/>
      <c r="I968" s="293"/>
    </row>
    <row r="969" spans="1:9">
      <c r="A969" s="292"/>
      <c r="B969" s="292"/>
      <c r="C969" s="292"/>
      <c r="D969" s="470"/>
      <c r="E969" s="293"/>
      <c r="F969" s="293"/>
      <c r="G969" s="293"/>
      <c r="H969" s="293"/>
      <c r="I969" s="293"/>
    </row>
    <row r="970" spans="1:9">
      <c r="A970" s="292"/>
      <c r="B970" s="292"/>
      <c r="C970" s="292"/>
      <c r="D970" s="470"/>
      <c r="E970" s="293"/>
      <c r="F970" s="293"/>
      <c r="G970" s="293"/>
      <c r="H970" s="293"/>
      <c r="I970" s="293"/>
    </row>
    <row r="971" spans="1:9">
      <c r="A971" s="292"/>
      <c r="B971" s="292"/>
      <c r="C971" s="292"/>
      <c r="D971" s="292"/>
      <c r="E971" s="293"/>
      <c r="F971" s="293"/>
      <c r="G971" s="293"/>
      <c r="H971" s="293"/>
      <c r="I971" s="293"/>
    </row>
    <row r="972" spans="1:9">
      <c r="A972" s="292"/>
      <c r="B972" s="292"/>
      <c r="C972" s="292"/>
      <c r="D972" s="470"/>
      <c r="E972" s="293"/>
      <c r="F972" s="293"/>
      <c r="G972" s="293"/>
      <c r="H972" s="293"/>
      <c r="I972" s="293"/>
    </row>
    <row r="973" spans="1:9">
      <c r="A973" s="292"/>
      <c r="B973" s="292"/>
      <c r="C973" s="292"/>
      <c r="D973" s="470"/>
      <c r="E973" s="293"/>
      <c r="F973" s="293"/>
      <c r="G973" s="293"/>
      <c r="H973" s="293"/>
      <c r="I973" s="293"/>
    </row>
    <row r="974" spans="1:9">
      <c r="A974" s="292"/>
      <c r="B974" s="292"/>
      <c r="C974" s="292"/>
      <c r="D974" s="470"/>
      <c r="E974" s="293"/>
      <c r="F974" s="293"/>
      <c r="G974" s="293"/>
      <c r="H974" s="293"/>
      <c r="I974" s="293"/>
    </row>
    <row r="975" spans="1:9">
      <c r="A975" s="292"/>
      <c r="B975" s="292"/>
      <c r="C975" s="292"/>
      <c r="D975" s="470"/>
      <c r="E975" s="293"/>
      <c r="F975" s="293"/>
      <c r="G975" s="293"/>
      <c r="H975" s="293"/>
      <c r="I975" s="293"/>
    </row>
    <row r="976" spans="1:9">
      <c r="A976" s="292"/>
      <c r="B976" s="292"/>
      <c r="C976" s="292"/>
      <c r="D976" s="292"/>
      <c r="E976" s="293"/>
      <c r="F976" s="293"/>
      <c r="G976" s="293"/>
      <c r="H976" s="293"/>
      <c r="I976" s="293"/>
    </row>
    <row r="977" spans="1:9">
      <c r="A977" s="292"/>
      <c r="B977" s="292"/>
      <c r="C977" s="292"/>
      <c r="D977" s="470"/>
      <c r="E977" s="293"/>
      <c r="F977" s="293"/>
      <c r="G977" s="293"/>
      <c r="H977" s="293"/>
      <c r="I977" s="293"/>
    </row>
    <row r="978" spans="1:9">
      <c r="A978" s="292"/>
      <c r="B978" s="292"/>
      <c r="C978" s="292"/>
      <c r="D978" s="470"/>
      <c r="E978" s="293"/>
      <c r="F978" s="293"/>
      <c r="G978" s="293"/>
      <c r="H978" s="293"/>
      <c r="I978" s="293"/>
    </row>
    <row r="979" spans="1:9">
      <c r="A979" s="292"/>
      <c r="B979" s="292"/>
      <c r="C979" s="292"/>
      <c r="D979" s="292"/>
      <c r="E979" s="293"/>
      <c r="F979" s="293"/>
      <c r="G979" s="293"/>
      <c r="H979" s="293"/>
      <c r="I979" s="293"/>
    </row>
    <row r="980" spans="1:9">
      <c r="A980" s="292"/>
      <c r="B980" s="292"/>
      <c r="C980" s="292"/>
      <c r="D980" s="470"/>
      <c r="E980" s="293"/>
      <c r="F980" s="293"/>
      <c r="G980" s="293"/>
      <c r="H980" s="293"/>
      <c r="I980" s="293"/>
    </row>
    <row r="981" spans="1:9">
      <c r="A981" s="292"/>
      <c r="B981" s="292"/>
      <c r="C981" s="292"/>
      <c r="D981" s="470"/>
      <c r="E981" s="293"/>
      <c r="F981" s="293"/>
      <c r="G981" s="293"/>
      <c r="H981" s="293"/>
      <c r="I981" s="293"/>
    </row>
    <row r="982" spans="1:9">
      <c r="A982" s="292"/>
      <c r="B982" s="292"/>
      <c r="C982" s="292"/>
      <c r="D982" s="470"/>
      <c r="E982" s="293"/>
      <c r="F982" s="293"/>
      <c r="G982" s="293"/>
      <c r="H982" s="293"/>
      <c r="I982" s="293"/>
    </row>
    <row r="983" spans="1:9">
      <c r="A983" s="292"/>
      <c r="B983" s="292"/>
      <c r="C983" s="292"/>
      <c r="D983" s="470"/>
      <c r="E983" s="293"/>
      <c r="F983" s="293"/>
      <c r="G983" s="293"/>
      <c r="H983" s="293"/>
      <c r="I983" s="293"/>
    </row>
    <row r="984" spans="1:9">
      <c r="A984" s="292"/>
      <c r="B984" s="292"/>
      <c r="C984" s="292"/>
      <c r="D984" s="292"/>
      <c r="E984" s="293"/>
      <c r="F984" s="293"/>
      <c r="G984" s="293"/>
      <c r="H984" s="293"/>
      <c r="I984" s="293"/>
    </row>
    <row r="985" spans="1:9">
      <c r="A985" s="292"/>
      <c r="B985" s="292"/>
      <c r="C985" s="292"/>
      <c r="D985" s="470"/>
      <c r="E985" s="293"/>
      <c r="F985" s="293"/>
      <c r="G985" s="293"/>
      <c r="H985" s="293"/>
      <c r="I985" s="293"/>
    </row>
    <row r="986" spans="1:9">
      <c r="A986" s="292"/>
      <c r="B986" s="292"/>
      <c r="C986" s="292"/>
      <c r="D986" s="470"/>
      <c r="E986" s="293"/>
      <c r="F986" s="293"/>
      <c r="G986" s="293"/>
      <c r="H986" s="293"/>
      <c r="I986" s="293"/>
    </row>
    <row r="987" spans="1:9">
      <c r="A987" s="292"/>
      <c r="B987" s="292"/>
      <c r="C987" s="292"/>
      <c r="D987" s="470"/>
      <c r="E987" s="293"/>
      <c r="F987" s="293"/>
      <c r="G987" s="293"/>
      <c r="H987" s="293"/>
      <c r="I987" s="293"/>
    </row>
    <row r="988" spans="1:9">
      <c r="A988" s="292"/>
      <c r="B988" s="292"/>
      <c r="C988" s="292"/>
      <c r="D988" s="470"/>
      <c r="E988" s="293"/>
      <c r="F988" s="293"/>
      <c r="G988" s="293"/>
      <c r="H988" s="293"/>
      <c r="I988" s="293"/>
    </row>
    <row r="989" spans="1:9">
      <c r="A989" s="292"/>
      <c r="B989" s="292"/>
      <c r="C989" s="292"/>
      <c r="D989" s="470"/>
      <c r="E989" s="293"/>
      <c r="F989" s="293"/>
      <c r="G989" s="293"/>
      <c r="H989" s="293"/>
      <c r="I989" s="293"/>
    </row>
    <row r="990" spans="1:9">
      <c r="A990" s="292"/>
      <c r="B990" s="292"/>
      <c r="C990" s="292"/>
      <c r="D990" s="470"/>
      <c r="E990" s="293"/>
      <c r="F990" s="293"/>
      <c r="G990" s="293"/>
      <c r="H990" s="293"/>
      <c r="I990" s="293"/>
    </row>
    <row r="991" spans="1:9">
      <c r="A991" s="292"/>
      <c r="B991" s="292"/>
      <c r="C991" s="292"/>
      <c r="D991" s="470"/>
      <c r="E991" s="293"/>
      <c r="F991" s="293"/>
      <c r="G991" s="293"/>
      <c r="H991" s="293"/>
      <c r="I991" s="293"/>
    </row>
    <row r="992" spans="1:9">
      <c r="A992" s="292"/>
      <c r="B992" s="292"/>
      <c r="C992" s="292"/>
      <c r="D992" s="470"/>
      <c r="E992" s="293"/>
      <c r="F992" s="293"/>
      <c r="G992" s="293"/>
      <c r="H992" s="293"/>
      <c r="I992" s="293"/>
    </row>
    <row r="993" spans="1:9">
      <c r="A993" s="292"/>
      <c r="B993" s="292"/>
      <c r="C993" s="292"/>
      <c r="D993" s="470"/>
      <c r="E993" s="293"/>
      <c r="F993" s="293"/>
      <c r="G993" s="293"/>
      <c r="H993" s="293"/>
      <c r="I993" s="293"/>
    </row>
    <row r="994" spans="1:9">
      <c r="A994" s="292"/>
      <c r="B994" s="292"/>
      <c r="C994" s="292"/>
      <c r="D994" s="470"/>
      <c r="E994" s="293"/>
      <c r="F994" s="293"/>
      <c r="G994" s="293"/>
      <c r="H994" s="293"/>
      <c r="I994" s="293"/>
    </row>
    <row r="995" spans="1:9">
      <c r="A995" s="292"/>
      <c r="B995" s="292"/>
      <c r="C995" s="292"/>
      <c r="D995" s="292"/>
      <c r="E995" s="293"/>
      <c r="F995" s="293"/>
      <c r="G995" s="293"/>
      <c r="H995" s="293"/>
      <c r="I995" s="293"/>
    </row>
    <row r="996" spans="1:9">
      <c r="A996" s="292"/>
      <c r="B996" s="292"/>
      <c r="C996" s="292"/>
      <c r="D996" s="470"/>
      <c r="E996" s="293"/>
      <c r="F996" s="293"/>
      <c r="G996" s="293"/>
      <c r="H996" s="293"/>
      <c r="I996" s="293"/>
    </row>
    <row r="997" spans="1:9">
      <c r="A997" s="292"/>
      <c r="B997" s="292"/>
      <c r="C997" s="292"/>
      <c r="D997" s="470"/>
      <c r="E997" s="293"/>
      <c r="F997" s="293"/>
      <c r="G997" s="293"/>
      <c r="H997" s="293"/>
      <c r="I997" s="293"/>
    </row>
    <row r="998" spans="1:9">
      <c r="A998" s="292"/>
      <c r="B998" s="292"/>
      <c r="C998" s="292"/>
      <c r="D998" s="470"/>
      <c r="E998" s="293"/>
      <c r="F998" s="293"/>
      <c r="G998" s="293"/>
      <c r="H998" s="293"/>
      <c r="I998" s="293"/>
    </row>
    <row r="999" spans="1:9">
      <c r="A999" s="292"/>
      <c r="B999" s="292"/>
      <c r="C999" s="292"/>
      <c r="D999" s="292"/>
      <c r="E999" s="293"/>
      <c r="F999" s="293"/>
      <c r="G999" s="293"/>
      <c r="H999" s="293"/>
      <c r="I999" s="293"/>
    </row>
    <row r="1000" spans="1:9">
      <c r="A1000" s="292"/>
      <c r="B1000" s="292"/>
      <c r="C1000" s="292"/>
      <c r="D1000" s="470"/>
      <c r="E1000" s="293"/>
      <c r="F1000" s="293"/>
      <c r="G1000" s="293"/>
      <c r="H1000" s="293"/>
      <c r="I1000" s="293"/>
    </row>
    <row r="1001" spans="1:9">
      <c r="A1001" s="292"/>
      <c r="B1001" s="292"/>
      <c r="C1001" s="292"/>
      <c r="D1001" s="470"/>
      <c r="E1001" s="293"/>
      <c r="F1001" s="293"/>
      <c r="G1001" s="293"/>
      <c r="H1001" s="293"/>
      <c r="I1001" s="293"/>
    </row>
    <row r="1002" spans="1:9">
      <c r="A1002" s="292"/>
      <c r="B1002" s="292"/>
      <c r="C1002" s="292"/>
      <c r="D1002" s="470"/>
      <c r="E1002" s="293"/>
      <c r="F1002" s="293"/>
      <c r="G1002" s="293"/>
      <c r="H1002" s="293"/>
      <c r="I1002" s="293"/>
    </row>
    <row r="1003" spans="1:9">
      <c r="A1003" s="292"/>
      <c r="B1003" s="292"/>
      <c r="C1003" s="292"/>
      <c r="D1003" s="470"/>
      <c r="E1003" s="293"/>
      <c r="F1003" s="293"/>
      <c r="G1003" s="293"/>
      <c r="H1003" s="293"/>
      <c r="I1003" s="293"/>
    </row>
    <row r="1004" spans="1:9">
      <c r="A1004" s="292"/>
      <c r="B1004" s="292"/>
      <c r="C1004" s="292"/>
      <c r="D1004" s="470"/>
      <c r="E1004" s="293"/>
      <c r="F1004" s="293"/>
      <c r="G1004" s="293"/>
      <c r="H1004" s="293"/>
      <c r="I1004" s="293"/>
    </row>
    <row r="1005" spans="1:9">
      <c r="A1005" s="292"/>
      <c r="B1005" s="292"/>
      <c r="C1005" s="292"/>
      <c r="D1005" s="292"/>
      <c r="E1005" s="293"/>
      <c r="F1005" s="293"/>
      <c r="G1005" s="293"/>
      <c r="H1005" s="293"/>
      <c r="I1005" s="293"/>
    </row>
    <row r="1006" spans="1:9">
      <c r="A1006" s="292"/>
      <c r="B1006" s="292"/>
      <c r="C1006" s="292"/>
      <c r="D1006" s="470"/>
      <c r="E1006" s="293"/>
      <c r="F1006" s="293"/>
      <c r="G1006" s="293"/>
      <c r="H1006" s="293"/>
      <c r="I1006" s="293"/>
    </row>
    <row r="1007" spans="1:9">
      <c r="A1007" s="292"/>
      <c r="B1007" s="292"/>
      <c r="C1007" s="292"/>
      <c r="D1007" s="470"/>
      <c r="E1007" s="293"/>
      <c r="F1007" s="293"/>
      <c r="G1007" s="293"/>
      <c r="H1007" s="293"/>
      <c r="I1007" s="293"/>
    </row>
    <row r="1008" spans="1:9">
      <c r="A1008" s="292"/>
      <c r="B1008" s="292"/>
      <c r="C1008" s="292"/>
      <c r="D1008" s="470"/>
      <c r="E1008" s="293"/>
      <c r="F1008" s="293"/>
      <c r="G1008" s="293"/>
      <c r="H1008" s="293"/>
      <c r="I1008" s="293"/>
    </row>
    <row r="1009" spans="1:9">
      <c r="A1009" s="292"/>
      <c r="B1009" s="292"/>
      <c r="C1009" s="292"/>
      <c r="D1009" s="470"/>
      <c r="E1009" s="293"/>
      <c r="F1009" s="293"/>
      <c r="G1009" s="293"/>
      <c r="H1009" s="293"/>
      <c r="I1009" s="293"/>
    </row>
    <row r="1010" spans="1:9">
      <c r="A1010" s="292"/>
      <c r="B1010" s="292"/>
      <c r="C1010" s="292"/>
      <c r="D1010" s="470"/>
      <c r="E1010" s="293"/>
      <c r="F1010" s="293"/>
      <c r="G1010" s="293"/>
      <c r="H1010" s="293"/>
      <c r="I1010" s="293"/>
    </row>
    <row r="1011" spans="1:9">
      <c r="A1011" s="292"/>
      <c r="B1011" s="292"/>
      <c r="C1011" s="292"/>
      <c r="D1011" s="292"/>
      <c r="E1011" s="293"/>
      <c r="F1011" s="293"/>
      <c r="G1011" s="293"/>
      <c r="H1011" s="293"/>
      <c r="I1011" s="293"/>
    </row>
    <row r="1012" spans="1:9">
      <c r="A1012" s="292"/>
      <c r="B1012" s="292"/>
      <c r="C1012" s="292"/>
      <c r="D1012" s="292"/>
      <c r="E1012" s="293"/>
      <c r="F1012" s="293"/>
      <c r="G1012" s="293"/>
      <c r="H1012" s="293"/>
      <c r="I1012" s="293"/>
    </row>
    <row r="1013" spans="1:9">
      <c r="A1013" s="292"/>
      <c r="B1013" s="292"/>
      <c r="C1013" s="292"/>
      <c r="D1013" s="470"/>
      <c r="E1013" s="293"/>
      <c r="F1013" s="293"/>
      <c r="G1013" s="293"/>
      <c r="H1013" s="293"/>
      <c r="I1013" s="293"/>
    </row>
    <row r="1014" spans="1:9">
      <c r="A1014" s="292"/>
      <c r="B1014" s="292"/>
      <c r="C1014" s="292"/>
      <c r="D1014" s="470"/>
      <c r="E1014" s="293"/>
      <c r="F1014" s="293"/>
      <c r="G1014" s="293"/>
      <c r="H1014" s="293"/>
      <c r="I1014" s="293"/>
    </row>
    <row r="1015" spans="1:9">
      <c r="A1015" s="292"/>
      <c r="B1015" s="292"/>
      <c r="C1015" s="292"/>
      <c r="D1015" s="292"/>
      <c r="E1015" s="293"/>
      <c r="F1015" s="293"/>
      <c r="G1015" s="293"/>
      <c r="H1015" s="293"/>
      <c r="I1015" s="293"/>
    </row>
    <row r="1016" spans="1:9">
      <c r="A1016" s="292"/>
      <c r="B1016" s="292"/>
      <c r="C1016" s="292"/>
      <c r="D1016" s="292"/>
      <c r="E1016" s="293"/>
      <c r="F1016" s="293"/>
      <c r="G1016" s="293"/>
      <c r="H1016" s="293"/>
      <c r="I1016" s="293"/>
    </row>
    <row r="1017" spans="1:9">
      <c r="A1017" s="292"/>
      <c r="B1017" s="292"/>
      <c r="C1017" s="292"/>
      <c r="D1017" s="470"/>
      <c r="E1017" s="293"/>
      <c r="F1017" s="293"/>
      <c r="G1017" s="293"/>
      <c r="H1017" s="293"/>
      <c r="I1017" s="293"/>
    </row>
    <row r="1018" spans="1:9">
      <c r="A1018" s="292"/>
      <c r="B1018" s="292"/>
      <c r="C1018" s="292"/>
      <c r="D1018" s="470"/>
      <c r="E1018" s="293"/>
      <c r="F1018" s="293"/>
      <c r="G1018" s="293"/>
      <c r="H1018" s="293"/>
      <c r="I1018" s="293"/>
    </row>
    <row r="1019" spans="1:9">
      <c r="A1019" s="292"/>
      <c r="B1019" s="292"/>
      <c r="C1019" s="292"/>
      <c r="D1019" s="470"/>
      <c r="E1019" s="293"/>
      <c r="F1019" s="293"/>
      <c r="G1019" s="293"/>
      <c r="H1019" s="293"/>
      <c r="I1019" s="293"/>
    </row>
    <row r="1020" spans="1:9">
      <c r="A1020" s="292"/>
      <c r="B1020" s="292"/>
      <c r="C1020" s="292"/>
      <c r="D1020" s="292"/>
      <c r="E1020" s="293"/>
      <c r="F1020" s="293"/>
      <c r="G1020" s="293"/>
      <c r="H1020" s="293"/>
      <c r="I1020" s="293"/>
    </row>
    <row r="1021" spans="1:9">
      <c r="A1021" s="292"/>
      <c r="B1021" s="292"/>
      <c r="C1021" s="292"/>
      <c r="D1021" s="470"/>
      <c r="E1021" s="293"/>
      <c r="F1021" s="293"/>
      <c r="G1021" s="293"/>
      <c r="H1021" s="293"/>
      <c r="I1021" s="293"/>
    </row>
    <row r="1022" spans="1:9">
      <c r="A1022" s="292"/>
      <c r="B1022" s="292"/>
      <c r="C1022" s="292"/>
      <c r="D1022" s="470"/>
      <c r="E1022" s="293"/>
      <c r="F1022" s="293"/>
      <c r="G1022" s="293"/>
      <c r="H1022" s="293"/>
      <c r="I1022" s="293"/>
    </row>
    <row r="1023" spans="1:9">
      <c r="A1023" s="292"/>
      <c r="B1023" s="292"/>
      <c r="C1023" s="292"/>
      <c r="D1023" s="470"/>
      <c r="E1023" s="293"/>
      <c r="F1023" s="293"/>
      <c r="G1023" s="293"/>
      <c r="H1023" s="293"/>
      <c r="I1023" s="293"/>
    </row>
    <row r="1024" spans="1:9">
      <c r="A1024" s="292"/>
      <c r="B1024" s="292"/>
      <c r="C1024" s="292"/>
      <c r="D1024" s="470"/>
      <c r="E1024" s="293"/>
      <c r="F1024" s="293"/>
      <c r="G1024" s="293"/>
      <c r="H1024" s="293"/>
      <c r="I1024" s="293"/>
    </row>
    <row r="1025" spans="1:9">
      <c r="A1025" s="292"/>
      <c r="B1025" s="292"/>
      <c r="C1025" s="292"/>
      <c r="D1025" s="470"/>
      <c r="E1025" s="293"/>
      <c r="F1025" s="293"/>
      <c r="G1025" s="293"/>
      <c r="H1025" s="293"/>
      <c r="I1025" s="293"/>
    </row>
    <row r="1026" spans="1:9">
      <c r="A1026" s="292"/>
      <c r="B1026" s="292"/>
      <c r="C1026" s="292"/>
      <c r="D1026" s="292"/>
      <c r="E1026" s="293"/>
      <c r="F1026" s="293"/>
      <c r="G1026" s="293"/>
      <c r="H1026" s="293"/>
      <c r="I1026" s="293"/>
    </row>
    <row r="1027" spans="1:9">
      <c r="A1027" s="292"/>
      <c r="B1027" s="292"/>
      <c r="C1027" s="292"/>
      <c r="D1027" s="470"/>
      <c r="E1027" s="293"/>
      <c r="F1027" s="293"/>
      <c r="G1027" s="293"/>
      <c r="H1027" s="293"/>
      <c r="I1027" s="293"/>
    </row>
    <row r="1028" spans="1:9">
      <c r="A1028" s="292"/>
      <c r="B1028" s="292"/>
      <c r="C1028" s="292"/>
      <c r="D1028" s="470"/>
      <c r="E1028" s="293"/>
      <c r="F1028" s="293"/>
      <c r="G1028" s="293"/>
      <c r="H1028" s="293"/>
      <c r="I1028" s="293"/>
    </row>
    <row r="1029" spans="1:9">
      <c r="A1029" s="292"/>
      <c r="B1029" s="292"/>
      <c r="C1029" s="292"/>
      <c r="D1029" s="470"/>
      <c r="E1029" s="293"/>
      <c r="F1029" s="293"/>
      <c r="G1029" s="293"/>
      <c r="H1029" s="293"/>
      <c r="I1029" s="293"/>
    </row>
    <row r="1030" spans="1:9">
      <c r="A1030" s="292"/>
      <c r="B1030" s="292"/>
      <c r="C1030" s="292"/>
      <c r="D1030" s="470"/>
      <c r="E1030" s="293"/>
      <c r="F1030" s="293"/>
      <c r="G1030" s="293"/>
      <c r="H1030" s="293"/>
      <c r="I1030" s="293"/>
    </row>
    <row r="1031" spans="1:9">
      <c r="A1031" s="292"/>
      <c r="B1031" s="292"/>
      <c r="C1031" s="292"/>
      <c r="D1031" s="292"/>
      <c r="E1031" s="293"/>
      <c r="F1031" s="293"/>
      <c r="G1031" s="293"/>
      <c r="H1031" s="293"/>
      <c r="I1031" s="293"/>
    </row>
    <row r="1032" spans="1:9">
      <c r="A1032" s="292"/>
      <c r="B1032" s="292"/>
      <c r="C1032" s="292"/>
      <c r="D1032" s="292"/>
      <c r="E1032" s="293"/>
      <c r="F1032" s="293"/>
      <c r="G1032" s="293"/>
      <c r="H1032" s="293"/>
      <c r="I1032" s="293"/>
    </row>
    <row r="1033" spans="1:9">
      <c r="A1033" s="292"/>
      <c r="B1033" s="292"/>
      <c r="C1033" s="292"/>
      <c r="D1033" s="292"/>
      <c r="E1033" s="293"/>
      <c r="F1033" s="293"/>
      <c r="G1033" s="293"/>
      <c r="H1033" s="293"/>
      <c r="I1033" s="293"/>
    </row>
    <row r="1034" spans="1:9">
      <c r="A1034" s="292"/>
      <c r="B1034" s="292"/>
      <c r="C1034" s="292"/>
      <c r="D1034" s="470"/>
      <c r="E1034" s="293"/>
      <c r="F1034" s="293"/>
      <c r="G1034" s="293"/>
      <c r="H1034" s="293"/>
      <c r="I1034" s="293"/>
    </row>
    <row r="1035" spans="1:9">
      <c r="A1035" s="292"/>
      <c r="B1035" s="292"/>
      <c r="C1035" s="292"/>
      <c r="D1035" s="292"/>
      <c r="E1035" s="293"/>
      <c r="F1035" s="293"/>
      <c r="G1035" s="293"/>
      <c r="H1035" s="293"/>
      <c r="I1035" s="293"/>
    </row>
    <row r="1036" spans="1:9">
      <c r="A1036" s="292"/>
      <c r="B1036" s="292"/>
      <c r="C1036" s="292"/>
      <c r="D1036" s="470"/>
      <c r="E1036" s="293"/>
      <c r="F1036" s="293"/>
      <c r="G1036" s="293"/>
      <c r="H1036" s="293"/>
      <c r="I1036" s="293"/>
    </row>
    <row r="1037" spans="1:9">
      <c r="A1037" s="292"/>
      <c r="B1037" s="292"/>
      <c r="C1037" s="292"/>
      <c r="D1037" s="470"/>
      <c r="E1037" s="293"/>
      <c r="F1037" s="293"/>
      <c r="G1037" s="293"/>
      <c r="H1037" s="293"/>
      <c r="I1037" s="293"/>
    </row>
    <row r="1038" spans="1:9">
      <c r="A1038" s="292"/>
      <c r="B1038" s="292"/>
      <c r="C1038" s="292"/>
      <c r="D1038" s="470"/>
      <c r="E1038" s="293"/>
      <c r="F1038" s="293"/>
      <c r="G1038" s="293"/>
      <c r="H1038" s="293"/>
      <c r="I1038" s="293"/>
    </row>
    <row r="1039" spans="1:9">
      <c r="A1039" s="292"/>
      <c r="B1039" s="292"/>
      <c r="C1039" s="292"/>
      <c r="D1039" s="292"/>
      <c r="E1039" s="293"/>
      <c r="F1039" s="293"/>
      <c r="G1039" s="293"/>
      <c r="H1039" s="293"/>
      <c r="I1039" s="293"/>
    </row>
    <row r="1040" spans="1:9">
      <c r="A1040" s="292"/>
      <c r="B1040" s="292"/>
      <c r="C1040" s="292"/>
      <c r="D1040" s="470"/>
      <c r="E1040" s="293"/>
      <c r="F1040" s="293"/>
      <c r="G1040" s="293"/>
      <c r="H1040" s="293"/>
      <c r="I1040" s="293"/>
    </row>
    <row r="1041" spans="1:9">
      <c r="A1041" s="292"/>
      <c r="B1041" s="292"/>
      <c r="C1041" s="292"/>
      <c r="D1041" s="470"/>
      <c r="E1041" s="293"/>
      <c r="F1041" s="293"/>
      <c r="G1041" s="293"/>
      <c r="H1041" s="293"/>
      <c r="I1041" s="293"/>
    </row>
    <row r="1042" spans="1:9">
      <c r="A1042" s="292"/>
      <c r="B1042" s="292"/>
      <c r="C1042" s="292"/>
      <c r="D1042" s="470"/>
      <c r="E1042" s="293"/>
      <c r="F1042" s="293"/>
      <c r="G1042" s="293"/>
      <c r="H1042" s="293"/>
      <c r="I1042" s="293"/>
    </row>
    <row r="1043" spans="1:9">
      <c r="A1043" s="292"/>
      <c r="B1043" s="292"/>
      <c r="C1043" s="292"/>
      <c r="D1043" s="292"/>
      <c r="E1043" s="293"/>
      <c r="F1043" s="293"/>
      <c r="G1043" s="293"/>
      <c r="H1043" s="293"/>
      <c r="I1043" s="293"/>
    </row>
    <row r="1044" spans="1:9">
      <c r="A1044" s="292"/>
      <c r="B1044" s="292"/>
      <c r="C1044" s="292"/>
      <c r="D1044" s="292"/>
      <c r="E1044" s="293"/>
      <c r="F1044" s="293"/>
      <c r="G1044" s="293"/>
      <c r="H1044" s="293"/>
      <c r="I1044" s="293"/>
    </row>
    <row r="1045" spans="1:9">
      <c r="A1045" s="292"/>
      <c r="B1045" s="292"/>
      <c r="C1045" s="292"/>
      <c r="D1045" s="470"/>
      <c r="E1045" s="293"/>
      <c r="F1045" s="293"/>
      <c r="G1045" s="293"/>
      <c r="H1045" s="293"/>
      <c r="I1045" s="293"/>
    </row>
    <row r="1046" spans="1:9">
      <c r="A1046" s="292"/>
      <c r="B1046" s="292"/>
      <c r="C1046" s="292"/>
      <c r="D1046" s="470"/>
      <c r="E1046" s="293"/>
      <c r="F1046" s="293"/>
      <c r="G1046" s="293"/>
      <c r="H1046" s="293"/>
      <c r="I1046" s="293"/>
    </row>
    <row r="1047" spans="1:9">
      <c r="A1047" s="292"/>
      <c r="B1047" s="292"/>
      <c r="C1047" s="292"/>
      <c r="D1047" s="470"/>
      <c r="E1047" s="293"/>
      <c r="F1047" s="293"/>
      <c r="G1047" s="293"/>
      <c r="H1047" s="293"/>
      <c r="I1047" s="293"/>
    </row>
    <row r="1048" spans="1:9">
      <c r="A1048" s="292"/>
      <c r="B1048" s="292"/>
      <c r="C1048" s="292"/>
      <c r="D1048" s="292"/>
      <c r="E1048" s="293"/>
      <c r="F1048" s="293"/>
      <c r="G1048" s="293"/>
      <c r="H1048" s="293"/>
      <c r="I1048" s="293"/>
    </row>
    <row r="1049" spans="1:9">
      <c r="A1049" s="292"/>
      <c r="B1049" s="292"/>
      <c r="C1049" s="292"/>
      <c r="D1049" s="470"/>
      <c r="E1049" s="293"/>
      <c r="F1049" s="293"/>
      <c r="G1049" s="293"/>
      <c r="H1049" s="293"/>
      <c r="I1049" s="293"/>
    </row>
    <row r="1050" spans="1:9">
      <c r="A1050" s="292"/>
      <c r="B1050" s="292"/>
      <c r="C1050" s="292"/>
      <c r="D1050" s="292"/>
      <c r="E1050" s="293"/>
      <c r="F1050" s="293"/>
      <c r="G1050" s="293"/>
      <c r="H1050" s="293"/>
      <c r="I1050" s="293"/>
    </row>
    <row r="1051" spans="1:9">
      <c r="A1051" s="292"/>
      <c r="B1051" s="292"/>
      <c r="C1051" s="292"/>
      <c r="D1051" s="470"/>
      <c r="E1051" s="293"/>
      <c r="F1051" s="293"/>
      <c r="G1051" s="293"/>
      <c r="H1051" s="293"/>
      <c r="I1051" s="293"/>
    </row>
    <row r="1052" spans="1:9">
      <c r="A1052" s="292"/>
      <c r="B1052" s="292"/>
      <c r="C1052" s="292"/>
      <c r="D1052" s="470"/>
      <c r="E1052" s="293"/>
      <c r="F1052" s="293"/>
      <c r="G1052" s="293"/>
      <c r="H1052" s="293"/>
      <c r="I1052" s="293"/>
    </row>
    <row r="1053" spans="1:9">
      <c r="A1053" s="292"/>
      <c r="B1053" s="292"/>
      <c r="C1053" s="292"/>
      <c r="D1053" s="292"/>
      <c r="E1053" s="293"/>
      <c r="F1053" s="293"/>
      <c r="G1053" s="293"/>
      <c r="H1053" s="293"/>
      <c r="I1053" s="293"/>
    </row>
    <row r="1054" spans="1:9">
      <c r="A1054" s="292"/>
      <c r="B1054" s="292"/>
      <c r="C1054" s="292"/>
      <c r="D1054" s="470"/>
      <c r="E1054" s="293"/>
      <c r="F1054" s="293"/>
      <c r="G1054" s="293"/>
      <c r="H1054" s="293"/>
      <c r="I1054" s="293"/>
    </row>
    <row r="1055" spans="1:9">
      <c r="A1055" s="292"/>
      <c r="B1055" s="292"/>
      <c r="C1055" s="292"/>
      <c r="D1055" s="470"/>
      <c r="E1055" s="293"/>
      <c r="F1055" s="293"/>
      <c r="G1055" s="293"/>
      <c r="H1055" s="293"/>
      <c r="I1055" s="293"/>
    </row>
    <row r="1056" spans="1:9">
      <c r="A1056" s="292"/>
      <c r="B1056" s="292"/>
      <c r="C1056" s="292"/>
      <c r="D1056" s="292"/>
      <c r="E1056" s="293"/>
      <c r="F1056" s="293"/>
      <c r="G1056" s="293"/>
      <c r="H1056" s="293"/>
      <c r="I1056" s="293"/>
    </row>
    <row r="1057" spans="1:9">
      <c r="A1057" s="292"/>
      <c r="B1057" s="292"/>
      <c r="C1057" s="292"/>
      <c r="D1057" s="292"/>
      <c r="E1057" s="293"/>
      <c r="F1057" s="293"/>
      <c r="G1057" s="293"/>
      <c r="H1057" s="293"/>
      <c r="I1057" s="293"/>
    </row>
    <row r="1058" spans="1:9">
      <c r="A1058" s="292"/>
      <c r="B1058" s="292"/>
      <c r="C1058" s="292"/>
      <c r="D1058" s="292"/>
      <c r="E1058" s="293"/>
      <c r="F1058" s="293"/>
      <c r="G1058" s="293"/>
      <c r="H1058" s="293"/>
      <c r="I1058" s="293"/>
    </row>
    <row r="1059" spans="1:9">
      <c r="A1059" s="292"/>
      <c r="B1059" s="292"/>
      <c r="C1059" s="292"/>
      <c r="D1059" s="470"/>
      <c r="E1059" s="293"/>
      <c r="F1059" s="293"/>
      <c r="G1059" s="293"/>
      <c r="H1059" s="293"/>
      <c r="I1059" s="293"/>
    </row>
    <row r="1060" spans="1:9">
      <c r="A1060" s="292"/>
      <c r="B1060" s="292"/>
      <c r="C1060" s="292"/>
      <c r="D1060" s="470"/>
      <c r="E1060" s="293"/>
      <c r="F1060" s="293"/>
      <c r="G1060" s="293"/>
      <c r="H1060" s="293"/>
      <c r="I1060" s="293"/>
    </row>
    <row r="1061" spans="1:9">
      <c r="A1061" s="292"/>
      <c r="B1061" s="292"/>
      <c r="C1061" s="292"/>
      <c r="D1061" s="470"/>
      <c r="E1061" s="293"/>
      <c r="F1061" s="293"/>
      <c r="G1061" s="293"/>
      <c r="H1061" s="293"/>
      <c r="I1061" s="293"/>
    </row>
    <row r="1062" spans="1:9">
      <c r="A1062" s="292"/>
      <c r="B1062" s="292"/>
      <c r="C1062" s="292"/>
      <c r="D1062" s="292"/>
      <c r="E1062" s="293"/>
      <c r="F1062" s="293"/>
      <c r="G1062" s="293"/>
      <c r="H1062" s="293"/>
      <c r="I1062" s="293"/>
    </row>
    <row r="1063" spans="1:9">
      <c r="A1063" s="292"/>
      <c r="B1063" s="292"/>
      <c r="C1063" s="292"/>
      <c r="D1063" s="292"/>
      <c r="E1063" s="293"/>
      <c r="F1063" s="293"/>
      <c r="G1063" s="293"/>
      <c r="H1063" s="293"/>
      <c r="I1063" s="293"/>
    </row>
    <row r="1064" spans="1:9">
      <c r="A1064" s="292"/>
      <c r="B1064" s="292"/>
      <c r="C1064" s="292"/>
      <c r="D1064" s="292"/>
      <c r="E1064" s="293"/>
      <c r="F1064" s="293"/>
      <c r="G1064" s="293"/>
      <c r="H1064" s="293"/>
      <c r="I1064" s="293"/>
    </row>
    <row r="1065" spans="1:9">
      <c r="A1065" s="292"/>
      <c r="B1065" s="292"/>
      <c r="C1065" s="292"/>
      <c r="D1065" s="292"/>
      <c r="E1065" s="293"/>
      <c r="F1065" s="293"/>
      <c r="G1065" s="293"/>
      <c r="H1065" s="293"/>
      <c r="I1065" s="293"/>
    </row>
    <row r="1066" spans="1:9">
      <c r="A1066" s="292"/>
      <c r="B1066" s="292"/>
      <c r="C1066" s="292"/>
      <c r="D1066" s="470"/>
      <c r="E1066" s="293"/>
      <c r="F1066" s="293"/>
      <c r="G1066" s="293"/>
      <c r="H1066" s="293"/>
      <c r="I1066" s="293"/>
    </row>
    <row r="1067" spans="1:9">
      <c r="A1067" s="292"/>
      <c r="B1067" s="292"/>
      <c r="C1067" s="292"/>
      <c r="D1067" s="292"/>
      <c r="E1067" s="293"/>
      <c r="F1067" s="293"/>
      <c r="G1067" s="293"/>
      <c r="H1067" s="293"/>
      <c r="I1067" s="293"/>
    </row>
    <row r="1068" spans="1:9">
      <c r="A1068" s="292"/>
      <c r="B1068" s="292"/>
      <c r="C1068" s="292"/>
      <c r="D1068" s="470"/>
      <c r="E1068" s="293"/>
      <c r="F1068" s="293"/>
      <c r="G1068" s="293"/>
      <c r="H1068" s="293"/>
      <c r="I1068" s="293"/>
    </row>
    <row r="1069" spans="1:9">
      <c r="A1069" s="292"/>
      <c r="B1069" s="292"/>
      <c r="C1069" s="292"/>
      <c r="D1069" s="470"/>
      <c r="E1069" s="293"/>
      <c r="F1069" s="293"/>
      <c r="G1069" s="293"/>
      <c r="H1069" s="293"/>
      <c r="I1069" s="293"/>
    </row>
    <row r="1070" spans="1:9">
      <c r="A1070" s="292"/>
      <c r="B1070" s="292"/>
      <c r="C1070" s="292"/>
      <c r="D1070" s="470"/>
      <c r="E1070" s="293"/>
      <c r="F1070" s="293"/>
      <c r="G1070" s="293"/>
      <c r="H1070" s="293"/>
      <c r="I1070" s="293"/>
    </row>
    <row r="1071" spans="1:9">
      <c r="A1071" s="292"/>
      <c r="B1071" s="292"/>
      <c r="C1071" s="292"/>
      <c r="D1071" s="470"/>
      <c r="E1071" s="293"/>
      <c r="F1071" s="293"/>
      <c r="G1071" s="293"/>
      <c r="H1071" s="293"/>
      <c r="I1071" s="293"/>
    </row>
    <row r="1072" spans="1:9">
      <c r="A1072" s="292"/>
      <c r="B1072" s="292"/>
      <c r="C1072" s="292"/>
      <c r="D1072" s="470"/>
      <c r="E1072" s="293"/>
      <c r="F1072" s="293"/>
      <c r="G1072" s="293"/>
      <c r="H1072" s="293"/>
      <c r="I1072" s="293"/>
    </row>
    <row r="1073" spans="1:9">
      <c r="A1073" s="292"/>
      <c r="B1073" s="292"/>
      <c r="C1073" s="292"/>
      <c r="D1073" s="470"/>
      <c r="E1073" s="293"/>
      <c r="F1073" s="293"/>
      <c r="G1073" s="293"/>
      <c r="H1073" s="293"/>
      <c r="I1073" s="293"/>
    </row>
    <row r="1074" spans="1:9">
      <c r="A1074" s="292"/>
      <c r="B1074" s="292"/>
      <c r="C1074" s="292"/>
      <c r="D1074" s="470"/>
      <c r="E1074" s="293"/>
      <c r="F1074" s="293"/>
      <c r="G1074" s="293"/>
      <c r="H1074" s="293"/>
      <c r="I1074" s="293"/>
    </row>
    <row r="1075" spans="1:9">
      <c r="A1075" s="292"/>
      <c r="B1075" s="292"/>
      <c r="C1075" s="292"/>
      <c r="D1075" s="292"/>
      <c r="E1075" s="293"/>
      <c r="F1075" s="293"/>
      <c r="G1075" s="293"/>
      <c r="H1075" s="293"/>
      <c r="I1075" s="293"/>
    </row>
    <row r="1076" spans="1:9">
      <c r="A1076" s="292"/>
      <c r="B1076" s="292"/>
      <c r="C1076" s="292"/>
      <c r="D1076" s="470"/>
      <c r="E1076" s="293"/>
      <c r="F1076" s="293"/>
      <c r="G1076" s="293"/>
      <c r="H1076" s="293"/>
      <c r="I1076" s="293"/>
    </row>
    <row r="1077" spans="1:9">
      <c r="A1077" s="292"/>
      <c r="B1077" s="292"/>
      <c r="C1077" s="292"/>
      <c r="D1077" s="292"/>
      <c r="E1077" s="293"/>
      <c r="F1077" s="293"/>
      <c r="G1077" s="293"/>
      <c r="H1077" s="293"/>
      <c r="I1077" s="293"/>
    </row>
    <row r="1078" spans="1:9">
      <c r="A1078" s="292"/>
      <c r="B1078" s="292"/>
      <c r="C1078" s="292"/>
      <c r="D1078" s="470"/>
      <c r="E1078" s="293"/>
      <c r="F1078" s="293"/>
      <c r="G1078" s="293"/>
      <c r="H1078" s="293"/>
      <c r="I1078" s="293"/>
    </row>
    <row r="1079" spans="1:9">
      <c r="A1079" s="292"/>
      <c r="B1079" s="292"/>
      <c r="C1079" s="292"/>
      <c r="D1079" s="292"/>
      <c r="E1079" s="293"/>
      <c r="F1079" s="293"/>
      <c r="G1079" s="293"/>
      <c r="H1079" s="293"/>
      <c r="I1079" s="293"/>
    </row>
    <row r="1080" spans="1:9">
      <c r="A1080" s="292"/>
      <c r="B1080" s="292"/>
      <c r="C1080" s="292"/>
      <c r="D1080" s="470"/>
      <c r="E1080" s="293"/>
      <c r="F1080" s="293"/>
      <c r="G1080" s="293"/>
      <c r="H1080" s="293"/>
      <c r="I1080" s="293"/>
    </row>
    <row r="1081" spans="1:9">
      <c r="A1081" s="292"/>
      <c r="B1081" s="292"/>
      <c r="C1081" s="292"/>
      <c r="D1081" s="470"/>
      <c r="E1081" s="293"/>
      <c r="F1081" s="293"/>
      <c r="G1081" s="293"/>
      <c r="H1081" s="293"/>
      <c r="I1081" s="293"/>
    </row>
    <row r="1082" spans="1:9">
      <c r="A1082" s="292"/>
      <c r="B1082" s="292"/>
      <c r="C1082" s="292"/>
      <c r="D1082" s="292"/>
      <c r="E1082" s="293"/>
      <c r="F1082" s="293"/>
      <c r="G1082" s="293"/>
      <c r="H1082" s="293"/>
      <c r="I1082" s="293"/>
    </row>
    <row r="1083" spans="1:9">
      <c r="A1083" s="292"/>
      <c r="B1083" s="292"/>
      <c r="C1083" s="292"/>
      <c r="D1083" s="292"/>
      <c r="E1083" s="293"/>
      <c r="F1083" s="293"/>
      <c r="G1083" s="293"/>
      <c r="H1083" s="293"/>
      <c r="I1083" s="293"/>
    </row>
    <row r="1084" spans="1:9">
      <c r="A1084" s="292"/>
      <c r="B1084" s="292"/>
      <c r="C1084" s="292"/>
      <c r="D1084" s="470"/>
      <c r="E1084" s="293"/>
      <c r="F1084" s="293"/>
      <c r="G1084" s="293"/>
      <c r="H1084" s="293"/>
      <c r="I1084" s="293"/>
    </row>
    <row r="1085" spans="1:9">
      <c r="A1085" s="292"/>
      <c r="B1085" s="292"/>
      <c r="C1085" s="292"/>
      <c r="D1085" s="470"/>
      <c r="E1085" s="293"/>
      <c r="F1085" s="293"/>
      <c r="G1085" s="293"/>
      <c r="H1085" s="293"/>
      <c r="I1085" s="293"/>
    </row>
    <row r="1086" spans="1:9">
      <c r="A1086" s="292"/>
      <c r="B1086" s="292"/>
      <c r="C1086" s="292"/>
      <c r="D1086" s="470"/>
      <c r="E1086" s="293"/>
      <c r="F1086" s="293"/>
      <c r="G1086" s="293"/>
      <c r="H1086" s="293"/>
      <c r="I1086" s="293"/>
    </row>
    <row r="1087" spans="1:9">
      <c r="A1087" s="292"/>
      <c r="B1087" s="292"/>
      <c r="C1087" s="292"/>
      <c r="D1087" s="470"/>
      <c r="E1087" s="293"/>
      <c r="F1087" s="293"/>
      <c r="G1087" s="293"/>
      <c r="H1087" s="293"/>
      <c r="I1087" s="293"/>
    </row>
    <row r="1088" spans="1:9">
      <c r="A1088" s="292"/>
      <c r="B1088" s="292"/>
      <c r="C1088" s="292"/>
      <c r="D1088" s="470"/>
      <c r="E1088" s="293"/>
      <c r="F1088" s="293"/>
      <c r="G1088" s="293"/>
      <c r="H1088" s="293"/>
      <c r="I1088" s="293"/>
    </row>
    <row r="1089" spans="1:9">
      <c r="A1089" s="292"/>
      <c r="B1089" s="292"/>
      <c r="C1089" s="292"/>
      <c r="D1089" s="292"/>
      <c r="E1089" s="293"/>
      <c r="F1089" s="293"/>
      <c r="G1089" s="293"/>
      <c r="H1089" s="293"/>
      <c r="I1089" s="293"/>
    </row>
    <row r="1090" spans="1:9">
      <c r="A1090" s="292"/>
      <c r="B1090" s="292"/>
      <c r="C1090" s="292"/>
      <c r="D1090" s="470"/>
      <c r="E1090" s="293"/>
      <c r="F1090" s="293"/>
      <c r="G1090" s="293"/>
      <c r="H1090" s="293"/>
      <c r="I1090" s="293"/>
    </row>
    <row r="1091" spans="1:9">
      <c r="A1091" s="292"/>
      <c r="B1091" s="292"/>
      <c r="C1091" s="292"/>
      <c r="D1091" s="470"/>
      <c r="E1091" s="293"/>
      <c r="F1091" s="293"/>
      <c r="G1091" s="293"/>
      <c r="H1091" s="293"/>
      <c r="I1091" s="293"/>
    </row>
    <row r="1092" spans="1:9">
      <c r="A1092" s="292"/>
      <c r="B1092" s="292"/>
      <c r="C1092" s="292"/>
      <c r="D1092" s="470"/>
      <c r="E1092" s="293"/>
      <c r="F1092" s="293"/>
      <c r="G1092" s="293"/>
      <c r="H1092" s="293"/>
      <c r="I1092" s="293"/>
    </row>
    <row r="1093" spans="1:9">
      <c r="A1093" s="292"/>
      <c r="B1093" s="292"/>
      <c r="C1093" s="292"/>
      <c r="D1093" s="292"/>
      <c r="E1093" s="293"/>
      <c r="F1093" s="293"/>
      <c r="G1093" s="293"/>
      <c r="H1093" s="293"/>
      <c r="I1093" s="293"/>
    </row>
    <row r="1094" spans="1:9">
      <c r="A1094" s="292"/>
      <c r="B1094" s="292"/>
      <c r="C1094" s="292"/>
      <c r="D1094" s="470"/>
      <c r="E1094" s="293"/>
      <c r="F1094" s="293"/>
      <c r="G1094" s="293"/>
      <c r="H1094" s="293"/>
      <c r="I1094" s="293"/>
    </row>
    <row r="1095" spans="1:9">
      <c r="A1095" s="292"/>
      <c r="B1095" s="292"/>
      <c r="C1095" s="292"/>
      <c r="D1095" s="470"/>
      <c r="E1095" s="293"/>
      <c r="F1095" s="293"/>
      <c r="G1095" s="293"/>
      <c r="H1095" s="293"/>
      <c r="I1095" s="293"/>
    </row>
    <row r="1096" spans="1:9">
      <c r="A1096" s="292"/>
      <c r="B1096" s="292"/>
      <c r="C1096" s="292"/>
      <c r="D1096" s="470"/>
      <c r="E1096" s="293"/>
      <c r="F1096" s="293"/>
      <c r="G1096" s="293"/>
      <c r="H1096" s="293"/>
      <c r="I1096" s="293"/>
    </row>
    <row r="1097" spans="1:9">
      <c r="A1097" s="292"/>
      <c r="B1097" s="292"/>
      <c r="C1097" s="292"/>
      <c r="D1097" s="470"/>
      <c r="E1097" s="293"/>
      <c r="F1097" s="293"/>
      <c r="G1097" s="293"/>
      <c r="H1097" s="293"/>
      <c r="I1097" s="293"/>
    </row>
    <row r="1098" spans="1:9">
      <c r="A1098" s="292"/>
      <c r="B1098" s="292"/>
      <c r="C1098" s="292"/>
      <c r="D1098" s="292"/>
      <c r="E1098" s="293"/>
      <c r="F1098" s="293"/>
      <c r="G1098" s="293"/>
      <c r="H1098" s="293"/>
      <c r="I1098" s="293"/>
    </row>
    <row r="1099" spans="1:9">
      <c r="A1099" s="292"/>
      <c r="B1099" s="292"/>
      <c r="C1099" s="292"/>
      <c r="D1099" s="470"/>
      <c r="E1099" s="293"/>
      <c r="F1099" s="293"/>
      <c r="G1099" s="293"/>
      <c r="H1099" s="293"/>
      <c r="I1099" s="293"/>
    </row>
    <row r="1100" spans="1:9">
      <c r="A1100" s="292"/>
      <c r="B1100" s="292"/>
      <c r="C1100" s="292"/>
      <c r="D1100" s="470"/>
      <c r="E1100" s="293"/>
      <c r="F1100" s="293"/>
      <c r="G1100" s="293"/>
      <c r="H1100" s="293"/>
      <c r="I1100" s="293"/>
    </row>
    <row r="1101" spans="1:9">
      <c r="A1101" s="292"/>
      <c r="B1101" s="292"/>
      <c r="C1101" s="292"/>
      <c r="D1101" s="470"/>
      <c r="E1101" s="293"/>
      <c r="F1101" s="293"/>
      <c r="G1101" s="293"/>
      <c r="H1101" s="293"/>
      <c r="I1101" s="293"/>
    </row>
    <row r="1102" spans="1:9">
      <c r="A1102" s="292"/>
      <c r="B1102" s="292"/>
      <c r="C1102" s="292"/>
      <c r="D1102" s="470"/>
      <c r="E1102" s="293"/>
      <c r="F1102" s="293"/>
      <c r="G1102" s="293"/>
      <c r="H1102" s="293"/>
      <c r="I1102" s="293"/>
    </row>
    <row r="1103" spans="1:9">
      <c r="A1103" s="292"/>
      <c r="B1103" s="292"/>
      <c r="C1103" s="292"/>
      <c r="D1103" s="470"/>
      <c r="E1103" s="293"/>
      <c r="F1103" s="293"/>
      <c r="G1103" s="293"/>
      <c r="H1103" s="293"/>
      <c r="I1103" s="293"/>
    </row>
    <row r="1104" spans="1:9">
      <c r="A1104" s="292"/>
      <c r="B1104" s="292"/>
      <c r="C1104" s="292"/>
      <c r="D1104" s="292"/>
      <c r="E1104" s="293"/>
      <c r="F1104" s="293"/>
      <c r="G1104" s="293"/>
      <c r="H1104" s="293"/>
      <c r="I1104" s="293"/>
    </row>
    <row r="1105" spans="1:9">
      <c r="A1105" s="292"/>
      <c r="B1105" s="292"/>
      <c r="C1105" s="292"/>
      <c r="D1105" s="470"/>
      <c r="E1105" s="293"/>
      <c r="F1105" s="293"/>
      <c r="G1105" s="293"/>
      <c r="H1105" s="293"/>
      <c r="I1105" s="293"/>
    </row>
    <row r="1106" spans="1:9">
      <c r="A1106" s="292"/>
      <c r="B1106" s="292"/>
      <c r="C1106" s="292"/>
      <c r="D1106" s="292"/>
      <c r="E1106" s="293"/>
      <c r="F1106" s="293"/>
      <c r="G1106" s="293"/>
      <c r="H1106" s="293"/>
      <c r="I1106" s="293"/>
    </row>
    <row r="1107" spans="1:9">
      <c r="A1107" s="292"/>
      <c r="B1107" s="292"/>
      <c r="C1107" s="292"/>
      <c r="D1107" s="470"/>
      <c r="E1107" s="293"/>
      <c r="F1107" s="293"/>
      <c r="G1107" s="293"/>
      <c r="H1107" s="293"/>
      <c r="I1107" s="293"/>
    </row>
    <row r="1108" spans="1:9">
      <c r="A1108" s="292"/>
      <c r="B1108" s="292"/>
      <c r="C1108" s="292"/>
      <c r="D1108" s="292"/>
      <c r="E1108" s="293"/>
      <c r="F1108" s="293"/>
      <c r="G1108" s="293"/>
      <c r="H1108" s="293"/>
      <c r="I1108" s="293"/>
    </row>
    <row r="1109" spans="1:9">
      <c r="A1109" s="292"/>
      <c r="B1109" s="292"/>
      <c r="C1109" s="292"/>
      <c r="D1109" s="292"/>
      <c r="E1109" s="293"/>
      <c r="F1109" s="293"/>
      <c r="G1109" s="293"/>
      <c r="H1109" s="293"/>
      <c r="I1109" s="293"/>
    </row>
    <row r="1110" spans="1:9">
      <c r="A1110" s="292"/>
      <c r="B1110" s="292"/>
      <c r="C1110" s="292"/>
      <c r="D1110" s="470"/>
      <c r="E1110" s="293"/>
      <c r="F1110" s="293"/>
      <c r="G1110" s="293"/>
      <c r="H1110" s="293"/>
      <c r="I1110" s="293"/>
    </row>
    <row r="1111" spans="1:9">
      <c r="A1111" s="292"/>
      <c r="B1111" s="292"/>
      <c r="C1111" s="292"/>
      <c r="D1111" s="470"/>
      <c r="E1111" s="293"/>
      <c r="F1111" s="293"/>
      <c r="G1111" s="293"/>
      <c r="H1111" s="293"/>
      <c r="I1111" s="293"/>
    </row>
    <row r="1112" spans="1:9">
      <c r="A1112" s="292"/>
      <c r="B1112" s="292"/>
      <c r="C1112" s="292"/>
      <c r="D1112" s="470"/>
      <c r="E1112" s="293"/>
      <c r="F1112" s="293"/>
      <c r="G1112" s="293"/>
      <c r="H1112" s="293"/>
      <c r="I1112" s="293"/>
    </row>
    <row r="1113" spans="1:9">
      <c r="A1113" s="292"/>
      <c r="B1113" s="292"/>
      <c r="C1113" s="292"/>
      <c r="D1113" s="470"/>
      <c r="E1113" s="293"/>
      <c r="F1113" s="293"/>
      <c r="G1113" s="293"/>
      <c r="H1113" s="293"/>
      <c r="I1113" s="293"/>
    </row>
    <row r="1114" spans="1:9">
      <c r="A1114" s="292"/>
      <c r="B1114" s="292"/>
      <c r="C1114" s="292"/>
      <c r="D1114" s="292"/>
      <c r="E1114" s="293"/>
      <c r="F1114" s="293"/>
      <c r="G1114" s="293"/>
      <c r="H1114" s="293"/>
      <c r="I1114" s="293"/>
    </row>
    <row r="1115" spans="1:9">
      <c r="A1115" s="292"/>
      <c r="B1115" s="292"/>
      <c r="C1115" s="292"/>
      <c r="D1115" s="292"/>
      <c r="E1115" s="293"/>
      <c r="F1115" s="293"/>
      <c r="G1115" s="293"/>
      <c r="H1115" s="293"/>
      <c r="I1115" s="293"/>
    </row>
    <row r="1116" spans="1:9">
      <c r="A1116" s="292"/>
      <c r="B1116" s="292"/>
      <c r="C1116" s="292"/>
      <c r="D1116" s="470"/>
      <c r="E1116" s="293"/>
      <c r="F1116" s="293"/>
      <c r="G1116" s="293"/>
      <c r="H1116" s="293"/>
      <c r="I1116" s="293"/>
    </row>
    <row r="1117" spans="1:9">
      <c r="A1117" s="292"/>
      <c r="B1117" s="292"/>
      <c r="C1117" s="292"/>
      <c r="D1117" s="292"/>
      <c r="E1117" s="293"/>
      <c r="F1117" s="293"/>
      <c r="G1117" s="293"/>
      <c r="H1117" s="293"/>
      <c r="I1117" s="293"/>
    </row>
    <row r="1118" spans="1:9">
      <c r="A1118" s="292"/>
      <c r="B1118" s="292"/>
      <c r="C1118" s="292"/>
      <c r="D1118" s="470"/>
      <c r="E1118" s="293"/>
      <c r="F1118" s="293"/>
      <c r="G1118" s="293"/>
      <c r="H1118" s="293"/>
      <c r="I1118" s="293"/>
    </row>
    <row r="1119" spans="1:9">
      <c r="A1119" s="292"/>
      <c r="B1119" s="292"/>
      <c r="C1119" s="292"/>
      <c r="D1119" s="470"/>
      <c r="E1119" s="293"/>
      <c r="F1119" s="293"/>
      <c r="G1119" s="293"/>
      <c r="H1119" s="293"/>
      <c r="I1119" s="293"/>
    </row>
    <row r="1120" spans="1:9">
      <c r="A1120" s="292"/>
      <c r="B1120" s="292"/>
      <c r="C1120" s="292"/>
      <c r="D1120" s="470"/>
      <c r="E1120" s="293"/>
      <c r="F1120" s="293"/>
      <c r="G1120" s="293"/>
      <c r="H1120" s="293"/>
      <c r="I1120" s="293"/>
    </row>
    <row r="1121" spans="1:9">
      <c r="A1121" s="292"/>
      <c r="B1121" s="292"/>
      <c r="C1121" s="292"/>
      <c r="D1121" s="292"/>
      <c r="E1121" s="293"/>
      <c r="F1121" s="293"/>
      <c r="G1121" s="293"/>
      <c r="H1121" s="293"/>
      <c r="I1121" s="293"/>
    </row>
    <row r="1122" spans="1:9">
      <c r="A1122" s="292"/>
      <c r="B1122" s="292"/>
      <c r="C1122" s="292"/>
      <c r="D1122" s="470"/>
      <c r="E1122" s="293"/>
      <c r="F1122" s="293"/>
      <c r="G1122" s="293"/>
      <c r="H1122" s="293"/>
      <c r="I1122" s="293"/>
    </row>
    <row r="1123" spans="1:9">
      <c r="A1123" s="292"/>
      <c r="B1123" s="292"/>
      <c r="C1123" s="292"/>
      <c r="D1123" s="470"/>
      <c r="E1123" s="293"/>
      <c r="F1123" s="293"/>
      <c r="G1123" s="293"/>
      <c r="H1123" s="293"/>
      <c r="I1123" s="293"/>
    </row>
    <row r="1124" spans="1:9">
      <c r="A1124" s="292"/>
      <c r="B1124" s="292"/>
      <c r="C1124" s="292"/>
      <c r="D1124" s="470"/>
      <c r="E1124" s="293"/>
      <c r="F1124" s="293"/>
      <c r="G1124" s="293"/>
      <c r="H1124" s="293"/>
      <c r="I1124" s="293"/>
    </row>
    <row r="1125" spans="1:9">
      <c r="A1125" s="292"/>
      <c r="B1125" s="292"/>
      <c r="C1125" s="292"/>
      <c r="D1125" s="292"/>
      <c r="E1125" s="293"/>
      <c r="F1125" s="293"/>
      <c r="G1125" s="293"/>
      <c r="H1125" s="293"/>
      <c r="I1125" s="293"/>
    </row>
    <row r="1126" spans="1:9">
      <c r="A1126" s="292"/>
      <c r="B1126" s="292"/>
      <c r="C1126" s="292"/>
      <c r="D1126" s="470"/>
      <c r="E1126" s="293"/>
      <c r="F1126" s="293"/>
      <c r="G1126" s="293"/>
      <c r="H1126" s="293"/>
      <c r="I1126" s="293"/>
    </row>
    <row r="1127" spans="1:9">
      <c r="A1127" s="292"/>
      <c r="B1127" s="292"/>
      <c r="C1127" s="292"/>
      <c r="D1127" s="292"/>
      <c r="E1127" s="293"/>
      <c r="F1127" s="293"/>
      <c r="G1127" s="293"/>
      <c r="H1127" s="293"/>
      <c r="I1127" s="293"/>
    </row>
    <row r="1128" spans="1:9">
      <c r="A1128" s="292"/>
      <c r="B1128" s="292"/>
      <c r="C1128" s="292"/>
      <c r="D1128" s="470"/>
      <c r="E1128" s="293"/>
      <c r="F1128" s="293"/>
      <c r="G1128" s="293"/>
      <c r="H1128" s="293"/>
      <c r="I1128" s="293"/>
    </row>
    <row r="1129" spans="1:9">
      <c r="A1129" s="292"/>
      <c r="B1129" s="292"/>
      <c r="C1129" s="292"/>
      <c r="D1129" s="470"/>
      <c r="E1129" s="293"/>
      <c r="F1129" s="293"/>
      <c r="G1129" s="293"/>
      <c r="H1129" s="293"/>
      <c r="I1129" s="293"/>
    </row>
    <row r="1130" spans="1:9">
      <c r="A1130" s="292"/>
      <c r="B1130" s="292"/>
      <c r="C1130" s="292"/>
      <c r="D1130" s="470"/>
      <c r="E1130" s="293"/>
      <c r="F1130" s="293"/>
      <c r="G1130" s="293"/>
      <c r="H1130" s="293"/>
      <c r="I1130" s="293"/>
    </row>
    <row r="1131" spans="1:9">
      <c r="A1131" s="292"/>
      <c r="B1131" s="292"/>
      <c r="C1131" s="292"/>
      <c r="D1131" s="470"/>
      <c r="E1131" s="293"/>
      <c r="F1131" s="293"/>
      <c r="G1131" s="293"/>
      <c r="H1131" s="293"/>
      <c r="I1131" s="293"/>
    </row>
    <row r="1132" spans="1:9">
      <c r="A1132" s="292"/>
      <c r="B1132" s="292"/>
      <c r="C1132" s="292"/>
      <c r="D1132" s="470"/>
      <c r="E1132" s="293"/>
      <c r="F1132" s="293"/>
      <c r="G1132" s="293"/>
      <c r="H1132" s="293"/>
      <c r="I1132" s="293"/>
    </row>
    <row r="1133" spans="1:9">
      <c r="A1133" s="292"/>
      <c r="B1133" s="292"/>
      <c r="C1133" s="292"/>
      <c r="D1133" s="470"/>
      <c r="E1133" s="293"/>
      <c r="F1133" s="293"/>
      <c r="G1133" s="293"/>
      <c r="H1133" s="293"/>
      <c r="I1133" s="293"/>
    </row>
    <row r="1134" spans="1:9">
      <c r="A1134" s="292"/>
      <c r="B1134" s="292"/>
      <c r="C1134" s="292"/>
      <c r="D1134" s="470"/>
      <c r="E1134" s="293"/>
      <c r="F1134" s="293"/>
      <c r="G1134" s="293"/>
      <c r="H1134" s="293"/>
      <c r="I1134" s="293"/>
    </row>
    <row r="1135" spans="1:9">
      <c r="A1135" s="292"/>
      <c r="B1135" s="292"/>
      <c r="C1135" s="292"/>
      <c r="D1135" s="470"/>
      <c r="E1135" s="293"/>
      <c r="F1135" s="293"/>
      <c r="G1135" s="293"/>
      <c r="H1135" s="293"/>
      <c r="I1135" s="293"/>
    </row>
    <row r="1136" spans="1:9">
      <c r="A1136" s="292"/>
      <c r="B1136" s="292"/>
      <c r="C1136" s="292"/>
      <c r="D1136" s="470"/>
      <c r="E1136" s="293"/>
      <c r="F1136" s="293"/>
      <c r="G1136" s="293"/>
      <c r="H1136" s="293"/>
      <c r="I1136" s="293"/>
    </row>
    <row r="1137" spans="1:9">
      <c r="A1137" s="292"/>
      <c r="B1137" s="292"/>
      <c r="C1137" s="292"/>
      <c r="D1137" s="470"/>
      <c r="E1137" s="293"/>
      <c r="F1137" s="293"/>
      <c r="G1137" s="293"/>
      <c r="H1137" s="293"/>
      <c r="I1137" s="293"/>
    </row>
    <row r="1138" spans="1:9">
      <c r="A1138" s="292"/>
      <c r="B1138" s="292"/>
      <c r="C1138" s="292"/>
      <c r="D1138" s="470"/>
      <c r="E1138" s="293"/>
      <c r="F1138" s="293"/>
      <c r="G1138" s="293"/>
      <c r="H1138" s="293"/>
      <c r="I1138" s="293"/>
    </row>
    <row r="1139" spans="1:9">
      <c r="A1139" s="292"/>
      <c r="B1139" s="292"/>
      <c r="C1139" s="292"/>
      <c r="D1139" s="470"/>
      <c r="E1139" s="293"/>
      <c r="F1139" s="293"/>
      <c r="G1139" s="293"/>
      <c r="H1139" s="293"/>
      <c r="I1139" s="293"/>
    </row>
    <row r="1140" spans="1:9">
      <c r="A1140" s="292"/>
      <c r="B1140" s="292"/>
      <c r="C1140" s="292"/>
      <c r="D1140" s="292"/>
      <c r="E1140" s="293"/>
      <c r="F1140" s="293"/>
      <c r="G1140" s="293"/>
      <c r="H1140" s="293"/>
      <c r="I1140" s="293"/>
    </row>
    <row r="1141" spans="1:9">
      <c r="A1141" s="292"/>
      <c r="B1141" s="292"/>
      <c r="C1141" s="292"/>
      <c r="D1141" s="470"/>
      <c r="E1141" s="293"/>
      <c r="F1141" s="293"/>
      <c r="G1141" s="293"/>
      <c r="H1141" s="293"/>
      <c r="I1141" s="293"/>
    </row>
    <row r="1142" spans="1:9">
      <c r="A1142" s="292"/>
      <c r="B1142" s="292"/>
      <c r="C1142" s="292"/>
      <c r="D1142" s="470"/>
      <c r="E1142" s="293"/>
      <c r="F1142" s="293"/>
      <c r="G1142" s="293"/>
      <c r="H1142" s="293"/>
      <c r="I1142" s="293"/>
    </row>
    <row r="1143" spans="1:9">
      <c r="A1143" s="292"/>
      <c r="B1143" s="292"/>
      <c r="C1143" s="292"/>
      <c r="D1143" s="292"/>
      <c r="E1143" s="293"/>
      <c r="F1143" s="293"/>
      <c r="G1143" s="293"/>
      <c r="H1143" s="293"/>
      <c r="I1143" s="293"/>
    </row>
    <row r="1144" spans="1:9">
      <c r="A1144" s="292"/>
      <c r="B1144" s="292"/>
      <c r="C1144" s="292"/>
      <c r="D1144" s="292"/>
      <c r="E1144" s="293"/>
      <c r="F1144" s="293"/>
      <c r="G1144" s="293"/>
      <c r="H1144" s="293"/>
      <c r="I1144" s="293"/>
    </row>
    <row r="1145" spans="1:9">
      <c r="A1145" s="292"/>
      <c r="B1145" s="292"/>
      <c r="C1145" s="292"/>
      <c r="D1145" s="470"/>
      <c r="E1145" s="293"/>
      <c r="F1145" s="293"/>
      <c r="G1145" s="293"/>
      <c r="H1145" s="293"/>
      <c r="I1145" s="293"/>
    </row>
    <row r="1146" spans="1:9">
      <c r="A1146" s="292"/>
      <c r="B1146" s="292"/>
      <c r="C1146" s="292"/>
      <c r="D1146" s="470"/>
      <c r="E1146" s="293"/>
      <c r="F1146" s="293"/>
      <c r="G1146" s="293"/>
      <c r="H1146" s="293"/>
      <c r="I1146" s="293"/>
    </row>
    <row r="1147" spans="1:9">
      <c r="A1147" s="292"/>
      <c r="B1147" s="292"/>
      <c r="C1147" s="292"/>
      <c r="D1147" s="470"/>
      <c r="E1147" s="293"/>
      <c r="F1147" s="293"/>
      <c r="G1147" s="293"/>
      <c r="H1147" s="293"/>
      <c r="I1147" s="293"/>
    </row>
    <row r="1148" spans="1:9">
      <c r="A1148" s="292"/>
      <c r="B1148" s="292"/>
      <c r="C1148" s="292"/>
      <c r="D1148" s="470"/>
      <c r="E1148" s="293"/>
      <c r="F1148" s="293"/>
      <c r="G1148" s="293"/>
      <c r="H1148" s="293"/>
      <c r="I1148" s="293"/>
    </row>
    <row r="1149" spans="1:9">
      <c r="A1149" s="292"/>
      <c r="B1149" s="292"/>
      <c r="C1149" s="292"/>
      <c r="D1149" s="470"/>
      <c r="E1149" s="293"/>
      <c r="F1149" s="293"/>
      <c r="G1149" s="293"/>
      <c r="H1149" s="293"/>
      <c r="I1149" s="293"/>
    </row>
    <row r="1150" spans="1:9">
      <c r="A1150" s="292"/>
      <c r="B1150" s="292"/>
      <c r="C1150" s="292"/>
      <c r="D1150" s="470"/>
      <c r="E1150" s="293"/>
      <c r="F1150" s="293"/>
      <c r="G1150" s="293"/>
      <c r="H1150" s="293"/>
      <c r="I1150" s="293"/>
    </row>
    <row r="1151" spans="1:9">
      <c r="A1151" s="292"/>
      <c r="B1151" s="292"/>
      <c r="C1151" s="292"/>
      <c r="D1151" s="292"/>
      <c r="E1151" s="293"/>
      <c r="F1151" s="293"/>
      <c r="G1151" s="293"/>
      <c r="H1151" s="293"/>
      <c r="I1151" s="293"/>
    </row>
    <row r="1152" spans="1:9">
      <c r="A1152" s="292"/>
      <c r="B1152" s="292"/>
      <c r="C1152" s="292"/>
      <c r="D1152" s="470"/>
      <c r="E1152" s="293"/>
      <c r="F1152" s="293"/>
      <c r="G1152" s="293"/>
      <c r="H1152" s="293"/>
      <c r="I1152" s="293"/>
    </row>
    <row r="1153" spans="1:9">
      <c r="A1153" s="292"/>
      <c r="B1153" s="292"/>
      <c r="C1153" s="292"/>
      <c r="D1153" s="292"/>
      <c r="E1153" s="293"/>
      <c r="F1153" s="293"/>
      <c r="G1153" s="293"/>
      <c r="H1153" s="293"/>
      <c r="I1153" s="293"/>
    </row>
    <row r="1154" spans="1:9">
      <c r="A1154" s="292"/>
      <c r="B1154" s="292"/>
      <c r="C1154" s="292"/>
      <c r="D1154" s="470"/>
      <c r="E1154" s="293"/>
      <c r="F1154" s="293"/>
      <c r="G1154" s="293"/>
      <c r="H1154" s="293"/>
      <c r="I1154" s="293"/>
    </row>
    <row r="1155" spans="1:9">
      <c r="A1155" s="292"/>
      <c r="B1155" s="292"/>
      <c r="C1155" s="292"/>
      <c r="D1155" s="470"/>
      <c r="E1155" s="293"/>
      <c r="F1155" s="293"/>
      <c r="G1155" s="293"/>
      <c r="H1155" s="293"/>
      <c r="I1155" s="293"/>
    </row>
    <row r="1156" spans="1:9">
      <c r="A1156" s="292"/>
      <c r="B1156" s="292"/>
      <c r="C1156" s="292"/>
      <c r="D1156" s="292"/>
      <c r="E1156" s="293"/>
      <c r="F1156" s="293"/>
      <c r="G1156" s="293"/>
      <c r="H1156" s="293"/>
      <c r="I1156" s="293"/>
    </row>
    <row r="1157" spans="1:9">
      <c r="A1157" s="292"/>
      <c r="B1157" s="292"/>
      <c r="C1157" s="292"/>
      <c r="D1157" s="470"/>
      <c r="E1157" s="293"/>
      <c r="F1157" s="293"/>
      <c r="G1157" s="293"/>
      <c r="H1157" s="293"/>
      <c r="I1157" s="293"/>
    </row>
    <row r="1158" spans="1:9">
      <c r="A1158" s="292"/>
      <c r="B1158" s="292"/>
      <c r="C1158" s="292"/>
      <c r="D1158" s="470"/>
      <c r="E1158" s="293"/>
      <c r="F1158" s="293"/>
      <c r="G1158" s="293"/>
      <c r="H1158" s="293"/>
      <c r="I1158" s="293"/>
    </row>
    <row r="1159" spans="1:9">
      <c r="A1159" s="292"/>
      <c r="B1159" s="292"/>
      <c r="C1159" s="292"/>
      <c r="D1159" s="470"/>
      <c r="E1159" s="293"/>
      <c r="F1159" s="293"/>
      <c r="G1159" s="293"/>
      <c r="H1159" s="293"/>
      <c r="I1159" s="293"/>
    </row>
    <row r="1160" spans="1:9">
      <c r="A1160" s="292"/>
      <c r="B1160" s="292"/>
      <c r="C1160" s="292"/>
      <c r="D1160" s="470"/>
      <c r="E1160" s="293"/>
      <c r="F1160" s="293"/>
      <c r="G1160" s="293"/>
      <c r="H1160" s="293"/>
      <c r="I1160" s="293"/>
    </row>
    <row r="1161" spans="1:9">
      <c r="A1161" s="292"/>
      <c r="B1161" s="292"/>
      <c r="C1161" s="292"/>
      <c r="D1161" s="470"/>
      <c r="E1161" s="293"/>
      <c r="F1161" s="293"/>
      <c r="G1161" s="293"/>
      <c r="H1161" s="293"/>
      <c r="I1161" s="293"/>
    </row>
    <row r="1162" spans="1:9">
      <c r="A1162" s="292"/>
      <c r="B1162" s="292"/>
      <c r="C1162" s="292"/>
      <c r="D1162" s="470"/>
      <c r="E1162" s="293"/>
      <c r="F1162" s="293"/>
      <c r="G1162" s="293"/>
      <c r="H1162" s="293"/>
      <c r="I1162" s="293"/>
    </row>
    <row r="1163" spans="1:9">
      <c r="A1163" s="292"/>
      <c r="B1163" s="292"/>
      <c r="C1163" s="292"/>
      <c r="D1163" s="292"/>
      <c r="E1163" s="293"/>
      <c r="F1163" s="293"/>
      <c r="G1163" s="293"/>
      <c r="H1163" s="293"/>
      <c r="I1163" s="293"/>
    </row>
    <row r="1164" spans="1:9">
      <c r="A1164" s="292"/>
      <c r="B1164" s="292"/>
      <c r="C1164" s="292"/>
      <c r="D1164" s="470"/>
      <c r="E1164" s="293"/>
      <c r="F1164" s="293"/>
      <c r="G1164" s="293"/>
      <c r="H1164" s="293"/>
      <c r="I1164" s="293"/>
    </row>
    <row r="1165" spans="1:9">
      <c r="A1165" s="292"/>
      <c r="B1165" s="292"/>
      <c r="C1165" s="292"/>
      <c r="D1165" s="470"/>
      <c r="E1165" s="293"/>
      <c r="F1165" s="293"/>
      <c r="G1165" s="293"/>
      <c r="H1165" s="293"/>
      <c r="I1165" s="293"/>
    </row>
    <row r="1166" spans="1:9">
      <c r="A1166" s="292"/>
      <c r="B1166" s="292"/>
      <c r="C1166" s="292"/>
      <c r="D1166" s="470"/>
      <c r="E1166" s="293"/>
      <c r="F1166" s="293"/>
      <c r="G1166" s="293"/>
      <c r="H1166" s="293"/>
      <c r="I1166" s="293"/>
    </row>
    <row r="1167" spans="1:9">
      <c r="A1167" s="292"/>
      <c r="B1167" s="292"/>
      <c r="C1167" s="292"/>
      <c r="D1167" s="292"/>
      <c r="E1167" s="293"/>
      <c r="F1167" s="293"/>
      <c r="G1167" s="293"/>
      <c r="H1167" s="293"/>
      <c r="I1167" s="293"/>
    </row>
    <row r="1168" spans="1:9">
      <c r="A1168" s="292"/>
      <c r="B1168" s="292"/>
      <c r="C1168" s="292"/>
      <c r="D1168" s="470"/>
      <c r="E1168" s="293"/>
      <c r="F1168" s="293"/>
      <c r="G1168" s="293"/>
      <c r="H1168" s="293"/>
      <c r="I1168" s="293"/>
    </row>
    <row r="1169" spans="1:9">
      <c r="A1169" s="292"/>
      <c r="B1169" s="292"/>
      <c r="C1169" s="292"/>
      <c r="D1169" s="292"/>
      <c r="E1169" s="293"/>
      <c r="F1169" s="293"/>
      <c r="G1169" s="293"/>
      <c r="H1169" s="293"/>
      <c r="I1169" s="293"/>
    </row>
    <row r="1170" spans="1:9">
      <c r="A1170" s="292"/>
      <c r="B1170" s="292"/>
      <c r="C1170" s="292"/>
      <c r="D1170" s="470"/>
      <c r="E1170" s="293"/>
      <c r="F1170" s="293"/>
      <c r="G1170" s="293"/>
      <c r="H1170" s="293"/>
      <c r="I1170" s="293"/>
    </row>
    <row r="1171" spans="1:9">
      <c r="A1171" s="292"/>
      <c r="B1171" s="292"/>
      <c r="C1171" s="292"/>
      <c r="D1171" s="292"/>
      <c r="E1171" s="293"/>
      <c r="F1171" s="293"/>
      <c r="G1171" s="293"/>
      <c r="H1171" s="293"/>
      <c r="I1171" s="293"/>
    </row>
    <row r="1172" spans="1:9">
      <c r="A1172" s="292"/>
      <c r="B1172" s="292"/>
      <c r="C1172" s="292"/>
      <c r="D1172" s="470"/>
      <c r="E1172" s="293"/>
      <c r="F1172" s="293"/>
      <c r="G1172" s="293"/>
      <c r="H1172" s="293"/>
      <c r="I1172" s="293"/>
    </row>
    <row r="1173" spans="1:9">
      <c r="A1173" s="292"/>
      <c r="B1173" s="292"/>
      <c r="C1173" s="292"/>
      <c r="D1173" s="470"/>
      <c r="E1173" s="293"/>
      <c r="F1173" s="293"/>
      <c r="G1173" s="293"/>
      <c r="H1173" s="293"/>
      <c r="I1173" s="293"/>
    </row>
    <row r="1174" spans="1:9">
      <c r="A1174" s="292"/>
      <c r="B1174" s="292"/>
      <c r="C1174" s="292"/>
      <c r="D1174" s="470"/>
      <c r="E1174" s="293"/>
      <c r="F1174" s="293"/>
      <c r="G1174" s="293"/>
      <c r="H1174" s="293"/>
      <c r="I1174" s="293"/>
    </row>
    <row r="1175" spans="1:9">
      <c r="A1175" s="292"/>
      <c r="B1175" s="292"/>
      <c r="C1175" s="292"/>
      <c r="D1175" s="470"/>
      <c r="E1175" s="293"/>
      <c r="F1175" s="293"/>
      <c r="G1175" s="293"/>
      <c r="H1175" s="293"/>
      <c r="I1175" s="293"/>
    </row>
    <row r="1176" spans="1:9">
      <c r="A1176" s="292"/>
      <c r="B1176" s="292"/>
      <c r="C1176" s="292"/>
      <c r="D1176" s="470"/>
      <c r="E1176" s="293"/>
      <c r="F1176" s="293"/>
      <c r="G1176" s="293"/>
      <c r="H1176" s="293"/>
      <c r="I1176" s="293"/>
    </row>
    <row r="1177" spans="1:9">
      <c r="A1177" s="292"/>
      <c r="B1177" s="292"/>
      <c r="C1177" s="292"/>
      <c r="D1177" s="470"/>
      <c r="E1177" s="293"/>
      <c r="F1177" s="293"/>
      <c r="G1177" s="293"/>
      <c r="H1177" s="293"/>
      <c r="I1177" s="293"/>
    </row>
    <row r="1178" spans="1:9">
      <c r="A1178" s="292"/>
      <c r="B1178" s="292"/>
      <c r="C1178" s="292"/>
      <c r="D1178" s="470"/>
      <c r="E1178" s="293"/>
      <c r="F1178" s="293"/>
      <c r="G1178" s="293"/>
      <c r="H1178" s="293"/>
      <c r="I1178" s="293"/>
    </row>
    <row r="1179" spans="1:9">
      <c r="A1179" s="292"/>
      <c r="B1179" s="292"/>
      <c r="C1179" s="292"/>
      <c r="D1179" s="292"/>
      <c r="E1179" s="293"/>
      <c r="F1179" s="293"/>
      <c r="G1179" s="293"/>
      <c r="H1179" s="293"/>
      <c r="I1179" s="293"/>
    </row>
    <row r="1180" spans="1:9">
      <c r="A1180" s="292"/>
      <c r="B1180" s="292"/>
      <c r="C1180" s="292"/>
      <c r="D1180" s="470"/>
      <c r="E1180" s="293"/>
      <c r="F1180" s="293"/>
      <c r="G1180" s="293"/>
      <c r="H1180" s="293"/>
      <c r="I1180" s="293"/>
    </row>
    <row r="1181" spans="1:9">
      <c r="A1181" s="292"/>
      <c r="B1181" s="292"/>
      <c r="C1181" s="292"/>
      <c r="D1181" s="292"/>
      <c r="E1181" s="293"/>
      <c r="F1181" s="293"/>
      <c r="G1181" s="293"/>
      <c r="H1181" s="293"/>
      <c r="I1181" s="293"/>
    </row>
    <row r="1182" spans="1:9">
      <c r="A1182" s="292"/>
      <c r="B1182" s="292"/>
      <c r="C1182" s="292"/>
      <c r="D1182" s="292"/>
      <c r="E1182" s="293"/>
      <c r="F1182" s="293"/>
      <c r="G1182" s="293"/>
      <c r="H1182" s="293"/>
      <c r="I1182" s="293"/>
    </row>
    <row r="1183" spans="1:9">
      <c r="A1183" s="292"/>
      <c r="B1183" s="292"/>
      <c r="C1183" s="292"/>
      <c r="D1183" s="470"/>
      <c r="E1183" s="293"/>
      <c r="F1183" s="293"/>
      <c r="G1183" s="293"/>
      <c r="H1183" s="293"/>
      <c r="I1183" s="293"/>
    </row>
    <row r="1184" spans="1:9">
      <c r="A1184" s="292"/>
      <c r="B1184" s="292"/>
      <c r="C1184" s="292"/>
      <c r="D1184" s="470"/>
      <c r="E1184" s="293"/>
      <c r="F1184" s="293"/>
      <c r="G1184" s="293"/>
      <c r="H1184" s="293"/>
      <c r="I1184" s="293"/>
    </row>
    <row r="1185" spans="1:9">
      <c r="A1185" s="292"/>
      <c r="B1185" s="292"/>
      <c r="C1185" s="292"/>
      <c r="D1185" s="470"/>
      <c r="E1185" s="293"/>
      <c r="F1185" s="293"/>
      <c r="G1185" s="293"/>
      <c r="H1185" s="293"/>
      <c r="I1185" s="293"/>
    </row>
    <row r="1186" spans="1:9">
      <c r="A1186" s="292"/>
      <c r="B1186" s="292"/>
      <c r="C1186" s="292"/>
      <c r="D1186" s="470"/>
      <c r="E1186" s="293"/>
      <c r="F1186" s="293"/>
      <c r="G1186" s="293"/>
      <c r="H1186" s="293"/>
      <c r="I1186" s="293"/>
    </row>
    <row r="1187" spans="1:9">
      <c r="A1187" s="292"/>
      <c r="B1187" s="292"/>
      <c r="C1187" s="292"/>
      <c r="D1187" s="470"/>
      <c r="E1187" s="293"/>
      <c r="F1187" s="293"/>
      <c r="G1187" s="293"/>
      <c r="H1187" s="293"/>
      <c r="I1187" s="293"/>
    </row>
    <row r="1188" spans="1:9">
      <c r="A1188" s="292"/>
      <c r="B1188" s="292"/>
      <c r="C1188" s="292"/>
      <c r="D1188" s="292"/>
      <c r="E1188" s="293"/>
      <c r="F1188" s="293"/>
      <c r="G1188" s="293"/>
      <c r="H1188" s="293"/>
      <c r="I1188" s="293"/>
    </row>
    <row r="1189" spans="1:9">
      <c r="A1189" s="292"/>
      <c r="B1189" s="292"/>
      <c r="C1189" s="292"/>
      <c r="D1189" s="470"/>
      <c r="E1189" s="293"/>
      <c r="F1189" s="293"/>
      <c r="G1189" s="293"/>
      <c r="H1189" s="293"/>
      <c r="I1189" s="293"/>
    </row>
    <row r="1190" spans="1:9">
      <c r="A1190" s="292"/>
      <c r="B1190" s="292"/>
      <c r="C1190" s="292"/>
      <c r="D1190" s="470"/>
      <c r="E1190" s="293"/>
      <c r="F1190" s="293"/>
      <c r="G1190" s="293"/>
      <c r="H1190" s="293"/>
      <c r="I1190" s="293"/>
    </row>
    <row r="1191" spans="1:9">
      <c r="A1191" s="292"/>
      <c r="B1191" s="292"/>
      <c r="C1191" s="292"/>
      <c r="D1191" s="470"/>
      <c r="E1191" s="293"/>
      <c r="F1191" s="293"/>
      <c r="G1191" s="293"/>
      <c r="H1191" s="293"/>
      <c r="I1191" s="293"/>
    </row>
    <row r="1192" spans="1:9">
      <c r="A1192" s="292"/>
      <c r="B1192" s="292"/>
      <c r="C1192" s="292"/>
      <c r="D1192" s="470"/>
      <c r="E1192" s="293"/>
      <c r="F1192" s="293"/>
      <c r="G1192" s="293"/>
      <c r="H1192" s="293"/>
      <c r="I1192" s="293"/>
    </row>
    <row r="1193" spans="1:9">
      <c r="A1193" s="292"/>
      <c r="B1193" s="292"/>
      <c r="C1193" s="292"/>
      <c r="D1193" s="470"/>
      <c r="E1193" s="293"/>
      <c r="F1193" s="293"/>
      <c r="G1193" s="293"/>
      <c r="H1193" s="293"/>
      <c r="I1193" s="293"/>
    </row>
    <row r="1194" spans="1:9">
      <c r="A1194" s="292"/>
      <c r="B1194" s="292"/>
      <c r="C1194" s="292"/>
      <c r="D1194" s="470"/>
      <c r="E1194" s="293"/>
      <c r="F1194" s="293"/>
      <c r="G1194" s="293"/>
      <c r="H1194" s="293"/>
      <c r="I1194" s="293"/>
    </row>
    <row r="1195" spans="1:9">
      <c r="A1195" s="292"/>
      <c r="B1195" s="292"/>
      <c r="C1195" s="292"/>
      <c r="D1195" s="470"/>
      <c r="E1195" s="293"/>
      <c r="F1195" s="293"/>
      <c r="G1195" s="293"/>
      <c r="H1195" s="293"/>
      <c r="I1195" s="293"/>
    </row>
    <row r="1196" spans="1:9">
      <c r="A1196" s="292"/>
      <c r="B1196" s="292"/>
      <c r="C1196" s="292"/>
      <c r="D1196" s="470"/>
      <c r="E1196" s="293"/>
      <c r="F1196" s="293"/>
      <c r="G1196" s="293"/>
      <c r="H1196" s="293"/>
      <c r="I1196" s="293"/>
    </row>
    <row r="1197" spans="1:9">
      <c r="A1197" s="292"/>
      <c r="B1197" s="292"/>
      <c r="C1197" s="292"/>
      <c r="D1197" s="470"/>
      <c r="E1197" s="293"/>
      <c r="F1197" s="293"/>
      <c r="G1197" s="293"/>
      <c r="H1197" s="293"/>
      <c r="I1197" s="293"/>
    </row>
    <row r="1198" spans="1:9">
      <c r="A1198" s="292"/>
      <c r="B1198" s="292"/>
      <c r="C1198" s="292"/>
      <c r="D1198" s="470"/>
      <c r="E1198" s="293"/>
      <c r="F1198" s="293"/>
      <c r="G1198" s="293"/>
      <c r="H1198" s="293"/>
      <c r="I1198" s="293"/>
    </row>
    <row r="1199" spans="1:9">
      <c r="A1199" s="292"/>
      <c r="B1199" s="292"/>
      <c r="C1199" s="292"/>
      <c r="D1199" s="470"/>
      <c r="E1199" s="293"/>
      <c r="F1199" s="293"/>
      <c r="G1199" s="293"/>
      <c r="H1199" s="293"/>
      <c r="I1199" s="293"/>
    </row>
    <row r="1200" spans="1:9">
      <c r="A1200" s="292"/>
      <c r="B1200" s="292"/>
      <c r="C1200" s="292"/>
      <c r="D1200" s="292"/>
      <c r="E1200" s="293"/>
      <c r="F1200" s="293"/>
      <c r="G1200" s="293"/>
      <c r="H1200" s="293"/>
      <c r="I1200" s="293"/>
    </row>
    <row r="1201" spans="1:9">
      <c r="A1201" s="292"/>
      <c r="B1201" s="292"/>
      <c r="C1201" s="292"/>
      <c r="D1201" s="292"/>
      <c r="E1201" s="293"/>
      <c r="F1201" s="293"/>
      <c r="G1201" s="293"/>
      <c r="H1201" s="293"/>
      <c r="I1201" s="293"/>
    </row>
    <row r="1202" spans="1:9">
      <c r="A1202" s="292"/>
      <c r="B1202" s="292"/>
      <c r="C1202" s="292"/>
      <c r="D1202" s="470"/>
      <c r="E1202" s="293"/>
      <c r="F1202" s="293"/>
      <c r="G1202" s="293"/>
      <c r="H1202" s="293"/>
      <c r="I1202" s="293"/>
    </row>
    <row r="1203" spans="1:9">
      <c r="A1203" s="292"/>
      <c r="B1203" s="292"/>
      <c r="C1203" s="292"/>
      <c r="D1203" s="470"/>
      <c r="E1203" s="293"/>
      <c r="F1203" s="293"/>
      <c r="G1203" s="293"/>
      <c r="H1203" s="293"/>
      <c r="I1203" s="293"/>
    </row>
    <row r="1204" spans="1:9">
      <c r="A1204" s="292"/>
      <c r="B1204" s="292"/>
      <c r="C1204" s="292"/>
      <c r="D1204" s="292"/>
      <c r="E1204" s="293"/>
      <c r="F1204" s="293"/>
      <c r="G1204" s="293"/>
      <c r="H1204" s="293"/>
      <c r="I1204" s="293"/>
    </row>
    <row r="1205" spans="1:9">
      <c r="A1205" s="292"/>
      <c r="B1205" s="292"/>
      <c r="C1205" s="292"/>
      <c r="D1205" s="292"/>
      <c r="E1205" s="293"/>
      <c r="F1205" s="293"/>
      <c r="G1205" s="293"/>
      <c r="H1205" s="293"/>
      <c r="I1205" s="293"/>
    </row>
    <row r="1206" spans="1:9">
      <c r="A1206" s="292"/>
      <c r="B1206" s="292"/>
      <c r="C1206" s="292"/>
      <c r="D1206" s="470"/>
      <c r="E1206" s="293"/>
      <c r="F1206" s="293"/>
      <c r="G1206" s="293"/>
      <c r="H1206" s="293"/>
      <c r="I1206" s="293"/>
    </row>
    <row r="1207" spans="1:9">
      <c r="A1207" s="292"/>
      <c r="B1207" s="292"/>
      <c r="C1207" s="292"/>
      <c r="D1207" s="292"/>
      <c r="E1207" s="293"/>
      <c r="F1207" s="293"/>
      <c r="G1207" s="293"/>
      <c r="H1207" s="293"/>
      <c r="I1207" s="293"/>
    </row>
    <row r="1208" spans="1:9">
      <c r="A1208" s="292"/>
      <c r="B1208" s="292"/>
      <c r="C1208" s="292"/>
      <c r="D1208" s="470"/>
      <c r="E1208" s="293"/>
      <c r="F1208" s="293"/>
      <c r="G1208" s="293"/>
      <c r="H1208" s="293"/>
      <c r="I1208" s="293"/>
    </row>
    <row r="1209" spans="1:9">
      <c r="A1209" s="292"/>
      <c r="B1209" s="292"/>
      <c r="C1209" s="292"/>
      <c r="D1209" s="470"/>
      <c r="E1209" s="293"/>
      <c r="F1209" s="293"/>
      <c r="G1209" s="293"/>
      <c r="H1209" s="293"/>
      <c r="I1209" s="293"/>
    </row>
    <row r="1210" spans="1:9">
      <c r="A1210" s="292"/>
      <c r="B1210" s="292"/>
      <c r="C1210" s="292"/>
      <c r="D1210" s="470"/>
      <c r="E1210" s="293"/>
      <c r="F1210" s="293"/>
      <c r="G1210" s="293"/>
      <c r="H1210" s="293"/>
      <c r="I1210" s="293"/>
    </row>
    <row r="1211" spans="1:9">
      <c r="A1211" s="292"/>
      <c r="B1211" s="292"/>
      <c r="C1211" s="292"/>
      <c r="D1211" s="470"/>
      <c r="E1211" s="293"/>
      <c r="F1211" s="293"/>
      <c r="G1211" s="293"/>
      <c r="H1211" s="293"/>
      <c r="I1211" s="293"/>
    </row>
    <row r="1212" spans="1:9">
      <c r="A1212" s="292"/>
      <c r="B1212" s="292"/>
      <c r="C1212" s="292"/>
      <c r="D1212" s="470"/>
      <c r="E1212" s="293"/>
      <c r="F1212" s="293"/>
      <c r="G1212" s="293"/>
      <c r="H1212" s="293"/>
      <c r="I1212" s="293"/>
    </row>
    <row r="1213" spans="1:9">
      <c r="A1213" s="292"/>
      <c r="B1213" s="292"/>
      <c r="C1213" s="292"/>
      <c r="D1213" s="292"/>
      <c r="E1213" s="293"/>
      <c r="F1213" s="293"/>
      <c r="G1213" s="293"/>
      <c r="H1213" s="293"/>
      <c r="I1213" s="293"/>
    </row>
    <row r="1214" spans="1:9">
      <c r="A1214" s="292"/>
      <c r="B1214" s="292"/>
      <c r="C1214" s="292"/>
      <c r="D1214" s="292"/>
      <c r="E1214" s="293"/>
      <c r="F1214" s="293"/>
      <c r="G1214" s="293"/>
      <c r="H1214" s="293"/>
      <c r="I1214" s="293"/>
    </row>
    <row r="1215" spans="1:9">
      <c r="A1215" s="292"/>
      <c r="B1215" s="292"/>
      <c r="C1215" s="292"/>
      <c r="D1215" s="470"/>
      <c r="E1215" s="293"/>
      <c r="F1215" s="293"/>
      <c r="G1215" s="293"/>
      <c r="H1215" s="293"/>
      <c r="I1215" s="293"/>
    </row>
    <row r="1216" spans="1:9">
      <c r="A1216" s="292"/>
      <c r="B1216" s="292"/>
      <c r="C1216" s="292"/>
      <c r="D1216" s="292"/>
      <c r="E1216" s="293"/>
      <c r="F1216" s="293"/>
      <c r="G1216" s="293"/>
      <c r="H1216" s="293"/>
      <c r="I1216" s="293"/>
    </row>
    <row r="1217" spans="1:9">
      <c r="A1217" s="292"/>
      <c r="B1217" s="292"/>
      <c r="C1217" s="292"/>
      <c r="D1217" s="470"/>
      <c r="E1217" s="293"/>
      <c r="F1217" s="293"/>
      <c r="G1217" s="293"/>
      <c r="H1217" s="293"/>
      <c r="I1217" s="293"/>
    </row>
    <row r="1218" spans="1:9">
      <c r="A1218" s="292"/>
      <c r="B1218" s="292"/>
      <c r="C1218" s="292"/>
      <c r="D1218" s="470"/>
      <c r="E1218" s="293"/>
      <c r="F1218" s="293"/>
      <c r="G1218" s="293"/>
      <c r="H1218" s="293"/>
      <c r="I1218" s="293"/>
    </row>
    <row r="1219" spans="1:9">
      <c r="A1219" s="292"/>
      <c r="B1219" s="292"/>
      <c r="C1219" s="292"/>
      <c r="D1219" s="470"/>
      <c r="E1219" s="293"/>
      <c r="F1219" s="293"/>
      <c r="G1219" s="293"/>
      <c r="H1219" s="293"/>
      <c r="I1219" s="293"/>
    </row>
    <row r="1220" spans="1:9">
      <c r="A1220" s="292"/>
      <c r="B1220" s="292"/>
      <c r="C1220" s="292"/>
      <c r="D1220" s="470"/>
      <c r="E1220" s="293"/>
      <c r="F1220" s="293"/>
      <c r="G1220" s="293"/>
      <c r="H1220" s="293"/>
      <c r="I1220" s="293"/>
    </row>
    <row r="1221" spans="1:9">
      <c r="A1221" s="292"/>
      <c r="B1221" s="292"/>
      <c r="C1221" s="292"/>
      <c r="D1221" s="292"/>
      <c r="E1221" s="293"/>
      <c r="F1221" s="293"/>
      <c r="G1221" s="293"/>
      <c r="H1221" s="293"/>
      <c r="I1221" s="293"/>
    </row>
    <row r="1222" spans="1:9">
      <c r="A1222" s="292"/>
      <c r="B1222" s="292"/>
      <c r="C1222" s="292"/>
      <c r="D1222" s="292"/>
      <c r="E1222" s="293"/>
      <c r="F1222" s="293"/>
      <c r="G1222" s="293"/>
      <c r="H1222" s="293"/>
      <c r="I1222" s="293"/>
    </row>
    <row r="1223" spans="1:9">
      <c r="A1223" s="292"/>
      <c r="B1223" s="292"/>
      <c r="C1223" s="292"/>
      <c r="D1223" s="292"/>
      <c r="E1223" s="293"/>
      <c r="F1223" s="293"/>
      <c r="G1223" s="293"/>
      <c r="H1223" s="293"/>
      <c r="I1223" s="293"/>
    </row>
    <row r="1224" spans="1:9">
      <c r="A1224" s="292"/>
      <c r="B1224" s="292"/>
      <c r="C1224" s="292"/>
      <c r="D1224" s="470"/>
      <c r="E1224" s="293"/>
      <c r="F1224" s="293"/>
      <c r="G1224" s="293"/>
      <c r="H1224" s="293"/>
      <c r="I1224" s="293"/>
    </row>
    <row r="1225" spans="1:9">
      <c r="A1225" s="292"/>
      <c r="B1225" s="292"/>
      <c r="C1225" s="292"/>
      <c r="D1225" s="470"/>
      <c r="E1225" s="293"/>
      <c r="F1225" s="293"/>
      <c r="G1225" s="293"/>
      <c r="H1225" s="293"/>
      <c r="I1225" s="293"/>
    </row>
    <row r="1226" spans="1:9">
      <c r="A1226" s="292"/>
      <c r="B1226" s="292"/>
      <c r="C1226" s="292"/>
      <c r="D1226" s="470"/>
      <c r="E1226" s="293"/>
      <c r="F1226" s="293"/>
      <c r="G1226" s="293"/>
      <c r="H1226" s="293"/>
      <c r="I1226" s="293"/>
    </row>
    <row r="1227" spans="1:9">
      <c r="A1227" s="292"/>
      <c r="B1227" s="292"/>
      <c r="C1227" s="292"/>
      <c r="D1227" s="470"/>
      <c r="E1227" s="293"/>
      <c r="F1227" s="293"/>
      <c r="G1227" s="293"/>
      <c r="H1227" s="293"/>
      <c r="I1227" s="293"/>
    </row>
    <row r="1228" spans="1:9">
      <c r="A1228" s="292"/>
      <c r="B1228" s="292"/>
      <c r="C1228" s="292"/>
      <c r="D1228" s="292"/>
      <c r="E1228" s="293"/>
      <c r="F1228" s="293"/>
      <c r="G1228" s="293"/>
      <c r="H1228" s="293"/>
      <c r="I1228" s="293"/>
    </row>
    <row r="1229" spans="1:9">
      <c r="A1229" s="292"/>
      <c r="B1229" s="292"/>
      <c r="C1229" s="292"/>
      <c r="D1229" s="470"/>
      <c r="E1229" s="293"/>
      <c r="F1229" s="293"/>
      <c r="G1229" s="293"/>
      <c r="H1229" s="293"/>
      <c r="I1229" s="293"/>
    </row>
    <row r="1230" spans="1:9">
      <c r="A1230" s="292"/>
      <c r="B1230" s="292"/>
      <c r="C1230" s="292"/>
      <c r="D1230" s="470"/>
      <c r="E1230" s="293"/>
      <c r="F1230" s="293"/>
      <c r="G1230" s="293"/>
      <c r="H1230" s="293"/>
      <c r="I1230" s="293"/>
    </row>
    <row r="1231" spans="1:9">
      <c r="A1231" s="292"/>
      <c r="B1231" s="292"/>
      <c r="C1231" s="292"/>
      <c r="D1231" s="470"/>
      <c r="E1231" s="293"/>
      <c r="F1231" s="293"/>
      <c r="G1231" s="293"/>
      <c r="H1231" s="293"/>
      <c r="I1231" s="293"/>
    </row>
    <row r="1232" spans="1:9">
      <c r="A1232" s="292"/>
      <c r="B1232" s="292"/>
      <c r="C1232" s="292"/>
      <c r="D1232" s="292"/>
      <c r="E1232" s="293"/>
      <c r="F1232" s="293"/>
      <c r="G1232" s="293"/>
      <c r="H1232" s="293"/>
      <c r="I1232" s="293"/>
    </row>
    <row r="1233" spans="1:9">
      <c r="A1233" s="292"/>
      <c r="B1233" s="292"/>
      <c r="C1233" s="292"/>
      <c r="D1233" s="470"/>
      <c r="E1233" s="293"/>
      <c r="F1233" s="293"/>
      <c r="G1233" s="293"/>
      <c r="H1233" s="293"/>
      <c r="I1233" s="293"/>
    </row>
    <row r="1234" spans="1:9">
      <c r="A1234" s="292"/>
      <c r="B1234" s="292"/>
      <c r="C1234" s="292"/>
      <c r="D1234" s="292"/>
      <c r="E1234" s="293"/>
      <c r="F1234" s="293"/>
      <c r="G1234" s="293"/>
      <c r="H1234" s="293"/>
      <c r="I1234" s="293"/>
    </row>
    <row r="1235" spans="1:9">
      <c r="A1235" s="292"/>
      <c r="B1235" s="292"/>
      <c r="C1235" s="292"/>
      <c r="D1235" s="292"/>
      <c r="E1235" s="293"/>
      <c r="F1235" s="293"/>
      <c r="G1235" s="293"/>
      <c r="H1235" s="293"/>
      <c r="I1235" s="293"/>
    </row>
    <row r="1236" spans="1:9">
      <c r="A1236" s="292"/>
      <c r="B1236" s="292"/>
      <c r="C1236" s="292"/>
      <c r="D1236" s="470"/>
      <c r="E1236" s="293"/>
      <c r="F1236" s="293"/>
      <c r="G1236" s="293"/>
      <c r="H1236" s="293"/>
      <c r="I1236" s="293"/>
    </row>
    <row r="1237" spans="1:9">
      <c r="A1237" s="292"/>
      <c r="B1237" s="292"/>
      <c r="C1237" s="292"/>
      <c r="D1237" s="292"/>
      <c r="E1237" s="293"/>
      <c r="F1237" s="293"/>
      <c r="G1237" s="293"/>
      <c r="H1237" s="293"/>
      <c r="I1237" s="293"/>
    </row>
    <row r="1238" spans="1:9">
      <c r="A1238" s="292"/>
      <c r="B1238" s="292"/>
      <c r="C1238" s="292"/>
      <c r="D1238" s="470"/>
      <c r="E1238" s="293"/>
      <c r="F1238" s="293"/>
      <c r="G1238" s="293"/>
      <c r="H1238" s="293"/>
      <c r="I1238" s="293"/>
    </row>
    <row r="1239" spans="1:9">
      <c r="A1239" s="292"/>
      <c r="B1239" s="292"/>
      <c r="C1239" s="292"/>
      <c r="D1239" s="470"/>
      <c r="E1239" s="293"/>
      <c r="F1239" s="293"/>
      <c r="G1239" s="293"/>
      <c r="H1239" s="293"/>
      <c r="I1239" s="293"/>
    </row>
    <row r="1240" spans="1:9">
      <c r="A1240" s="292"/>
      <c r="B1240" s="292"/>
      <c r="C1240" s="292"/>
      <c r="D1240" s="470"/>
      <c r="E1240" s="293"/>
      <c r="F1240" s="293"/>
      <c r="G1240" s="293"/>
      <c r="H1240" s="293"/>
      <c r="I1240" s="293"/>
    </row>
    <row r="1241" spans="1:9">
      <c r="A1241" s="292"/>
      <c r="B1241" s="292"/>
      <c r="C1241" s="292"/>
      <c r="D1241" s="292"/>
      <c r="E1241" s="293"/>
      <c r="F1241" s="293"/>
      <c r="G1241" s="293"/>
      <c r="H1241" s="293"/>
      <c r="I1241" s="293"/>
    </row>
    <row r="1242" spans="1:9">
      <c r="A1242" s="292"/>
      <c r="B1242" s="292"/>
      <c r="C1242" s="292"/>
      <c r="D1242" s="470"/>
      <c r="E1242" s="293"/>
      <c r="F1242" s="293"/>
      <c r="G1242" s="293"/>
      <c r="H1242" s="293"/>
      <c r="I1242" s="293"/>
    </row>
    <row r="1243" spans="1:9">
      <c r="A1243" s="292"/>
      <c r="B1243" s="292"/>
      <c r="C1243" s="292"/>
      <c r="D1243" s="470"/>
      <c r="E1243" s="293"/>
      <c r="F1243" s="293"/>
      <c r="G1243" s="293"/>
      <c r="H1243" s="293"/>
      <c r="I1243" s="293"/>
    </row>
    <row r="1244" spans="1:9">
      <c r="A1244" s="292"/>
      <c r="B1244" s="292"/>
      <c r="C1244" s="292"/>
      <c r="D1244" s="470"/>
      <c r="E1244" s="293"/>
      <c r="F1244" s="293"/>
      <c r="G1244" s="293"/>
      <c r="H1244" s="293"/>
      <c r="I1244" s="293"/>
    </row>
    <row r="1245" spans="1:9">
      <c r="A1245" s="292"/>
      <c r="B1245" s="292"/>
      <c r="C1245" s="292"/>
      <c r="D1245" s="470"/>
      <c r="E1245" s="293"/>
      <c r="F1245" s="293"/>
      <c r="G1245" s="293"/>
      <c r="H1245" s="293"/>
      <c r="I1245" s="293"/>
    </row>
    <row r="1246" spans="1:9">
      <c r="A1246" s="292"/>
      <c r="B1246" s="292"/>
      <c r="C1246" s="292"/>
      <c r="D1246" s="470"/>
      <c r="E1246" s="293"/>
      <c r="F1246" s="293"/>
      <c r="G1246" s="293"/>
      <c r="H1246" s="293"/>
      <c r="I1246" s="293"/>
    </row>
    <row r="1247" spans="1:9">
      <c r="A1247" s="292"/>
      <c r="B1247" s="292"/>
      <c r="C1247" s="292"/>
      <c r="D1247" s="470"/>
      <c r="E1247" s="293"/>
      <c r="F1247" s="293"/>
      <c r="G1247" s="293"/>
      <c r="H1247" s="293"/>
      <c r="I1247" s="293"/>
    </row>
    <row r="1248" spans="1:9">
      <c r="A1248" s="292"/>
      <c r="B1248" s="292"/>
      <c r="C1248" s="292"/>
      <c r="D1248" s="470"/>
      <c r="E1248" s="293"/>
      <c r="F1248" s="293"/>
      <c r="G1248" s="293"/>
      <c r="H1248" s="293"/>
      <c r="I1248" s="293"/>
    </row>
    <row r="1249" spans="1:9">
      <c r="A1249" s="292"/>
      <c r="B1249" s="292"/>
      <c r="C1249" s="292"/>
      <c r="D1249" s="470"/>
      <c r="E1249" s="293"/>
      <c r="F1249" s="293"/>
      <c r="G1249" s="293"/>
      <c r="H1249" s="293"/>
      <c r="I1249" s="293"/>
    </row>
    <row r="1250" spans="1:9">
      <c r="A1250" s="292"/>
      <c r="B1250" s="292"/>
      <c r="C1250" s="292"/>
      <c r="D1250" s="470"/>
      <c r="E1250" s="293"/>
      <c r="F1250" s="293"/>
      <c r="G1250" s="293"/>
      <c r="H1250" s="293"/>
      <c r="I1250" s="293"/>
    </row>
    <row r="1251" spans="1:9">
      <c r="A1251" s="292"/>
      <c r="B1251" s="292"/>
      <c r="C1251" s="292"/>
      <c r="D1251" s="470"/>
      <c r="E1251" s="293"/>
      <c r="F1251" s="293"/>
      <c r="G1251" s="293"/>
      <c r="H1251" s="293"/>
      <c r="I1251" s="293"/>
    </row>
    <row r="1252" spans="1:9">
      <c r="A1252" s="292"/>
      <c r="B1252" s="292"/>
      <c r="C1252" s="292"/>
      <c r="D1252" s="470"/>
      <c r="E1252" s="293"/>
      <c r="F1252" s="293"/>
      <c r="G1252" s="293"/>
      <c r="H1252" s="293"/>
      <c r="I1252" s="293"/>
    </row>
    <row r="1253" spans="1:9">
      <c r="A1253" s="292"/>
      <c r="B1253" s="292"/>
      <c r="C1253" s="292"/>
      <c r="D1253" s="292"/>
      <c r="E1253" s="293"/>
      <c r="F1253" s="293"/>
      <c r="G1253" s="293"/>
      <c r="H1253" s="293"/>
      <c r="I1253" s="293"/>
    </row>
    <row r="1254" spans="1:9">
      <c r="A1254" s="292"/>
      <c r="B1254" s="292"/>
      <c r="C1254" s="292"/>
      <c r="D1254" s="292"/>
      <c r="E1254" s="293"/>
      <c r="F1254" s="293"/>
      <c r="G1254" s="293"/>
      <c r="H1254" s="293"/>
      <c r="I1254" s="293"/>
    </row>
    <row r="1255" spans="1:9">
      <c r="A1255" s="292"/>
      <c r="B1255" s="292"/>
      <c r="C1255" s="292"/>
      <c r="D1255" s="470"/>
      <c r="E1255" s="293"/>
      <c r="F1255" s="293"/>
      <c r="G1255" s="293"/>
      <c r="H1255" s="293"/>
      <c r="I1255" s="293"/>
    </row>
    <row r="1256" spans="1:9">
      <c r="A1256" s="292"/>
      <c r="B1256" s="292"/>
      <c r="C1256" s="292"/>
      <c r="D1256" s="470"/>
      <c r="E1256" s="293"/>
      <c r="F1256" s="293"/>
      <c r="G1256" s="293"/>
      <c r="H1256" s="293"/>
      <c r="I1256" s="293"/>
    </row>
    <row r="1257" spans="1:9">
      <c r="A1257" s="292"/>
      <c r="B1257" s="292"/>
      <c r="C1257" s="292"/>
      <c r="D1257" s="292"/>
      <c r="E1257" s="293"/>
      <c r="F1257" s="293"/>
      <c r="G1257" s="293"/>
      <c r="H1257" s="293"/>
      <c r="I1257" s="293"/>
    </row>
    <row r="1258" spans="1:9">
      <c r="A1258" s="292"/>
      <c r="B1258" s="292"/>
      <c r="C1258" s="292"/>
      <c r="D1258" s="292"/>
      <c r="E1258" s="293"/>
      <c r="F1258" s="293"/>
      <c r="G1258" s="293"/>
      <c r="H1258" s="293"/>
      <c r="I1258" s="293"/>
    </row>
    <row r="1259" spans="1:9">
      <c r="A1259" s="292"/>
      <c r="B1259" s="292"/>
      <c r="C1259" s="292"/>
      <c r="D1259" s="292"/>
      <c r="E1259" s="293"/>
      <c r="F1259" s="293"/>
      <c r="G1259" s="293"/>
      <c r="H1259" s="293"/>
      <c r="I1259" s="293"/>
    </row>
    <row r="1260" spans="1:9">
      <c r="A1260" s="292"/>
      <c r="B1260" s="292"/>
      <c r="C1260" s="292"/>
      <c r="D1260" s="470"/>
      <c r="E1260" s="293"/>
      <c r="F1260" s="293"/>
      <c r="G1260" s="293"/>
      <c r="H1260" s="293"/>
      <c r="I1260" s="293"/>
    </row>
    <row r="1261" spans="1:9">
      <c r="A1261" s="292"/>
      <c r="B1261" s="292"/>
      <c r="C1261" s="292"/>
      <c r="D1261" s="470"/>
      <c r="E1261" s="293"/>
      <c r="F1261" s="293"/>
      <c r="G1261" s="293"/>
      <c r="H1261" s="293"/>
      <c r="I1261" s="293"/>
    </row>
    <row r="1262" spans="1:9">
      <c r="A1262" s="292"/>
      <c r="B1262" s="292"/>
      <c r="C1262" s="292"/>
      <c r="D1262" s="470"/>
      <c r="E1262" s="293"/>
      <c r="F1262" s="293"/>
      <c r="G1262" s="293"/>
      <c r="H1262" s="293"/>
      <c r="I1262" s="293"/>
    </row>
    <row r="1263" spans="1:9">
      <c r="A1263" s="292"/>
      <c r="B1263" s="292"/>
      <c r="C1263" s="292"/>
      <c r="D1263" s="470"/>
      <c r="E1263" s="293"/>
      <c r="F1263" s="293"/>
      <c r="G1263" s="293"/>
      <c r="H1263" s="293"/>
      <c r="I1263" s="293"/>
    </row>
    <row r="1264" spans="1:9">
      <c r="A1264" s="292"/>
      <c r="B1264" s="292"/>
      <c r="C1264" s="292"/>
      <c r="D1264" s="470"/>
      <c r="E1264" s="293"/>
      <c r="F1264" s="293"/>
      <c r="G1264" s="293"/>
      <c r="H1264" s="293"/>
      <c r="I1264" s="293"/>
    </row>
    <row r="1265" spans="1:9">
      <c r="A1265" s="292"/>
      <c r="B1265" s="292"/>
      <c r="C1265" s="292"/>
      <c r="D1265" s="292"/>
      <c r="E1265" s="293"/>
      <c r="F1265" s="293"/>
      <c r="G1265" s="293"/>
      <c r="H1265" s="293"/>
      <c r="I1265" s="293"/>
    </row>
    <row r="1266" spans="1:9">
      <c r="A1266" s="292"/>
      <c r="B1266" s="292"/>
      <c r="C1266" s="292"/>
      <c r="D1266" s="470"/>
      <c r="E1266" s="293"/>
      <c r="F1266" s="293"/>
      <c r="G1266" s="293"/>
      <c r="H1266" s="293"/>
      <c r="I1266" s="293"/>
    </row>
    <row r="1267" spans="1:9">
      <c r="A1267" s="292"/>
      <c r="B1267" s="292"/>
      <c r="C1267" s="292"/>
      <c r="D1267" s="470"/>
      <c r="E1267" s="293"/>
      <c r="F1267" s="293"/>
      <c r="G1267" s="293"/>
      <c r="H1267" s="293"/>
      <c r="I1267" s="293"/>
    </row>
    <row r="1268" spans="1:9">
      <c r="A1268" s="292"/>
      <c r="B1268" s="292"/>
      <c r="C1268" s="292"/>
      <c r="D1268" s="292"/>
      <c r="E1268" s="293"/>
      <c r="F1268" s="293"/>
      <c r="G1268" s="293"/>
      <c r="H1268" s="293"/>
      <c r="I1268" s="293"/>
    </row>
    <row r="1269" spans="1:9">
      <c r="A1269" s="292"/>
      <c r="B1269" s="292"/>
      <c r="C1269" s="292"/>
      <c r="D1269" s="470"/>
      <c r="E1269" s="293"/>
      <c r="F1269" s="293"/>
      <c r="G1269" s="293"/>
      <c r="H1269" s="293"/>
      <c r="I1269" s="293"/>
    </row>
    <row r="1270" spans="1:9">
      <c r="A1270" s="292"/>
      <c r="B1270" s="292"/>
      <c r="C1270" s="292"/>
      <c r="D1270" s="292"/>
      <c r="E1270" s="293"/>
      <c r="F1270" s="293"/>
      <c r="G1270" s="293"/>
      <c r="H1270" s="293"/>
      <c r="I1270" s="293"/>
    </row>
    <row r="1271" spans="1:9">
      <c r="A1271" s="292"/>
      <c r="B1271" s="292"/>
      <c r="C1271" s="292"/>
      <c r="D1271" s="470"/>
      <c r="E1271" s="293"/>
      <c r="F1271" s="293"/>
      <c r="G1271" s="293"/>
      <c r="H1271" s="293"/>
      <c r="I1271" s="293"/>
    </row>
    <row r="1272" spans="1:9">
      <c r="A1272" s="292"/>
      <c r="B1272" s="292"/>
      <c r="C1272" s="292"/>
      <c r="D1272" s="470"/>
      <c r="E1272" s="293"/>
      <c r="F1272" s="293"/>
      <c r="G1272" s="293"/>
      <c r="H1272" s="293"/>
      <c r="I1272" s="293"/>
    </row>
    <row r="1273" spans="1:9">
      <c r="A1273" s="292"/>
      <c r="B1273" s="292"/>
      <c r="C1273" s="292"/>
      <c r="D1273" s="470"/>
      <c r="E1273" s="293"/>
      <c r="F1273" s="293"/>
      <c r="G1273" s="293"/>
      <c r="H1273" s="293"/>
      <c r="I1273" s="293"/>
    </row>
    <row r="1274" spans="1:9">
      <c r="A1274" s="292"/>
      <c r="B1274" s="292"/>
      <c r="C1274" s="292"/>
      <c r="D1274" s="470"/>
      <c r="E1274" s="293"/>
      <c r="F1274" s="293"/>
      <c r="G1274" s="293"/>
      <c r="H1274" s="293"/>
      <c r="I1274" s="293"/>
    </row>
    <row r="1275" spans="1:9">
      <c r="A1275" s="292"/>
      <c r="B1275" s="292"/>
      <c r="C1275" s="292"/>
      <c r="D1275" s="470"/>
      <c r="E1275" s="293"/>
      <c r="F1275" s="293"/>
      <c r="G1275" s="293"/>
      <c r="H1275" s="293"/>
      <c r="I1275" s="293"/>
    </row>
    <row r="1276" spans="1:9">
      <c r="A1276" s="292"/>
      <c r="B1276" s="292"/>
      <c r="C1276" s="292"/>
      <c r="D1276" s="292"/>
      <c r="E1276" s="293"/>
      <c r="F1276" s="293"/>
      <c r="G1276" s="293"/>
      <c r="H1276" s="293"/>
      <c r="I1276" s="293"/>
    </row>
    <row r="1277" spans="1:9">
      <c r="A1277" s="292"/>
      <c r="B1277" s="292"/>
      <c r="C1277" s="292"/>
      <c r="D1277" s="470"/>
      <c r="E1277" s="293"/>
      <c r="F1277" s="293"/>
      <c r="G1277" s="293"/>
      <c r="H1277" s="293"/>
      <c r="I1277" s="293"/>
    </row>
    <row r="1278" spans="1:9">
      <c r="A1278" s="292"/>
      <c r="B1278" s="292"/>
      <c r="C1278" s="292"/>
      <c r="D1278" s="470"/>
      <c r="E1278" s="293"/>
      <c r="F1278" s="293"/>
      <c r="G1278" s="293"/>
      <c r="H1278" s="293"/>
      <c r="I1278" s="293"/>
    </row>
    <row r="1279" spans="1:9">
      <c r="A1279" s="292"/>
      <c r="B1279" s="292"/>
      <c r="C1279" s="292"/>
      <c r="D1279" s="470"/>
      <c r="E1279" s="293"/>
      <c r="F1279" s="293"/>
      <c r="G1279" s="293"/>
      <c r="H1279" s="293"/>
      <c r="I1279" s="293"/>
    </row>
    <row r="1280" spans="1:9">
      <c r="A1280" s="292"/>
      <c r="B1280" s="292"/>
      <c r="C1280" s="292"/>
      <c r="D1280" s="470"/>
      <c r="E1280" s="293"/>
      <c r="F1280" s="293"/>
      <c r="G1280" s="293"/>
      <c r="H1280" s="293"/>
      <c r="I1280" s="293"/>
    </row>
    <row r="1281" spans="1:9">
      <c r="A1281" s="292"/>
      <c r="B1281" s="292"/>
      <c r="C1281" s="292"/>
      <c r="D1281" s="292"/>
      <c r="E1281" s="293"/>
      <c r="F1281" s="293"/>
      <c r="G1281" s="293"/>
      <c r="H1281" s="293"/>
      <c r="I1281" s="293"/>
    </row>
    <row r="1282" spans="1:9">
      <c r="A1282" s="292"/>
      <c r="B1282" s="292"/>
      <c r="C1282" s="292"/>
      <c r="D1282" s="470"/>
      <c r="E1282" s="293"/>
      <c r="F1282" s="293"/>
      <c r="G1282" s="293"/>
      <c r="H1282" s="293"/>
      <c r="I1282" s="293"/>
    </row>
    <row r="1283" spans="1:9">
      <c r="A1283" s="292"/>
      <c r="B1283" s="292"/>
      <c r="C1283" s="292"/>
      <c r="D1283" s="292"/>
      <c r="E1283" s="293"/>
      <c r="F1283" s="293"/>
      <c r="G1283" s="293"/>
      <c r="H1283" s="293"/>
      <c r="I1283" s="293"/>
    </row>
    <row r="1284" spans="1:9">
      <c r="A1284" s="292"/>
      <c r="B1284" s="292"/>
      <c r="C1284" s="292"/>
      <c r="D1284" s="292"/>
      <c r="E1284" s="293"/>
      <c r="F1284" s="293"/>
      <c r="G1284" s="293"/>
      <c r="H1284" s="293"/>
      <c r="I1284" s="293"/>
    </row>
    <row r="1285" spans="1:9">
      <c r="A1285" s="292"/>
      <c r="B1285" s="292"/>
      <c r="C1285" s="292"/>
      <c r="D1285" s="470"/>
      <c r="E1285" s="293"/>
      <c r="F1285" s="293"/>
      <c r="G1285" s="293"/>
      <c r="H1285" s="293"/>
      <c r="I1285" s="293"/>
    </row>
    <row r="1286" spans="1:9">
      <c r="A1286" s="292"/>
      <c r="B1286" s="292"/>
      <c r="C1286" s="292"/>
      <c r="D1286" s="292"/>
      <c r="E1286" s="293"/>
      <c r="F1286" s="293"/>
      <c r="G1286" s="293"/>
      <c r="H1286" s="293"/>
      <c r="I1286" s="293"/>
    </row>
    <row r="1287" spans="1:9">
      <c r="A1287" s="292"/>
      <c r="B1287" s="292"/>
      <c r="C1287" s="292"/>
      <c r="D1287" s="470"/>
      <c r="E1287" s="293"/>
      <c r="F1287" s="293"/>
      <c r="G1287" s="293"/>
      <c r="H1287" s="293"/>
      <c r="I1287" s="293"/>
    </row>
    <row r="1288" spans="1:9">
      <c r="A1288" s="292"/>
      <c r="B1288" s="292"/>
      <c r="C1288" s="292"/>
      <c r="D1288" s="470"/>
      <c r="E1288" s="293"/>
      <c r="F1288" s="293"/>
      <c r="G1288" s="293"/>
      <c r="H1288" s="293"/>
      <c r="I1288" s="293"/>
    </row>
    <row r="1289" spans="1:9">
      <c r="A1289" s="292"/>
      <c r="B1289" s="292"/>
      <c r="C1289" s="292"/>
      <c r="D1289" s="470"/>
      <c r="E1289" s="293"/>
      <c r="F1289" s="293"/>
      <c r="G1289" s="293"/>
      <c r="H1289" s="293"/>
      <c r="I1289" s="293"/>
    </row>
    <row r="1290" spans="1:9">
      <c r="A1290" s="292"/>
      <c r="B1290" s="292"/>
      <c r="C1290" s="292"/>
      <c r="D1290" s="292"/>
      <c r="E1290" s="293"/>
      <c r="F1290" s="293"/>
      <c r="G1290" s="293"/>
      <c r="H1290" s="293"/>
      <c r="I1290" s="293"/>
    </row>
    <row r="1291" spans="1:9">
      <c r="A1291" s="292"/>
      <c r="B1291" s="292"/>
      <c r="C1291" s="292"/>
      <c r="D1291" s="470"/>
      <c r="E1291" s="293"/>
      <c r="F1291" s="293"/>
      <c r="G1291" s="293"/>
      <c r="H1291" s="293"/>
      <c r="I1291" s="293"/>
    </row>
    <row r="1292" spans="1:9">
      <c r="A1292" s="292"/>
      <c r="B1292" s="292"/>
      <c r="C1292" s="292"/>
      <c r="D1292" s="292"/>
      <c r="E1292" s="293"/>
      <c r="F1292" s="293"/>
      <c r="G1292" s="293"/>
      <c r="H1292" s="293"/>
      <c r="I1292" s="293"/>
    </row>
    <row r="1293" spans="1:9">
      <c r="A1293" s="292"/>
      <c r="B1293" s="292"/>
      <c r="C1293" s="292"/>
      <c r="D1293" s="470"/>
      <c r="E1293" s="293"/>
      <c r="F1293" s="293"/>
      <c r="G1293" s="293"/>
      <c r="H1293" s="293"/>
      <c r="I1293" s="293"/>
    </row>
    <row r="1294" spans="1:9">
      <c r="A1294" s="292"/>
      <c r="B1294" s="292"/>
      <c r="C1294" s="292"/>
      <c r="D1294" s="292"/>
      <c r="E1294" s="293"/>
      <c r="F1294" s="293"/>
      <c r="G1294" s="293"/>
      <c r="H1294" s="293"/>
      <c r="I1294" s="293"/>
    </row>
    <row r="1295" spans="1:9">
      <c r="A1295" s="292"/>
      <c r="B1295" s="292"/>
      <c r="C1295" s="292"/>
      <c r="D1295" s="292"/>
      <c r="E1295" s="293"/>
      <c r="F1295" s="293"/>
      <c r="G1295" s="293"/>
      <c r="H1295" s="293"/>
      <c r="I1295" s="293"/>
    </row>
    <row r="1296" spans="1:9">
      <c r="A1296" s="292"/>
      <c r="B1296" s="292"/>
      <c r="C1296" s="292"/>
      <c r="D1296" s="470"/>
      <c r="E1296" s="293"/>
      <c r="F1296" s="293"/>
      <c r="G1296" s="293"/>
      <c r="H1296" s="293"/>
      <c r="I1296" s="293"/>
    </row>
    <row r="1297" spans="1:9">
      <c r="A1297" s="292"/>
      <c r="B1297" s="292"/>
      <c r="C1297" s="292"/>
      <c r="D1297" s="292"/>
      <c r="E1297" s="293"/>
      <c r="F1297" s="293"/>
      <c r="G1297" s="293"/>
      <c r="H1297" s="293"/>
      <c r="I1297" s="293"/>
    </row>
    <row r="1298" spans="1:9">
      <c r="A1298" s="292"/>
      <c r="B1298" s="292"/>
      <c r="C1298" s="292"/>
      <c r="D1298" s="470"/>
      <c r="E1298" s="293"/>
      <c r="F1298" s="293"/>
      <c r="G1298" s="293"/>
      <c r="H1298" s="293"/>
      <c r="I1298" s="293"/>
    </row>
    <row r="1299" spans="1:9">
      <c r="A1299" s="292"/>
      <c r="B1299" s="292"/>
      <c r="C1299" s="292"/>
      <c r="D1299" s="292"/>
      <c r="E1299" s="293"/>
      <c r="F1299" s="293"/>
      <c r="G1299" s="293"/>
      <c r="H1299" s="293"/>
      <c r="I1299" s="293"/>
    </row>
    <row r="1300" spans="1:9">
      <c r="A1300" s="292"/>
      <c r="B1300" s="292"/>
      <c r="C1300" s="292"/>
      <c r="D1300" s="470"/>
      <c r="E1300" s="293"/>
      <c r="F1300" s="293"/>
      <c r="G1300" s="293"/>
      <c r="H1300" s="293"/>
      <c r="I1300" s="293"/>
    </row>
    <row r="1301" spans="1:9">
      <c r="A1301" s="292"/>
      <c r="B1301" s="292"/>
      <c r="C1301" s="292"/>
      <c r="D1301" s="470"/>
      <c r="E1301" s="293"/>
      <c r="F1301" s="293"/>
      <c r="G1301" s="293"/>
      <c r="H1301" s="293"/>
      <c r="I1301" s="293"/>
    </row>
    <row r="1302" spans="1:9">
      <c r="A1302" s="292"/>
      <c r="B1302" s="292"/>
      <c r="C1302" s="292"/>
      <c r="D1302" s="470"/>
      <c r="E1302" s="293"/>
      <c r="F1302" s="293"/>
      <c r="G1302" s="293"/>
      <c r="H1302" s="293"/>
      <c r="I1302" s="293"/>
    </row>
    <row r="1303" spans="1:9">
      <c r="A1303" s="292"/>
      <c r="B1303" s="292"/>
      <c r="C1303" s="292"/>
      <c r="D1303" s="470"/>
      <c r="E1303" s="293"/>
      <c r="F1303" s="293"/>
      <c r="G1303" s="293"/>
      <c r="H1303" s="293"/>
      <c r="I1303" s="293"/>
    </row>
    <row r="1304" spans="1:9">
      <c r="A1304" s="292"/>
      <c r="B1304" s="292"/>
      <c r="C1304" s="292"/>
      <c r="D1304" s="470"/>
      <c r="E1304" s="293"/>
      <c r="F1304" s="293"/>
      <c r="G1304" s="293"/>
      <c r="H1304" s="293"/>
      <c r="I1304" s="293"/>
    </row>
    <row r="1305" spans="1:9">
      <c r="A1305" s="292"/>
      <c r="B1305" s="292"/>
      <c r="C1305" s="292"/>
      <c r="D1305" s="470"/>
      <c r="E1305" s="293"/>
      <c r="F1305" s="293"/>
      <c r="G1305" s="293"/>
      <c r="H1305" s="293"/>
      <c r="I1305" s="293"/>
    </row>
    <row r="1306" spans="1:9">
      <c r="A1306" s="292"/>
      <c r="B1306" s="292"/>
      <c r="C1306" s="292"/>
      <c r="D1306" s="292"/>
      <c r="E1306" s="293"/>
      <c r="F1306" s="293"/>
      <c r="G1306" s="293"/>
      <c r="H1306" s="293"/>
      <c r="I1306" s="293"/>
    </row>
    <row r="1307" spans="1:9">
      <c r="A1307" s="292"/>
      <c r="B1307" s="292"/>
      <c r="C1307" s="292"/>
      <c r="D1307" s="470"/>
      <c r="E1307" s="293"/>
      <c r="F1307" s="293"/>
      <c r="G1307" s="293"/>
      <c r="H1307" s="293"/>
      <c r="I1307" s="293"/>
    </row>
    <row r="1308" spans="1:9">
      <c r="A1308" s="292"/>
      <c r="B1308" s="292"/>
      <c r="C1308" s="292"/>
      <c r="D1308" s="292"/>
      <c r="E1308" s="293"/>
      <c r="F1308" s="293"/>
      <c r="G1308" s="293"/>
      <c r="H1308" s="293"/>
      <c r="I1308" s="293"/>
    </row>
    <row r="1309" spans="1:9">
      <c r="A1309" s="292"/>
      <c r="B1309" s="292"/>
      <c r="C1309" s="292"/>
      <c r="D1309" s="292"/>
      <c r="E1309" s="293"/>
      <c r="F1309" s="293"/>
      <c r="G1309" s="293"/>
      <c r="H1309" s="293"/>
      <c r="I1309" s="293"/>
    </row>
    <row r="1310" spans="1:9">
      <c r="A1310" s="292"/>
      <c r="B1310" s="292"/>
      <c r="C1310" s="292"/>
      <c r="D1310" s="470"/>
      <c r="E1310" s="293"/>
      <c r="F1310" s="293"/>
      <c r="G1310" s="293"/>
      <c r="H1310" s="293"/>
      <c r="I1310" s="293"/>
    </row>
    <row r="1311" spans="1:9">
      <c r="A1311" s="292"/>
      <c r="B1311" s="292"/>
      <c r="C1311" s="292"/>
      <c r="D1311" s="470"/>
      <c r="E1311" s="293"/>
      <c r="F1311" s="293"/>
      <c r="G1311" s="293"/>
      <c r="H1311" s="293"/>
      <c r="I1311" s="293"/>
    </row>
    <row r="1312" spans="1:9">
      <c r="A1312" s="292"/>
      <c r="B1312" s="292"/>
      <c r="C1312" s="292"/>
      <c r="D1312" s="470"/>
      <c r="E1312" s="293"/>
      <c r="F1312" s="293"/>
      <c r="G1312" s="293"/>
      <c r="H1312" s="293"/>
      <c r="I1312" s="293"/>
    </row>
    <row r="1313" spans="1:9">
      <c r="A1313" s="292"/>
      <c r="B1313" s="292"/>
      <c r="C1313" s="292"/>
      <c r="D1313" s="470"/>
      <c r="E1313" s="293"/>
      <c r="F1313" s="293"/>
      <c r="G1313" s="293"/>
      <c r="H1313" s="293"/>
      <c r="I1313" s="293"/>
    </row>
    <row r="1314" spans="1:9">
      <c r="A1314" s="292"/>
      <c r="B1314" s="292"/>
      <c r="C1314" s="292"/>
      <c r="D1314" s="470"/>
      <c r="E1314" s="293"/>
      <c r="F1314" s="293"/>
      <c r="G1314" s="293"/>
      <c r="H1314" s="293"/>
      <c r="I1314" s="293"/>
    </row>
    <row r="1315" spans="1:9">
      <c r="A1315" s="292"/>
      <c r="B1315" s="292"/>
      <c r="C1315" s="292"/>
      <c r="D1315" s="470"/>
      <c r="E1315" s="293"/>
      <c r="F1315" s="293"/>
      <c r="G1315" s="293"/>
      <c r="H1315" s="293"/>
      <c r="I1315" s="293"/>
    </row>
    <row r="1316" spans="1:9">
      <c r="A1316" s="292"/>
      <c r="B1316" s="292"/>
      <c r="C1316" s="292"/>
      <c r="D1316" s="470"/>
      <c r="E1316" s="293"/>
      <c r="F1316" s="293"/>
      <c r="G1316" s="293"/>
      <c r="H1316" s="293"/>
      <c r="I1316" s="293"/>
    </row>
    <row r="1317" spans="1:9">
      <c r="A1317" s="292"/>
      <c r="B1317" s="292"/>
      <c r="C1317" s="292"/>
      <c r="D1317" s="470"/>
      <c r="E1317" s="293"/>
      <c r="F1317" s="293"/>
      <c r="G1317" s="293"/>
      <c r="H1317" s="293"/>
      <c r="I1317" s="293"/>
    </row>
    <row r="1318" spans="1:9">
      <c r="A1318" s="292"/>
      <c r="B1318" s="292"/>
      <c r="C1318" s="292"/>
      <c r="D1318" s="292"/>
      <c r="E1318" s="293"/>
      <c r="F1318" s="293"/>
      <c r="G1318" s="293"/>
      <c r="H1318" s="293"/>
      <c r="I1318" s="293"/>
    </row>
    <row r="1319" spans="1:9">
      <c r="A1319" s="292"/>
      <c r="B1319" s="292"/>
      <c r="C1319" s="292"/>
      <c r="D1319" s="470"/>
      <c r="E1319" s="293"/>
      <c r="F1319" s="293"/>
      <c r="G1319" s="293"/>
      <c r="H1319" s="293"/>
      <c r="I1319" s="293"/>
    </row>
    <row r="1320" spans="1:9">
      <c r="A1320" s="292"/>
      <c r="B1320" s="292"/>
      <c r="C1320" s="292"/>
      <c r="D1320" s="470"/>
      <c r="E1320" s="293"/>
      <c r="F1320" s="293"/>
      <c r="G1320" s="293"/>
      <c r="H1320" s="293"/>
      <c r="I1320" s="293"/>
    </row>
    <row r="1321" spans="1:9">
      <c r="A1321" s="292"/>
      <c r="B1321" s="292"/>
      <c r="C1321" s="292"/>
      <c r="D1321" s="292"/>
      <c r="E1321" s="293"/>
      <c r="F1321" s="293"/>
      <c r="G1321" s="293"/>
      <c r="H1321" s="293"/>
      <c r="I1321" s="293"/>
    </row>
    <row r="1322" spans="1:9">
      <c r="A1322" s="292"/>
      <c r="B1322" s="292"/>
      <c r="C1322" s="292"/>
      <c r="D1322" s="292"/>
      <c r="E1322" s="293"/>
      <c r="F1322" s="293"/>
      <c r="G1322" s="293"/>
      <c r="H1322" s="293"/>
      <c r="I1322" s="293"/>
    </row>
    <row r="1323" spans="1:9">
      <c r="A1323" s="292"/>
      <c r="B1323" s="292"/>
      <c r="C1323" s="292"/>
      <c r="D1323" s="470"/>
      <c r="E1323" s="293"/>
      <c r="F1323" s="293"/>
      <c r="G1323" s="293"/>
      <c r="H1323" s="293"/>
      <c r="I1323" s="293"/>
    </row>
    <row r="1324" spans="1:9">
      <c r="A1324" s="292"/>
      <c r="B1324" s="292"/>
      <c r="C1324" s="292"/>
      <c r="D1324" s="470"/>
      <c r="E1324" s="293"/>
      <c r="F1324" s="293"/>
      <c r="G1324" s="293"/>
      <c r="H1324" s="293"/>
      <c r="I1324" s="293"/>
    </row>
    <row r="1325" spans="1:9">
      <c r="A1325" s="292"/>
      <c r="B1325" s="292"/>
      <c r="C1325" s="292"/>
      <c r="D1325" s="292"/>
      <c r="E1325" s="293"/>
      <c r="F1325" s="293"/>
      <c r="G1325" s="293"/>
      <c r="H1325" s="293"/>
      <c r="I1325" s="293"/>
    </row>
    <row r="1326" spans="1:9">
      <c r="A1326" s="292"/>
      <c r="B1326" s="292"/>
      <c r="C1326" s="292"/>
      <c r="D1326" s="292"/>
      <c r="E1326" s="293"/>
      <c r="F1326" s="293"/>
      <c r="G1326" s="293"/>
      <c r="H1326" s="293"/>
      <c r="I1326" s="293"/>
    </row>
    <row r="1327" spans="1:9">
      <c r="A1327" s="292"/>
      <c r="B1327" s="292"/>
      <c r="C1327" s="292"/>
      <c r="D1327" s="292"/>
      <c r="E1327" s="293"/>
      <c r="F1327" s="293"/>
      <c r="G1327" s="293"/>
      <c r="H1327" s="293"/>
      <c r="I1327" s="293"/>
    </row>
    <row r="1328" spans="1:9">
      <c r="A1328" s="292"/>
      <c r="B1328" s="292"/>
      <c r="C1328" s="292"/>
      <c r="D1328" s="470"/>
      <c r="E1328" s="293"/>
      <c r="F1328" s="293"/>
      <c r="G1328" s="293"/>
      <c r="H1328" s="293"/>
      <c r="I1328" s="293"/>
    </row>
    <row r="1329" spans="1:9">
      <c r="A1329" s="292"/>
      <c r="B1329" s="292"/>
      <c r="C1329" s="292"/>
      <c r="D1329" s="470"/>
      <c r="E1329" s="293"/>
      <c r="F1329" s="293"/>
      <c r="G1329" s="293"/>
      <c r="H1329" s="293"/>
      <c r="I1329" s="293"/>
    </row>
    <row r="1330" spans="1:9">
      <c r="A1330" s="292"/>
      <c r="B1330" s="292"/>
      <c r="C1330" s="292"/>
      <c r="D1330" s="470"/>
      <c r="E1330" s="293"/>
      <c r="F1330" s="293"/>
      <c r="G1330" s="293"/>
      <c r="H1330" s="293"/>
      <c r="I1330" s="293"/>
    </row>
    <row r="1331" spans="1:9">
      <c r="A1331" s="292"/>
      <c r="B1331" s="292"/>
      <c r="C1331" s="292"/>
      <c r="D1331" s="470"/>
      <c r="E1331" s="293"/>
      <c r="F1331" s="293"/>
      <c r="G1331" s="293"/>
      <c r="H1331" s="293"/>
      <c r="I1331" s="293"/>
    </row>
    <row r="1332" spans="1:9">
      <c r="A1332" s="292"/>
      <c r="B1332" s="292"/>
      <c r="C1332" s="292"/>
      <c r="D1332" s="470"/>
      <c r="E1332" s="293"/>
      <c r="F1332" s="293"/>
      <c r="G1332" s="293"/>
      <c r="H1332" s="293"/>
      <c r="I1332" s="293"/>
    </row>
    <row r="1333" spans="1:9">
      <c r="A1333" s="292"/>
      <c r="B1333" s="292"/>
      <c r="C1333" s="292"/>
      <c r="D1333" s="470"/>
      <c r="E1333" s="293"/>
      <c r="F1333" s="293"/>
      <c r="G1333" s="293"/>
      <c r="H1333" s="293"/>
      <c r="I1333" s="293"/>
    </row>
    <row r="1334" spans="1:9">
      <c r="A1334" s="292"/>
      <c r="B1334" s="292"/>
      <c r="C1334" s="292"/>
      <c r="D1334" s="292"/>
      <c r="E1334" s="293"/>
      <c r="F1334" s="293"/>
      <c r="G1334" s="293"/>
      <c r="H1334" s="293"/>
      <c r="I1334" s="293"/>
    </row>
    <row r="1335" spans="1:9">
      <c r="A1335" s="292"/>
      <c r="B1335" s="292"/>
      <c r="C1335" s="292"/>
      <c r="D1335" s="470"/>
      <c r="E1335" s="293"/>
      <c r="F1335" s="293"/>
      <c r="G1335" s="293"/>
      <c r="H1335" s="293"/>
      <c r="I1335" s="293"/>
    </row>
    <row r="1336" spans="1:9">
      <c r="A1336" s="292"/>
      <c r="B1336" s="292"/>
      <c r="C1336" s="292"/>
      <c r="D1336" s="292"/>
      <c r="E1336" s="293"/>
      <c r="F1336" s="293"/>
      <c r="G1336" s="293"/>
      <c r="H1336" s="293"/>
      <c r="I1336" s="293"/>
    </row>
    <row r="1337" spans="1:9">
      <c r="A1337" s="292"/>
      <c r="B1337" s="292"/>
      <c r="C1337" s="292"/>
      <c r="D1337" s="470"/>
      <c r="E1337" s="293"/>
      <c r="F1337" s="293"/>
      <c r="G1337" s="293"/>
      <c r="H1337" s="293"/>
      <c r="I1337" s="293"/>
    </row>
    <row r="1338" spans="1:9">
      <c r="A1338" s="292"/>
      <c r="B1338" s="292"/>
      <c r="C1338" s="292"/>
      <c r="D1338" s="470"/>
      <c r="E1338" s="293"/>
      <c r="F1338" s="293"/>
      <c r="G1338" s="293"/>
      <c r="H1338" s="293"/>
      <c r="I1338" s="293"/>
    </row>
    <row r="1339" spans="1:9">
      <c r="A1339" s="292"/>
      <c r="B1339" s="292"/>
      <c r="C1339" s="292"/>
      <c r="D1339" s="470"/>
      <c r="E1339" s="293"/>
      <c r="F1339" s="293"/>
      <c r="G1339" s="293"/>
      <c r="H1339" s="293"/>
      <c r="I1339" s="293"/>
    </row>
    <row r="1340" spans="1:9">
      <c r="A1340" s="292"/>
      <c r="B1340" s="292"/>
      <c r="C1340" s="292"/>
      <c r="D1340" s="470"/>
      <c r="E1340" s="293"/>
      <c r="F1340" s="293"/>
      <c r="G1340" s="293"/>
      <c r="H1340" s="293"/>
      <c r="I1340" s="293"/>
    </row>
    <row r="1341" spans="1:9">
      <c r="A1341" s="292"/>
      <c r="B1341" s="292"/>
      <c r="C1341" s="292"/>
      <c r="D1341" s="292"/>
      <c r="E1341" s="293"/>
      <c r="F1341" s="293"/>
      <c r="G1341" s="293"/>
      <c r="H1341" s="293"/>
      <c r="I1341" s="293"/>
    </row>
    <row r="1342" spans="1:9">
      <c r="A1342" s="292"/>
      <c r="B1342" s="292"/>
      <c r="C1342" s="292"/>
      <c r="D1342" s="470"/>
      <c r="E1342" s="293"/>
      <c r="F1342" s="293"/>
      <c r="G1342" s="293"/>
      <c r="H1342" s="293"/>
      <c r="I1342" s="293"/>
    </row>
    <row r="1343" spans="1:9">
      <c r="A1343" s="292"/>
      <c r="B1343" s="292"/>
      <c r="C1343" s="292"/>
      <c r="D1343" s="292"/>
      <c r="E1343" s="293"/>
      <c r="F1343" s="293"/>
      <c r="G1343" s="293"/>
      <c r="H1343" s="293"/>
      <c r="I1343" s="293"/>
    </row>
    <row r="1344" spans="1:9">
      <c r="A1344" s="292"/>
      <c r="B1344" s="292"/>
      <c r="C1344" s="292"/>
      <c r="D1344" s="470"/>
      <c r="E1344" s="293"/>
      <c r="F1344" s="293"/>
      <c r="G1344" s="293"/>
      <c r="H1344" s="293"/>
      <c r="I1344" s="293"/>
    </row>
    <row r="1345" spans="1:9">
      <c r="A1345" s="292"/>
      <c r="B1345" s="292"/>
      <c r="C1345" s="292"/>
      <c r="D1345" s="470"/>
      <c r="E1345" s="293"/>
      <c r="F1345" s="293"/>
      <c r="G1345" s="293"/>
      <c r="H1345" s="293"/>
      <c r="I1345" s="293"/>
    </row>
    <row r="1346" spans="1:9">
      <c r="A1346" s="292"/>
      <c r="B1346" s="292"/>
      <c r="C1346" s="292"/>
      <c r="D1346" s="292"/>
      <c r="E1346" s="293"/>
      <c r="F1346" s="293"/>
      <c r="G1346" s="293"/>
      <c r="H1346" s="293"/>
      <c r="I1346" s="293"/>
    </row>
    <row r="1347" spans="1:9">
      <c r="A1347" s="292"/>
      <c r="B1347" s="292"/>
      <c r="C1347" s="292"/>
      <c r="D1347" s="292"/>
      <c r="E1347" s="293"/>
      <c r="F1347" s="293"/>
      <c r="G1347" s="293"/>
      <c r="H1347" s="293"/>
      <c r="I1347" s="293"/>
    </row>
    <row r="1348" spans="1:9">
      <c r="A1348" s="292"/>
      <c r="B1348" s="292"/>
      <c r="C1348" s="292"/>
      <c r="D1348" s="470"/>
      <c r="E1348" s="293"/>
      <c r="F1348" s="293"/>
      <c r="G1348" s="293"/>
      <c r="H1348" s="293"/>
      <c r="I1348" s="293"/>
    </row>
    <row r="1349" spans="1:9">
      <c r="A1349" s="292"/>
      <c r="B1349" s="292"/>
      <c r="C1349" s="292"/>
      <c r="D1349" s="292"/>
      <c r="E1349" s="293"/>
      <c r="F1349" s="293"/>
      <c r="G1349" s="293"/>
      <c r="H1349" s="293"/>
      <c r="I1349" s="293"/>
    </row>
    <row r="1350" spans="1:9">
      <c r="A1350" s="292"/>
      <c r="B1350" s="292"/>
      <c r="C1350" s="292"/>
      <c r="D1350" s="292"/>
      <c r="E1350" s="293"/>
      <c r="F1350" s="293"/>
      <c r="G1350" s="293"/>
      <c r="H1350" s="293"/>
      <c r="I1350" s="293"/>
    </row>
    <row r="1351" spans="1:9">
      <c r="A1351" s="292"/>
      <c r="B1351" s="292"/>
      <c r="C1351" s="292"/>
      <c r="D1351" s="292"/>
      <c r="E1351" s="293"/>
      <c r="F1351" s="293"/>
      <c r="G1351" s="293"/>
      <c r="H1351" s="293"/>
      <c r="I1351" s="293"/>
    </row>
    <row r="1352" spans="1:9">
      <c r="A1352" s="292"/>
      <c r="B1352" s="292"/>
      <c r="C1352" s="292"/>
      <c r="D1352" s="470"/>
      <c r="E1352" s="293"/>
      <c r="F1352" s="293"/>
      <c r="G1352" s="293"/>
      <c r="H1352" s="293"/>
      <c r="I1352" s="293"/>
    </row>
    <row r="1353" spans="1:9">
      <c r="A1353" s="292"/>
      <c r="B1353" s="292"/>
      <c r="C1353" s="292"/>
      <c r="D1353" s="292"/>
      <c r="E1353" s="293"/>
      <c r="F1353" s="293"/>
      <c r="G1353" s="293"/>
      <c r="H1353" s="293"/>
      <c r="I1353" s="293"/>
    </row>
    <row r="1354" spans="1:9">
      <c r="A1354" s="292"/>
      <c r="B1354" s="292"/>
      <c r="C1354" s="292"/>
      <c r="D1354" s="470"/>
      <c r="E1354" s="293"/>
      <c r="F1354" s="293"/>
      <c r="G1354" s="293"/>
      <c r="H1354" s="293"/>
      <c r="I1354" s="293"/>
    </row>
    <row r="1355" spans="1:9">
      <c r="A1355" s="292"/>
      <c r="B1355" s="292"/>
      <c r="C1355" s="292"/>
      <c r="D1355" s="470"/>
      <c r="E1355" s="293"/>
      <c r="F1355" s="293"/>
      <c r="G1355" s="293"/>
      <c r="H1355" s="293"/>
      <c r="I1355" s="293"/>
    </row>
    <row r="1356" spans="1:9">
      <c r="A1356" s="292"/>
      <c r="B1356" s="292"/>
      <c r="C1356" s="292"/>
      <c r="D1356" s="470"/>
      <c r="E1356" s="293"/>
      <c r="F1356" s="293"/>
      <c r="G1356" s="293"/>
      <c r="H1356" s="293"/>
      <c r="I1356" s="293"/>
    </row>
    <row r="1357" spans="1:9">
      <c r="A1357" s="292"/>
      <c r="B1357" s="292"/>
      <c r="C1357" s="292"/>
      <c r="D1357" s="470"/>
      <c r="E1357" s="293"/>
      <c r="F1357" s="293"/>
      <c r="G1357" s="293"/>
      <c r="H1357" s="293"/>
      <c r="I1357" s="293"/>
    </row>
    <row r="1358" spans="1:9">
      <c r="A1358" s="292"/>
      <c r="B1358" s="292"/>
      <c r="C1358" s="292"/>
      <c r="D1358" s="470"/>
      <c r="E1358" s="293"/>
      <c r="F1358" s="293"/>
      <c r="G1358" s="293"/>
      <c r="H1358" s="293"/>
      <c r="I1358" s="293"/>
    </row>
    <row r="1359" spans="1:9">
      <c r="A1359" s="292"/>
      <c r="B1359" s="292"/>
      <c r="C1359" s="292"/>
      <c r="D1359" s="292"/>
      <c r="E1359" s="293"/>
      <c r="F1359" s="293"/>
      <c r="G1359" s="293"/>
      <c r="H1359" s="293"/>
      <c r="I1359" s="293"/>
    </row>
    <row r="1360" spans="1:9">
      <c r="A1360" s="292"/>
      <c r="B1360" s="292"/>
      <c r="C1360" s="292"/>
      <c r="D1360" s="470"/>
      <c r="E1360" s="293"/>
      <c r="F1360" s="293"/>
      <c r="G1360" s="293"/>
      <c r="H1360" s="293"/>
      <c r="I1360" s="293"/>
    </row>
    <row r="1361" spans="1:9">
      <c r="A1361" s="292"/>
      <c r="B1361" s="292"/>
      <c r="C1361" s="292"/>
      <c r="D1361" s="292"/>
      <c r="E1361" s="293"/>
      <c r="F1361" s="293"/>
      <c r="G1361" s="293"/>
      <c r="H1361" s="293"/>
      <c r="I1361" s="293"/>
    </row>
    <row r="1362" spans="1:9">
      <c r="A1362" s="292"/>
      <c r="B1362" s="292"/>
      <c r="C1362" s="292"/>
      <c r="D1362" s="292"/>
      <c r="E1362" s="293"/>
      <c r="F1362" s="293"/>
      <c r="G1362" s="293"/>
      <c r="H1362" s="293"/>
      <c r="I1362" s="293"/>
    </row>
    <row r="1363" spans="1:9">
      <c r="A1363" s="292"/>
      <c r="B1363" s="292"/>
      <c r="C1363" s="292"/>
      <c r="D1363" s="470"/>
      <c r="E1363" s="293"/>
      <c r="F1363" s="293"/>
      <c r="G1363" s="293"/>
      <c r="H1363" s="293"/>
      <c r="I1363" s="293"/>
    </row>
    <row r="1364" spans="1:9">
      <c r="A1364" s="292"/>
      <c r="B1364" s="292"/>
      <c r="C1364" s="292"/>
      <c r="D1364" s="470"/>
      <c r="E1364" s="293"/>
      <c r="F1364" s="293"/>
      <c r="G1364" s="293"/>
      <c r="H1364" s="293"/>
      <c r="I1364" s="293"/>
    </row>
    <row r="1365" spans="1:9">
      <c r="A1365" s="292"/>
      <c r="B1365" s="292"/>
      <c r="C1365" s="292"/>
      <c r="D1365" s="470"/>
      <c r="E1365" s="293"/>
      <c r="F1365" s="293"/>
      <c r="G1365" s="293"/>
      <c r="H1365" s="293"/>
      <c r="I1365" s="293"/>
    </row>
    <row r="1366" spans="1:9">
      <c r="A1366" s="292"/>
      <c r="B1366" s="292"/>
      <c r="C1366" s="292"/>
      <c r="D1366" s="292"/>
      <c r="E1366" s="293"/>
      <c r="F1366" s="293"/>
      <c r="G1366" s="293"/>
      <c r="H1366" s="293"/>
      <c r="I1366" s="293"/>
    </row>
    <row r="1367" spans="1:9">
      <c r="A1367" s="292"/>
      <c r="B1367" s="292"/>
      <c r="C1367" s="292"/>
      <c r="D1367" s="470"/>
      <c r="E1367" s="293"/>
      <c r="F1367" s="293"/>
      <c r="G1367" s="293"/>
      <c r="H1367" s="293"/>
      <c r="I1367" s="293"/>
    </row>
    <row r="1368" spans="1:9">
      <c r="A1368" s="292"/>
      <c r="B1368" s="292"/>
      <c r="C1368" s="292"/>
      <c r="D1368" s="470"/>
      <c r="E1368" s="293"/>
      <c r="F1368" s="293"/>
      <c r="G1368" s="293"/>
      <c r="H1368" s="293"/>
      <c r="I1368" s="293"/>
    </row>
    <row r="1369" spans="1:9">
      <c r="A1369" s="292"/>
      <c r="B1369" s="292"/>
      <c r="C1369" s="292"/>
      <c r="D1369" s="470"/>
      <c r="E1369" s="293"/>
      <c r="F1369" s="293"/>
      <c r="G1369" s="293"/>
      <c r="H1369" s="293"/>
      <c r="I1369" s="293"/>
    </row>
    <row r="1370" spans="1:9">
      <c r="A1370" s="292"/>
      <c r="B1370" s="292"/>
      <c r="C1370" s="292"/>
      <c r="D1370" s="292"/>
      <c r="E1370" s="293"/>
      <c r="F1370" s="293"/>
      <c r="G1370" s="293"/>
      <c r="H1370" s="293"/>
      <c r="I1370" s="293"/>
    </row>
    <row r="1371" spans="1:9">
      <c r="A1371" s="292"/>
      <c r="B1371" s="292"/>
      <c r="C1371" s="292"/>
      <c r="D1371" s="292"/>
      <c r="E1371" s="293"/>
      <c r="F1371" s="293"/>
      <c r="G1371" s="293"/>
      <c r="H1371" s="293"/>
      <c r="I1371" s="293"/>
    </row>
    <row r="1372" spans="1:9">
      <c r="A1372" s="292"/>
      <c r="B1372" s="292"/>
      <c r="C1372" s="292"/>
      <c r="D1372" s="470"/>
      <c r="E1372" s="293"/>
      <c r="F1372" s="293"/>
      <c r="G1372" s="293"/>
      <c r="H1372" s="293"/>
      <c r="I1372" s="293"/>
    </row>
    <row r="1373" spans="1:9">
      <c r="A1373" s="292"/>
      <c r="B1373" s="292"/>
      <c r="C1373" s="292"/>
      <c r="D1373" s="292"/>
      <c r="E1373" s="293"/>
      <c r="F1373" s="293"/>
      <c r="G1373" s="293"/>
      <c r="H1373" s="293"/>
      <c r="I1373" s="293"/>
    </row>
    <row r="1374" spans="1:9">
      <c r="A1374" s="292"/>
      <c r="B1374" s="292"/>
      <c r="C1374" s="292"/>
      <c r="D1374" s="292"/>
      <c r="E1374" s="293"/>
      <c r="F1374" s="293"/>
      <c r="G1374" s="293"/>
      <c r="H1374" s="293"/>
      <c r="I1374" s="293"/>
    </row>
    <row r="1375" spans="1:9">
      <c r="A1375" s="292"/>
      <c r="B1375" s="292"/>
      <c r="C1375" s="292"/>
      <c r="D1375" s="470"/>
      <c r="E1375" s="293"/>
      <c r="F1375" s="293"/>
      <c r="G1375" s="293"/>
      <c r="H1375" s="293"/>
      <c r="I1375" s="293"/>
    </row>
    <row r="1376" spans="1:9">
      <c r="A1376" s="292"/>
      <c r="B1376" s="292"/>
      <c r="C1376" s="292"/>
      <c r="D1376" s="470"/>
      <c r="E1376" s="293"/>
      <c r="F1376" s="293"/>
      <c r="G1376" s="293"/>
      <c r="H1376" s="293"/>
      <c r="I1376" s="293"/>
    </row>
    <row r="1377" spans="1:9">
      <c r="A1377" s="292"/>
      <c r="B1377" s="292"/>
      <c r="C1377" s="292"/>
      <c r="D1377" s="292"/>
      <c r="E1377" s="293"/>
      <c r="F1377" s="293"/>
      <c r="G1377" s="293"/>
      <c r="H1377" s="293"/>
      <c r="I1377" s="293"/>
    </row>
    <row r="1378" spans="1:9">
      <c r="A1378" s="292"/>
      <c r="B1378" s="292"/>
      <c r="C1378" s="292"/>
      <c r="D1378" s="470"/>
      <c r="E1378" s="293"/>
      <c r="F1378" s="293"/>
      <c r="G1378" s="293"/>
      <c r="H1378" s="293"/>
      <c r="I1378" s="293"/>
    </row>
    <row r="1379" spans="1:9">
      <c r="A1379" s="292"/>
      <c r="B1379" s="292"/>
      <c r="C1379" s="292"/>
      <c r="D1379" s="292"/>
      <c r="E1379" s="293"/>
      <c r="F1379" s="293"/>
      <c r="G1379" s="293"/>
      <c r="H1379" s="293"/>
      <c r="I1379" s="293"/>
    </row>
    <row r="1380" spans="1:9">
      <c r="A1380" s="292"/>
      <c r="B1380" s="292"/>
      <c r="C1380" s="292"/>
      <c r="D1380" s="470"/>
      <c r="E1380" s="293"/>
      <c r="F1380" s="293"/>
      <c r="G1380" s="293"/>
      <c r="H1380" s="293"/>
      <c r="I1380" s="293"/>
    </row>
    <row r="1381" spans="1:9">
      <c r="A1381" s="292"/>
      <c r="B1381" s="292"/>
      <c r="C1381" s="292"/>
      <c r="D1381" s="470"/>
      <c r="E1381" s="293"/>
      <c r="F1381" s="293"/>
      <c r="G1381" s="293"/>
      <c r="H1381" s="293"/>
      <c r="I1381" s="293"/>
    </row>
    <row r="1382" spans="1:9">
      <c r="A1382" s="292"/>
      <c r="B1382" s="292"/>
      <c r="C1382" s="292"/>
      <c r="D1382" s="470"/>
      <c r="E1382" s="293"/>
      <c r="F1382" s="293"/>
      <c r="G1382" s="293"/>
      <c r="H1382" s="293"/>
      <c r="I1382" s="293"/>
    </row>
    <row r="1383" spans="1:9">
      <c r="A1383" s="292"/>
      <c r="B1383" s="292"/>
      <c r="C1383" s="292"/>
      <c r="D1383" s="470"/>
      <c r="E1383" s="293"/>
      <c r="F1383" s="293"/>
      <c r="G1383" s="293"/>
      <c r="H1383" s="293"/>
      <c r="I1383" s="293"/>
    </row>
    <row r="1384" spans="1:9">
      <c r="A1384" s="292"/>
      <c r="B1384" s="292"/>
      <c r="C1384" s="292"/>
      <c r="D1384" s="470"/>
      <c r="E1384" s="293"/>
      <c r="F1384" s="293"/>
      <c r="G1384" s="293"/>
      <c r="H1384" s="293"/>
      <c r="I1384" s="293"/>
    </row>
    <row r="1385" spans="1:9">
      <c r="A1385" s="292"/>
      <c r="B1385" s="292"/>
      <c r="C1385" s="292"/>
      <c r="D1385" s="470"/>
      <c r="E1385" s="293"/>
      <c r="F1385" s="293"/>
      <c r="G1385" s="293"/>
      <c r="H1385" s="293"/>
      <c r="I1385" s="293"/>
    </row>
    <row r="1386" spans="1:9">
      <c r="A1386" s="292"/>
      <c r="B1386" s="292"/>
      <c r="C1386" s="292"/>
      <c r="D1386" s="292"/>
      <c r="E1386" s="293"/>
      <c r="F1386" s="293"/>
      <c r="G1386" s="293"/>
      <c r="H1386" s="293"/>
      <c r="I1386" s="293"/>
    </row>
    <row r="1387" spans="1:9">
      <c r="A1387" s="292"/>
      <c r="B1387" s="292"/>
      <c r="C1387" s="292"/>
      <c r="D1387" s="292"/>
      <c r="E1387" s="293"/>
      <c r="F1387" s="293"/>
      <c r="G1387" s="293"/>
      <c r="H1387" s="293"/>
      <c r="I1387" s="293"/>
    </row>
    <row r="1388" spans="1:9">
      <c r="A1388" s="292"/>
      <c r="B1388" s="292"/>
      <c r="C1388" s="292"/>
      <c r="D1388" s="470"/>
      <c r="E1388" s="293"/>
      <c r="F1388" s="293"/>
      <c r="G1388" s="293"/>
      <c r="H1388" s="293"/>
      <c r="I1388" s="293"/>
    </row>
    <row r="1389" spans="1:9">
      <c r="A1389" s="292"/>
      <c r="B1389" s="292"/>
      <c r="C1389" s="292"/>
      <c r="D1389" s="470"/>
      <c r="E1389" s="293"/>
      <c r="F1389" s="293"/>
      <c r="G1389" s="293"/>
      <c r="H1389" s="293"/>
      <c r="I1389" s="293"/>
    </row>
    <row r="1390" spans="1:9">
      <c r="A1390" s="292"/>
      <c r="B1390" s="292"/>
      <c r="C1390" s="292"/>
      <c r="D1390" s="470"/>
      <c r="E1390" s="293"/>
      <c r="F1390" s="293"/>
      <c r="G1390" s="293"/>
      <c r="H1390" s="293"/>
      <c r="I1390" s="293"/>
    </row>
    <row r="1391" spans="1:9">
      <c r="A1391" s="292"/>
      <c r="B1391" s="292"/>
      <c r="C1391" s="292"/>
      <c r="D1391" s="470"/>
      <c r="E1391" s="293"/>
      <c r="F1391" s="293"/>
      <c r="G1391" s="293"/>
      <c r="H1391" s="293"/>
      <c r="I1391" s="293"/>
    </row>
    <row r="1392" spans="1:9">
      <c r="A1392" s="292"/>
      <c r="B1392" s="292"/>
      <c r="C1392" s="292"/>
      <c r="D1392" s="470"/>
      <c r="E1392" s="293"/>
      <c r="F1392" s="293"/>
      <c r="G1392" s="293"/>
      <c r="H1392" s="293"/>
      <c r="I1392" s="293"/>
    </row>
    <row r="1393" spans="1:9">
      <c r="A1393" s="292"/>
      <c r="B1393" s="292"/>
      <c r="C1393" s="292"/>
      <c r="D1393" s="470"/>
      <c r="E1393" s="293"/>
      <c r="F1393" s="293"/>
      <c r="G1393" s="293"/>
      <c r="H1393" s="293"/>
      <c r="I1393" s="293"/>
    </row>
    <row r="1394" spans="1:9">
      <c r="A1394" s="292"/>
      <c r="B1394" s="292"/>
      <c r="C1394" s="292"/>
      <c r="D1394" s="470"/>
      <c r="E1394" s="293"/>
      <c r="F1394" s="293"/>
      <c r="G1394" s="293"/>
      <c r="H1394" s="293"/>
      <c r="I1394" s="293"/>
    </row>
    <row r="1395" spans="1:9">
      <c r="A1395" s="292"/>
      <c r="B1395" s="292"/>
      <c r="C1395" s="292"/>
      <c r="D1395" s="292"/>
      <c r="E1395" s="293"/>
      <c r="F1395" s="293"/>
      <c r="G1395" s="293"/>
      <c r="H1395" s="293"/>
      <c r="I1395" s="293"/>
    </row>
    <row r="1396" spans="1:9">
      <c r="A1396" s="292"/>
      <c r="B1396" s="292"/>
      <c r="C1396" s="292"/>
      <c r="D1396" s="470"/>
      <c r="E1396" s="293"/>
      <c r="F1396" s="293"/>
      <c r="G1396" s="293"/>
      <c r="H1396" s="293"/>
      <c r="I1396" s="293"/>
    </row>
    <row r="1397" spans="1:9">
      <c r="A1397" s="292"/>
      <c r="B1397" s="292"/>
      <c r="C1397" s="292"/>
      <c r="D1397" s="292"/>
      <c r="E1397" s="293"/>
      <c r="F1397" s="293"/>
      <c r="G1397" s="293"/>
      <c r="H1397" s="293"/>
      <c r="I1397" s="293"/>
    </row>
    <row r="1398" spans="1:9">
      <c r="A1398" s="292"/>
      <c r="B1398" s="292"/>
      <c r="C1398" s="292"/>
      <c r="D1398" s="470"/>
      <c r="E1398" s="293"/>
      <c r="F1398" s="293"/>
      <c r="G1398" s="293"/>
      <c r="H1398" s="293"/>
      <c r="I1398" s="293"/>
    </row>
    <row r="1399" spans="1:9">
      <c r="A1399" s="292"/>
      <c r="B1399" s="292"/>
      <c r="C1399" s="292"/>
      <c r="D1399" s="470"/>
      <c r="E1399" s="293"/>
      <c r="F1399" s="293"/>
      <c r="G1399" s="293"/>
      <c r="H1399" s="293"/>
      <c r="I1399" s="293"/>
    </row>
    <row r="1400" spans="1:9">
      <c r="A1400" s="292"/>
      <c r="B1400" s="292"/>
      <c r="C1400" s="292"/>
      <c r="D1400" s="470"/>
      <c r="E1400" s="293"/>
      <c r="F1400" s="293"/>
      <c r="G1400" s="293"/>
      <c r="H1400" s="293"/>
      <c r="I1400" s="293"/>
    </row>
    <row r="1401" spans="1:9">
      <c r="A1401" s="292"/>
      <c r="B1401" s="292"/>
      <c r="C1401" s="292"/>
      <c r="D1401" s="470"/>
      <c r="E1401" s="293"/>
      <c r="F1401" s="293"/>
      <c r="G1401" s="293"/>
      <c r="H1401" s="293"/>
      <c r="I1401" s="293"/>
    </row>
    <row r="1402" spans="1:9">
      <c r="A1402" s="292"/>
      <c r="B1402" s="292"/>
      <c r="C1402" s="292"/>
      <c r="D1402" s="470"/>
      <c r="E1402" s="293"/>
      <c r="F1402" s="293"/>
      <c r="G1402" s="293"/>
      <c r="H1402" s="293"/>
      <c r="I1402" s="293"/>
    </row>
    <row r="1403" spans="1:9">
      <c r="A1403" s="292"/>
      <c r="B1403" s="292"/>
      <c r="C1403" s="292"/>
      <c r="D1403" s="470"/>
      <c r="E1403" s="293"/>
      <c r="F1403" s="293"/>
      <c r="G1403" s="293"/>
      <c r="H1403" s="293"/>
      <c r="I1403" s="293"/>
    </row>
    <row r="1404" spans="1:9">
      <c r="A1404" s="292"/>
      <c r="B1404" s="292"/>
      <c r="C1404" s="292"/>
      <c r="D1404" s="470"/>
      <c r="E1404" s="293"/>
      <c r="F1404" s="293"/>
      <c r="G1404" s="293"/>
      <c r="H1404" s="293"/>
      <c r="I1404" s="293"/>
    </row>
    <row r="1405" spans="1:9">
      <c r="A1405" s="292"/>
      <c r="B1405" s="292"/>
      <c r="C1405" s="292"/>
      <c r="D1405" s="292"/>
      <c r="E1405" s="293"/>
      <c r="F1405" s="293"/>
      <c r="G1405" s="293"/>
      <c r="H1405" s="293"/>
      <c r="I1405" s="293"/>
    </row>
    <row r="1406" spans="1:9">
      <c r="A1406" s="292"/>
      <c r="B1406" s="292"/>
      <c r="C1406" s="292"/>
      <c r="D1406" s="470"/>
      <c r="E1406" s="293"/>
      <c r="F1406" s="293"/>
      <c r="G1406" s="293"/>
      <c r="H1406" s="293"/>
      <c r="I1406" s="293"/>
    </row>
    <row r="1407" spans="1:9">
      <c r="A1407" s="292"/>
      <c r="B1407" s="292"/>
      <c r="C1407" s="292"/>
      <c r="D1407" s="470"/>
      <c r="E1407" s="293"/>
      <c r="F1407" s="293"/>
      <c r="G1407" s="293"/>
      <c r="H1407" s="293"/>
      <c r="I1407" s="293"/>
    </row>
    <row r="1408" spans="1:9">
      <c r="A1408" s="292"/>
      <c r="B1408" s="292"/>
      <c r="C1408" s="292"/>
      <c r="D1408" s="292"/>
      <c r="E1408" s="293"/>
      <c r="F1408" s="293"/>
      <c r="G1408" s="293"/>
      <c r="H1408" s="293"/>
      <c r="I1408" s="293"/>
    </row>
    <row r="1409" spans="1:9">
      <c r="A1409" s="292"/>
      <c r="B1409" s="292"/>
      <c r="C1409" s="292"/>
      <c r="D1409" s="470"/>
      <c r="E1409" s="293"/>
      <c r="F1409" s="293"/>
      <c r="G1409" s="293"/>
      <c r="H1409" s="293"/>
      <c r="I1409" s="293"/>
    </row>
    <row r="1410" spans="1:9">
      <c r="A1410" s="292"/>
      <c r="B1410" s="292"/>
      <c r="C1410" s="292"/>
      <c r="D1410" s="470"/>
      <c r="E1410" s="293"/>
      <c r="F1410" s="293"/>
      <c r="G1410" s="293"/>
      <c r="H1410" s="293"/>
      <c r="I1410" s="293"/>
    </row>
    <row r="1411" spans="1:9">
      <c r="A1411" s="292"/>
      <c r="B1411" s="292"/>
      <c r="C1411" s="292"/>
      <c r="D1411" s="470"/>
      <c r="E1411" s="293"/>
      <c r="F1411" s="293"/>
      <c r="G1411" s="293"/>
      <c r="H1411" s="293"/>
      <c r="I1411" s="293"/>
    </row>
    <row r="1412" spans="1:9">
      <c r="A1412" s="292"/>
      <c r="B1412" s="292"/>
      <c r="C1412" s="292"/>
      <c r="D1412" s="292"/>
      <c r="E1412" s="293"/>
      <c r="F1412" s="293"/>
      <c r="G1412" s="293"/>
      <c r="H1412" s="293"/>
      <c r="I1412" s="293"/>
    </row>
    <row r="1413" spans="1:9">
      <c r="A1413" s="292"/>
      <c r="B1413" s="292"/>
      <c r="C1413" s="292"/>
      <c r="D1413" s="470"/>
      <c r="E1413" s="293"/>
      <c r="F1413" s="293"/>
      <c r="G1413" s="293"/>
      <c r="H1413" s="293"/>
      <c r="I1413" s="293"/>
    </row>
    <row r="1414" spans="1:9">
      <c r="A1414" s="292"/>
      <c r="B1414" s="292"/>
      <c r="C1414" s="292"/>
      <c r="D1414" s="470"/>
      <c r="E1414" s="293"/>
      <c r="F1414" s="293"/>
      <c r="G1414" s="293"/>
      <c r="H1414" s="293"/>
      <c r="I1414" s="293"/>
    </row>
    <row r="1415" spans="1:9">
      <c r="A1415" s="292"/>
      <c r="B1415" s="292"/>
      <c r="C1415" s="292"/>
      <c r="D1415" s="470"/>
      <c r="E1415" s="293"/>
      <c r="F1415" s="293"/>
      <c r="G1415" s="293"/>
      <c r="H1415" s="293"/>
      <c r="I1415" s="293"/>
    </row>
    <row r="1416" spans="1:9">
      <c r="A1416" s="292"/>
      <c r="B1416" s="292"/>
      <c r="C1416" s="292"/>
      <c r="D1416" s="470"/>
      <c r="E1416" s="293"/>
      <c r="F1416" s="293"/>
      <c r="G1416" s="293"/>
      <c r="H1416" s="293"/>
      <c r="I1416" s="293"/>
    </row>
    <row r="1417" spans="1:9">
      <c r="A1417" s="292"/>
      <c r="B1417" s="292"/>
      <c r="C1417" s="292"/>
      <c r="D1417" s="292"/>
      <c r="E1417" s="293"/>
      <c r="F1417" s="293"/>
      <c r="G1417" s="293"/>
      <c r="H1417" s="293"/>
      <c r="I1417" s="293"/>
    </row>
    <row r="1418" spans="1:9">
      <c r="A1418" s="292"/>
      <c r="B1418" s="292"/>
      <c r="C1418" s="292"/>
      <c r="D1418" s="292"/>
      <c r="E1418" s="293"/>
      <c r="F1418" s="293"/>
      <c r="G1418" s="293"/>
      <c r="H1418" s="293"/>
      <c r="I1418" s="293"/>
    </row>
    <row r="1419" spans="1:9">
      <c r="A1419" s="292"/>
      <c r="B1419" s="292"/>
      <c r="C1419" s="292"/>
      <c r="D1419" s="470"/>
      <c r="E1419" s="293"/>
      <c r="F1419" s="293"/>
      <c r="G1419" s="293"/>
      <c r="H1419" s="293"/>
      <c r="I1419" s="293"/>
    </row>
    <row r="1420" spans="1:9">
      <c r="A1420" s="292"/>
      <c r="B1420" s="292"/>
      <c r="C1420" s="292"/>
      <c r="D1420" s="470"/>
      <c r="E1420" s="293"/>
      <c r="F1420" s="293"/>
      <c r="G1420" s="293"/>
      <c r="H1420" s="293"/>
      <c r="I1420" s="293"/>
    </row>
    <row r="1421" spans="1:9">
      <c r="A1421" s="292"/>
      <c r="B1421" s="292"/>
      <c r="C1421" s="292"/>
      <c r="D1421" s="470"/>
      <c r="E1421" s="293"/>
      <c r="F1421" s="293"/>
      <c r="G1421" s="293"/>
      <c r="H1421" s="293"/>
      <c r="I1421" s="293"/>
    </row>
    <row r="1422" spans="1:9">
      <c r="A1422" s="292"/>
      <c r="B1422" s="292"/>
      <c r="C1422" s="292"/>
      <c r="D1422" s="470"/>
      <c r="E1422" s="293"/>
      <c r="F1422" s="293"/>
      <c r="G1422" s="293"/>
      <c r="H1422" s="293"/>
      <c r="I1422" s="293"/>
    </row>
    <row r="1423" spans="1:9">
      <c r="A1423" s="292"/>
      <c r="B1423" s="292"/>
      <c r="C1423" s="292"/>
      <c r="D1423" s="470"/>
      <c r="E1423" s="293"/>
      <c r="F1423" s="293"/>
      <c r="G1423" s="293"/>
      <c r="H1423" s="293"/>
      <c r="I1423" s="293"/>
    </row>
    <row r="1424" spans="1:9">
      <c r="A1424" s="292"/>
      <c r="B1424" s="292"/>
      <c r="C1424" s="292"/>
      <c r="D1424" s="292"/>
      <c r="E1424" s="293"/>
      <c r="F1424" s="293"/>
      <c r="G1424" s="293"/>
      <c r="H1424" s="293"/>
      <c r="I1424" s="293"/>
    </row>
    <row r="1425" spans="1:9">
      <c r="A1425" s="292"/>
      <c r="B1425" s="292"/>
      <c r="C1425" s="292"/>
      <c r="D1425" s="470"/>
      <c r="E1425" s="293"/>
      <c r="F1425" s="293"/>
      <c r="G1425" s="293"/>
      <c r="H1425" s="293"/>
      <c r="I1425" s="293"/>
    </row>
    <row r="1426" spans="1:9">
      <c r="A1426" s="292"/>
      <c r="B1426" s="292"/>
      <c r="C1426" s="292"/>
      <c r="D1426" s="292"/>
      <c r="E1426" s="293"/>
      <c r="F1426" s="293"/>
      <c r="G1426" s="293"/>
      <c r="H1426" s="293"/>
      <c r="I1426" s="293"/>
    </row>
    <row r="1427" spans="1:9">
      <c r="A1427" s="292"/>
      <c r="B1427" s="292"/>
      <c r="C1427" s="292"/>
      <c r="D1427" s="470"/>
      <c r="E1427" s="293"/>
      <c r="F1427" s="293"/>
      <c r="G1427" s="293"/>
      <c r="H1427" s="293"/>
      <c r="I1427" s="293"/>
    </row>
    <row r="1428" spans="1:9">
      <c r="A1428" s="292"/>
      <c r="B1428" s="292"/>
      <c r="C1428" s="292"/>
      <c r="D1428" s="470"/>
      <c r="E1428" s="293"/>
      <c r="F1428" s="293"/>
      <c r="G1428" s="293"/>
      <c r="H1428" s="293"/>
      <c r="I1428" s="293"/>
    </row>
    <row r="1429" spans="1:9">
      <c r="A1429" s="292"/>
      <c r="B1429" s="292"/>
      <c r="C1429" s="292"/>
      <c r="D1429" s="470"/>
      <c r="E1429" s="293"/>
      <c r="F1429" s="293"/>
      <c r="G1429" s="293"/>
      <c r="H1429" s="293"/>
      <c r="I1429" s="293"/>
    </row>
    <row r="1430" spans="1:9">
      <c r="A1430" s="292"/>
      <c r="B1430" s="292"/>
      <c r="C1430" s="292"/>
      <c r="D1430" s="470"/>
      <c r="E1430" s="293"/>
      <c r="F1430" s="293"/>
      <c r="G1430" s="293"/>
      <c r="H1430" s="293"/>
      <c r="I1430" s="293"/>
    </row>
    <row r="1431" spans="1:9">
      <c r="A1431" s="292"/>
      <c r="B1431" s="292"/>
      <c r="C1431" s="292"/>
      <c r="D1431" s="292"/>
      <c r="E1431" s="293"/>
      <c r="F1431" s="293"/>
      <c r="G1431" s="293"/>
      <c r="H1431" s="293"/>
      <c r="I1431" s="293"/>
    </row>
    <row r="1432" spans="1:9">
      <c r="A1432" s="292"/>
      <c r="B1432" s="292"/>
      <c r="C1432" s="292"/>
      <c r="D1432" s="470"/>
      <c r="E1432" s="293"/>
      <c r="F1432" s="293"/>
      <c r="G1432" s="293"/>
      <c r="H1432" s="293"/>
      <c r="I1432" s="293"/>
    </row>
    <row r="1433" spans="1:9">
      <c r="A1433" s="292"/>
      <c r="B1433" s="292"/>
      <c r="C1433" s="292"/>
      <c r="D1433" s="470"/>
      <c r="E1433" s="293"/>
      <c r="F1433" s="293"/>
      <c r="G1433" s="293"/>
      <c r="H1433" s="293"/>
      <c r="I1433" s="293"/>
    </row>
    <row r="1434" spans="1:9">
      <c r="A1434" s="292"/>
      <c r="B1434" s="292"/>
      <c r="C1434" s="292"/>
      <c r="D1434" s="470"/>
      <c r="E1434" s="293"/>
      <c r="F1434" s="293"/>
      <c r="G1434" s="293"/>
      <c r="H1434" s="293"/>
      <c r="I1434" s="293"/>
    </row>
    <row r="1435" spans="1:9">
      <c r="A1435" s="292"/>
      <c r="B1435" s="292"/>
      <c r="C1435" s="292"/>
      <c r="D1435" s="292"/>
      <c r="E1435" s="293"/>
      <c r="F1435" s="293"/>
      <c r="G1435" s="293"/>
      <c r="H1435" s="293"/>
      <c r="I1435" s="293"/>
    </row>
    <row r="1436" spans="1:9">
      <c r="A1436" s="292"/>
      <c r="B1436" s="292"/>
      <c r="C1436" s="292"/>
      <c r="D1436" s="292"/>
      <c r="E1436" s="293"/>
      <c r="F1436" s="293"/>
      <c r="G1436" s="293"/>
      <c r="H1436" s="293"/>
      <c r="I1436" s="293"/>
    </row>
    <row r="1437" spans="1:9">
      <c r="A1437" s="292"/>
      <c r="B1437" s="292"/>
      <c r="C1437" s="292"/>
      <c r="D1437" s="470"/>
      <c r="E1437" s="293"/>
      <c r="F1437" s="293"/>
      <c r="G1437" s="293"/>
      <c r="H1437" s="293"/>
      <c r="I1437" s="293"/>
    </row>
    <row r="1438" spans="1:9">
      <c r="A1438" s="292"/>
      <c r="B1438" s="292"/>
      <c r="C1438" s="292"/>
      <c r="D1438" s="470"/>
      <c r="E1438" s="293"/>
      <c r="F1438" s="293"/>
      <c r="G1438" s="293"/>
      <c r="H1438" s="293"/>
      <c r="I1438" s="293"/>
    </row>
    <row r="1439" spans="1:9">
      <c r="A1439" s="292"/>
      <c r="B1439" s="292"/>
      <c r="C1439" s="292"/>
      <c r="D1439" s="470"/>
      <c r="E1439" s="293"/>
      <c r="F1439" s="293"/>
      <c r="G1439" s="293"/>
      <c r="H1439" s="293"/>
      <c r="I1439" s="293"/>
    </row>
    <row r="1440" spans="1:9">
      <c r="A1440" s="292"/>
      <c r="B1440" s="292"/>
      <c r="C1440" s="292"/>
      <c r="D1440" s="292"/>
      <c r="E1440" s="293"/>
      <c r="F1440" s="293"/>
      <c r="G1440" s="293"/>
      <c r="H1440" s="293"/>
      <c r="I1440" s="293"/>
    </row>
    <row r="1441" spans="1:9">
      <c r="A1441" s="292"/>
      <c r="B1441" s="292"/>
      <c r="C1441" s="292"/>
      <c r="D1441" s="292"/>
      <c r="E1441" s="293"/>
      <c r="F1441" s="293"/>
      <c r="G1441" s="293"/>
      <c r="H1441" s="293"/>
      <c r="I1441" s="293"/>
    </row>
    <row r="1442" spans="1:9">
      <c r="A1442" s="292"/>
      <c r="B1442" s="292"/>
      <c r="C1442" s="292"/>
      <c r="D1442" s="470"/>
      <c r="E1442" s="293"/>
      <c r="F1442" s="293"/>
      <c r="G1442" s="293"/>
      <c r="H1442" s="293"/>
      <c r="I1442" s="293"/>
    </row>
    <row r="1443" spans="1:9">
      <c r="A1443" s="292"/>
      <c r="B1443" s="292"/>
      <c r="C1443" s="292"/>
      <c r="D1443" s="292"/>
      <c r="E1443" s="293"/>
      <c r="F1443" s="293"/>
      <c r="G1443" s="293"/>
      <c r="H1443" s="293"/>
      <c r="I1443" s="293"/>
    </row>
    <row r="1444" spans="1:9">
      <c r="A1444" s="292"/>
      <c r="B1444" s="292"/>
      <c r="C1444" s="292"/>
      <c r="D1444" s="470"/>
      <c r="E1444" s="293"/>
      <c r="F1444" s="293"/>
      <c r="G1444" s="293"/>
      <c r="H1444" s="293"/>
      <c r="I1444" s="293"/>
    </row>
    <row r="1445" spans="1:9">
      <c r="A1445" s="292"/>
      <c r="B1445" s="292"/>
      <c r="C1445" s="292"/>
      <c r="D1445" s="470"/>
      <c r="E1445" s="293"/>
      <c r="F1445" s="293"/>
      <c r="G1445" s="293"/>
      <c r="H1445" s="293"/>
      <c r="I1445" s="293"/>
    </row>
    <row r="1446" spans="1:9">
      <c r="A1446" s="292"/>
      <c r="B1446" s="292"/>
      <c r="C1446" s="292"/>
      <c r="D1446" s="470"/>
      <c r="E1446" s="293"/>
      <c r="F1446" s="293"/>
      <c r="G1446" s="293"/>
      <c r="H1446" s="293"/>
      <c r="I1446" s="293"/>
    </row>
    <row r="1447" spans="1:9">
      <c r="A1447" s="292"/>
      <c r="B1447" s="292"/>
      <c r="C1447" s="292"/>
      <c r="D1447" s="292"/>
      <c r="E1447" s="293"/>
      <c r="F1447" s="293"/>
      <c r="G1447" s="293"/>
      <c r="H1447" s="293"/>
      <c r="I1447" s="293"/>
    </row>
    <row r="1448" spans="1:9">
      <c r="A1448" s="292"/>
      <c r="B1448" s="292"/>
      <c r="C1448" s="292"/>
      <c r="D1448" s="292"/>
      <c r="E1448" s="293"/>
      <c r="F1448" s="293"/>
      <c r="G1448" s="293"/>
      <c r="H1448" s="293"/>
      <c r="I1448" s="293"/>
    </row>
    <row r="1449" spans="1:9">
      <c r="A1449" s="292"/>
      <c r="B1449" s="292"/>
      <c r="C1449" s="292"/>
      <c r="D1449" s="292"/>
      <c r="E1449" s="293"/>
      <c r="F1449" s="293"/>
      <c r="G1449" s="293"/>
      <c r="H1449" s="293"/>
      <c r="I1449" s="293"/>
    </row>
    <row r="1450" spans="1:9">
      <c r="A1450" s="292"/>
      <c r="B1450" s="292"/>
      <c r="C1450" s="292"/>
      <c r="D1450" s="292"/>
      <c r="E1450" s="293"/>
      <c r="F1450" s="293"/>
      <c r="G1450" s="293"/>
      <c r="H1450" s="293"/>
      <c r="I1450" s="293"/>
    </row>
    <row r="1451" spans="1:9">
      <c r="A1451" s="292"/>
      <c r="B1451" s="292"/>
      <c r="C1451" s="292"/>
      <c r="D1451" s="470"/>
      <c r="E1451" s="293"/>
      <c r="F1451" s="293"/>
      <c r="G1451" s="293"/>
      <c r="H1451" s="293"/>
      <c r="I1451" s="293"/>
    </row>
    <row r="1452" spans="1:9">
      <c r="A1452" s="292"/>
      <c r="B1452" s="292"/>
      <c r="C1452" s="292"/>
      <c r="D1452" s="470"/>
      <c r="E1452" s="293"/>
      <c r="F1452" s="293"/>
      <c r="G1452" s="293"/>
      <c r="H1452" s="293"/>
      <c r="I1452" s="293"/>
    </row>
    <row r="1453" spans="1:9">
      <c r="A1453" s="292"/>
      <c r="B1453" s="292"/>
      <c r="C1453" s="292"/>
      <c r="D1453" s="470"/>
      <c r="E1453" s="293"/>
      <c r="F1453" s="293"/>
      <c r="G1453" s="293"/>
      <c r="H1453" s="293"/>
      <c r="I1453" s="293"/>
    </row>
    <row r="1454" spans="1:9">
      <c r="A1454" s="292"/>
      <c r="B1454" s="292"/>
      <c r="C1454" s="292"/>
      <c r="D1454" s="470"/>
      <c r="E1454" s="293"/>
      <c r="F1454" s="293"/>
      <c r="G1454" s="293"/>
      <c r="H1454" s="293"/>
      <c r="I1454" s="293"/>
    </row>
    <row r="1455" spans="1:9">
      <c r="A1455" s="292"/>
      <c r="B1455" s="292"/>
      <c r="C1455" s="292"/>
      <c r="D1455" s="470"/>
      <c r="E1455" s="293"/>
      <c r="F1455" s="293"/>
      <c r="G1455" s="293"/>
      <c r="H1455" s="293"/>
      <c r="I1455" s="293"/>
    </row>
    <row r="1456" spans="1:9">
      <c r="A1456" s="292"/>
      <c r="B1456" s="292"/>
      <c r="C1456" s="292"/>
      <c r="D1456" s="470"/>
      <c r="E1456" s="293"/>
      <c r="F1456" s="293"/>
      <c r="G1456" s="293"/>
      <c r="H1456" s="293"/>
      <c r="I1456" s="293"/>
    </row>
    <row r="1457" spans="1:9">
      <c r="A1457" s="292"/>
      <c r="B1457" s="292"/>
      <c r="C1457" s="292"/>
      <c r="D1457" s="470"/>
      <c r="E1457" s="293"/>
      <c r="F1457" s="293"/>
      <c r="G1457" s="293"/>
      <c r="H1457" s="293"/>
      <c r="I1457" s="293"/>
    </row>
    <row r="1458" spans="1:9">
      <c r="A1458" s="292"/>
      <c r="B1458" s="292"/>
      <c r="C1458" s="292"/>
      <c r="D1458" s="470"/>
      <c r="E1458" s="293"/>
      <c r="F1458" s="293"/>
      <c r="G1458" s="293"/>
      <c r="H1458" s="293"/>
      <c r="I1458" s="293"/>
    </row>
    <row r="1459" spans="1:9">
      <c r="A1459" s="292"/>
      <c r="B1459" s="292"/>
      <c r="C1459" s="292"/>
      <c r="D1459" s="470"/>
      <c r="E1459" s="293"/>
      <c r="F1459" s="293"/>
      <c r="G1459" s="293"/>
      <c r="H1459" s="293"/>
      <c r="I1459" s="293"/>
    </row>
    <row r="1460" spans="1:9">
      <c r="A1460" s="292"/>
      <c r="B1460" s="292"/>
      <c r="C1460" s="292"/>
      <c r="D1460" s="470"/>
      <c r="E1460" s="293"/>
      <c r="F1460" s="293"/>
      <c r="G1460" s="293"/>
      <c r="H1460" s="293"/>
      <c r="I1460" s="293"/>
    </row>
    <row r="1461" spans="1:9">
      <c r="A1461" s="292"/>
      <c r="B1461" s="292"/>
      <c r="C1461" s="292"/>
      <c r="D1461" s="292"/>
      <c r="E1461" s="293"/>
      <c r="F1461" s="293"/>
      <c r="G1461" s="293"/>
      <c r="H1461" s="293"/>
      <c r="I1461" s="293"/>
    </row>
    <row r="1462" spans="1:9">
      <c r="A1462" s="292"/>
      <c r="B1462" s="292"/>
      <c r="C1462" s="292"/>
      <c r="D1462" s="470"/>
      <c r="E1462" s="293"/>
      <c r="F1462" s="293"/>
      <c r="G1462" s="293"/>
      <c r="H1462" s="293"/>
      <c r="I1462" s="293"/>
    </row>
    <row r="1463" spans="1:9">
      <c r="A1463" s="292"/>
      <c r="B1463" s="292"/>
      <c r="C1463" s="292"/>
      <c r="D1463" s="292"/>
      <c r="E1463" s="293"/>
      <c r="F1463" s="293"/>
      <c r="G1463" s="293"/>
      <c r="H1463" s="293"/>
      <c r="I1463" s="293"/>
    </row>
    <row r="1464" spans="1:9">
      <c r="A1464" s="292"/>
      <c r="B1464" s="292"/>
      <c r="C1464" s="292"/>
      <c r="D1464" s="470"/>
      <c r="E1464" s="293"/>
      <c r="F1464" s="293"/>
      <c r="G1464" s="293"/>
      <c r="H1464" s="293"/>
      <c r="I1464" s="293"/>
    </row>
    <row r="1465" spans="1:9">
      <c r="A1465" s="292"/>
      <c r="B1465" s="292"/>
      <c r="C1465" s="292"/>
      <c r="D1465" s="470"/>
      <c r="E1465" s="293"/>
      <c r="F1465" s="293"/>
      <c r="G1465" s="293"/>
      <c r="H1465" s="293"/>
      <c r="I1465" s="293"/>
    </row>
    <row r="1466" spans="1:9">
      <c r="A1466" s="292"/>
      <c r="B1466" s="292"/>
      <c r="C1466" s="292"/>
      <c r="D1466" s="470"/>
      <c r="E1466" s="293"/>
      <c r="F1466" s="293"/>
      <c r="G1466" s="293"/>
      <c r="H1466" s="293"/>
      <c r="I1466" s="293"/>
    </row>
    <row r="1467" spans="1:9">
      <c r="A1467" s="292"/>
      <c r="B1467" s="292"/>
      <c r="C1467" s="292"/>
      <c r="D1467" s="470"/>
      <c r="E1467" s="293"/>
      <c r="F1467" s="293"/>
      <c r="G1467" s="293"/>
      <c r="H1467" s="293"/>
      <c r="I1467" s="293"/>
    </row>
    <row r="1468" spans="1:9">
      <c r="A1468" s="292"/>
      <c r="B1468" s="292"/>
      <c r="C1468" s="292"/>
      <c r="D1468" s="292"/>
      <c r="E1468" s="293"/>
      <c r="F1468" s="293"/>
      <c r="G1468" s="293"/>
      <c r="H1468" s="293"/>
      <c r="I1468" s="293"/>
    </row>
    <row r="1469" spans="1:9">
      <c r="A1469" s="292"/>
      <c r="B1469" s="292"/>
      <c r="C1469" s="292"/>
      <c r="D1469" s="470"/>
      <c r="E1469" s="293"/>
      <c r="F1469" s="293"/>
      <c r="G1469" s="293"/>
      <c r="H1469" s="293"/>
      <c r="I1469" s="293"/>
    </row>
    <row r="1470" spans="1:9">
      <c r="A1470" s="292"/>
      <c r="B1470" s="292"/>
      <c r="C1470" s="292"/>
      <c r="D1470" s="470"/>
      <c r="E1470" s="293"/>
      <c r="F1470" s="293"/>
      <c r="G1470" s="293"/>
      <c r="H1470" s="293"/>
      <c r="I1470" s="293"/>
    </row>
    <row r="1471" spans="1:9">
      <c r="A1471" s="292"/>
      <c r="B1471" s="292"/>
      <c r="C1471" s="292"/>
      <c r="D1471" s="470"/>
      <c r="E1471" s="293"/>
      <c r="F1471" s="293"/>
      <c r="G1471" s="293"/>
      <c r="H1471" s="293"/>
      <c r="I1471" s="293"/>
    </row>
    <row r="1472" spans="1:9">
      <c r="A1472" s="292"/>
      <c r="B1472" s="292"/>
      <c r="C1472" s="292"/>
      <c r="D1472" s="292"/>
      <c r="E1472" s="293"/>
      <c r="F1472" s="293"/>
      <c r="G1472" s="293"/>
      <c r="H1472" s="293"/>
      <c r="I1472" s="293"/>
    </row>
    <row r="1473" spans="1:9">
      <c r="A1473" s="292"/>
      <c r="B1473" s="292"/>
      <c r="C1473" s="292"/>
      <c r="D1473" s="470"/>
      <c r="E1473" s="293"/>
      <c r="F1473" s="293"/>
      <c r="G1473" s="293"/>
      <c r="H1473" s="293"/>
      <c r="I1473" s="293"/>
    </row>
    <row r="1474" spans="1:9">
      <c r="A1474" s="292"/>
      <c r="B1474" s="292"/>
      <c r="C1474" s="292"/>
      <c r="D1474" s="470"/>
      <c r="E1474" s="293"/>
      <c r="F1474" s="293"/>
      <c r="G1474" s="293"/>
      <c r="H1474" s="293"/>
      <c r="I1474" s="293"/>
    </row>
    <row r="1475" spans="1:9">
      <c r="A1475" s="292"/>
      <c r="B1475" s="292"/>
      <c r="C1475" s="292"/>
      <c r="D1475" s="470"/>
      <c r="E1475" s="293"/>
      <c r="F1475" s="293"/>
      <c r="G1475" s="293"/>
      <c r="H1475" s="293"/>
      <c r="I1475" s="293"/>
    </row>
    <row r="1476" spans="1:9">
      <c r="A1476" s="292"/>
      <c r="B1476" s="292"/>
      <c r="C1476" s="292"/>
      <c r="D1476" s="470"/>
      <c r="E1476" s="293"/>
      <c r="F1476" s="293"/>
      <c r="G1476" s="293"/>
      <c r="H1476" s="293"/>
      <c r="I1476" s="293"/>
    </row>
    <row r="1477" spans="1:9">
      <c r="A1477" s="292"/>
      <c r="B1477" s="292"/>
      <c r="C1477" s="292"/>
      <c r="D1477" s="292"/>
      <c r="E1477" s="293"/>
      <c r="F1477" s="293"/>
      <c r="G1477" s="293"/>
      <c r="H1477" s="293"/>
      <c r="I1477" s="293"/>
    </row>
    <row r="1478" spans="1:9">
      <c r="A1478" s="292"/>
      <c r="B1478" s="292"/>
      <c r="C1478" s="292"/>
      <c r="D1478" s="292"/>
      <c r="E1478" s="293"/>
      <c r="F1478" s="293"/>
      <c r="G1478" s="293"/>
      <c r="H1478" s="293"/>
      <c r="I1478" s="293"/>
    </row>
    <row r="1479" spans="1:9">
      <c r="A1479" s="292"/>
      <c r="B1479" s="292"/>
      <c r="C1479" s="292"/>
      <c r="D1479" s="470"/>
      <c r="E1479" s="293"/>
      <c r="F1479" s="293"/>
      <c r="G1479" s="293"/>
      <c r="H1479" s="293"/>
      <c r="I1479" s="293"/>
    </row>
    <row r="1480" spans="1:9">
      <c r="A1480" s="292"/>
      <c r="B1480" s="292"/>
      <c r="C1480" s="292"/>
      <c r="D1480" s="470"/>
      <c r="E1480" s="293"/>
      <c r="F1480" s="293"/>
      <c r="G1480" s="293"/>
      <c r="H1480" s="293"/>
      <c r="I1480" s="293"/>
    </row>
    <row r="1481" spans="1:9">
      <c r="A1481" s="292"/>
      <c r="B1481" s="292"/>
      <c r="C1481" s="292"/>
      <c r="D1481" s="470"/>
      <c r="E1481" s="293"/>
      <c r="F1481" s="293"/>
      <c r="G1481" s="293"/>
      <c r="H1481" s="293"/>
      <c r="I1481" s="293"/>
    </row>
    <row r="1482" spans="1:9">
      <c r="A1482" s="292"/>
      <c r="B1482" s="292"/>
      <c r="C1482" s="292"/>
      <c r="D1482" s="292"/>
      <c r="E1482" s="293"/>
      <c r="F1482" s="293"/>
      <c r="G1482" s="293"/>
      <c r="H1482" s="293"/>
      <c r="I1482" s="293"/>
    </row>
    <row r="1483" spans="1:9">
      <c r="A1483" s="292"/>
      <c r="B1483" s="292"/>
      <c r="C1483" s="292"/>
      <c r="D1483" s="470"/>
      <c r="E1483" s="293"/>
      <c r="F1483" s="293"/>
      <c r="G1483" s="293"/>
      <c r="H1483" s="293"/>
      <c r="I1483" s="293"/>
    </row>
    <row r="1484" spans="1:9">
      <c r="A1484" s="292"/>
      <c r="B1484" s="292"/>
      <c r="C1484" s="292"/>
      <c r="D1484" s="470"/>
      <c r="E1484" s="293"/>
      <c r="F1484" s="293"/>
      <c r="G1484" s="293"/>
      <c r="H1484" s="293"/>
      <c r="I1484" s="293"/>
    </row>
    <row r="1485" spans="1:9">
      <c r="A1485" s="292"/>
      <c r="B1485" s="292"/>
      <c r="C1485" s="292"/>
      <c r="D1485" s="292"/>
      <c r="E1485" s="293"/>
      <c r="F1485" s="293"/>
      <c r="G1485" s="293"/>
      <c r="H1485" s="293"/>
      <c r="I1485" s="293"/>
    </row>
    <row r="1486" spans="1:9">
      <c r="A1486" s="292"/>
      <c r="B1486" s="292"/>
      <c r="C1486" s="292"/>
      <c r="D1486" s="470"/>
      <c r="E1486" s="293"/>
      <c r="F1486" s="293"/>
      <c r="G1486" s="293"/>
      <c r="H1486" s="293"/>
      <c r="I1486" s="293"/>
    </row>
    <row r="1487" spans="1:9">
      <c r="A1487" s="292"/>
      <c r="B1487" s="292"/>
      <c r="C1487" s="292"/>
      <c r="D1487" s="470"/>
      <c r="E1487" s="293"/>
      <c r="F1487" s="293"/>
      <c r="G1487" s="293"/>
      <c r="H1487" s="293"/>
      <c r="I1487" s="293"/>
    </row>
    <row r="1488" spans="1:9">
      <c r="A1488" s="292"/>
      <c r="B1488" s="292"/>
      <c r="C1488" s="292"/>
      <c r="D1488" s="292"/>
      <c r="E1488" s="293"/>
      <c r="F1488" s="293"/>
      <c r="G1488" s="293"/>
      <c r="H1488" s="293"/>
      <c r="I1488" s="293"/>
    </row>
    <row r="1489" spans="1:9">
      <c r="A1489" s="292"/>
      <c r="B1489" s="292"/>
      <c r="C1489" s="292"/>
      <c r="D1489" s="470"/>
      <c r="E1489" s="293"/>
      <c r="F1489" s="293"/>
      <c r="G1489" s="293"/>
      <c r="H1489" s="293"/>
      <c r="I1489" s="293"/>
    </row>
    <row r="1490" spans="1:9">
      <c r="A1490" s="292"/>
      <c r="B1490" s="292"/>
      <c r="C1490" s="292"/>
      <c r="D1490" s="292"/>
      <c r="E1490" s="293"/>
      <c r="F1490" s="293"/>
      <c r="G1490" s="293"/>
      <c r="H1490" s="293"/>
      <c r="I1490" s="293"/>
    </row>
    <row r="1491" spans="1:9">
      <c r="A1491" s="292"/>
      <c r="B1491" s="292"/>
      <c r="C1491" s="292"/>
      <c r="D1491" s="292"/>
      <c r="E1491" s="293"/>
      <c r="F1491" s="293"/>
      <c r="G1491" s="293"/>
      <c r="H1491" s="293"/>
      <c r="I1491" s="293"/>
    </row>
    <row r="1492" spans="1:9">
      <c r="A1492" s="292"/>
      <c r="B1492" s="292"/>
      <c r="C1492" s="292"/>
      <c r="D1492" s="292"/>
      <c r="E1492" s="293"/>
      <c r="F1492" s="293"/>
      <c r="G1492" s="293"/>
      <c r="H1492" s="293"/>
      <c r="I1492" s="293"/>
    </row>
    <row r="1493" spans="1:9">
      <c r="A1493" s="292"/>
      <c r="B1493" s="292"/>
      <c r="C1493" s="292"/>
      <c r="D1493" s="292"/>
      <c r="E1493" s="293"/>
      <c r="F1493" s="293"/>
      <c r="G1493" s="293"/>
      <c r="H1493" s="293"/>
      <c r="I1493" s="293"/>
    </row>
    <row r="1494" spans="1:9">
      <c r="A1494" s="292"/>
      <c r="B1494" s="292"/>
      <c r="C1494" s="292"/>
      <c r="D1494" s="470"/>
      <c r="E1494" s="293"/>
      <c r="F1494" s="293"/>
      <c r="G1494" s="293"/>
      <c r="H1494" s="293"/>
      <c r="I1494" s="293"/>
    </row>
    <row r="1495" spans="1:9">
      <c r="A1495" s="292"/>
      <c r="B1495" s="292"/>
      <c r="C1495" s="292"/>
      <c r="D1495" s="470"/>
      <c r="E1495" s="293"/>
      <c r="F1495" s="293"/>
      <c r="G1495" s="293"/>
      <c r="H1495" s="293"/>
      <c r="I1495" s="293"/>
    </row>
    <row r="1496" spans="1:9">
      <c r="A1496" s="292"/>
      <c r="B1496" s="292"/>
      <c r="C1496" s="292"/>
      <c r="D1496" s="292"/>
      <c r="E1496" s="293"/>
      <c r="F1496" s="293"/>
      <c r="G1496" s="293"/>
      <c r="H1496" s="293"/>
      <c r="I1496" s="293"/>
    </row>
    <row r="1497" spans="1:9">
      <c r="A1497" s="292"/>
      <c r="B1497" s="292"/>
      <c r="C1497" s="292"/>
      <c r="D1497" s="470"/>
      <c r="E1497" s="293"/>
      <c r="F1497" s="293"/>
      <c r="G1497" s="293"/>
      <c r="H1497" s="293"/>
      <c r="I1497" s="293"/>
    </row>
    <row r="1498" spans="1:9">
      <c r="A1498" s="292"/>
      <c r="B1498" s="292"/>
      <c r="C1498" s="292"/>
      <c r="D1498" s="292"/>
      <c r="E1498" s="293"/>
      <c r="F1498" s="293"/>
      <c r="G1498" s="293"/>
      <c r="H1498" s="293"/>
      <c r="I1498" s="293"/>
    </row>
    <row r="1499" spans="1:9">
      <c r="A1499" s="292"/>
      <c r="B1499" s="292"/>
      <c r="C1499" s="292"/>
      <c r="D1499" s="292"/>
      <c r="E1499" s="293"/>
      <c r="F1499" s="293"/>
      <c r="G1499" s="293"/>
      <c r="H1499" s="293"/>
      <c r="I1499" s="293"/>
    </row>
    <row r="1500" spans="1:9">
      <c r="A1500" s="292"/>
      <c r="B1500" s="292"/>
      <c r="C1500" s="292"/>
      <c r="D1500" s="470"/>
      <c r="E1500" s="293"/>
      <c r="F1500" s="293"/>
      <c r="G1500" s="293"/>
      <c r="H1500" s="293"/>
      <c r="I1500" s="293"/>
    </row>
    <row r="1501" spans="1:9">
      <c r="A1501" s="292"/>
      <c r="B1501" s="292"/>
      <c r="C1501" s="292"/>
      <c r="D1501" s="292"/>
      <c r="E1501" s="293"/>
      <c r="F1501" s="293"/>
      <c r="G1501" s="293"/>
      <c r="H1501" s="293"/>
      <c r="I1501" s="293"/>
    </row>
    <row r="1502" spans="1:9">
      <c r="A1502" s="292"/>
      <c r="B1502" s="292"/>
      <c r="C1502" s="292"/>
      <c r="D1502" s="292"/>
      <c r="E1502" s="293"/>
      <c r="F1502" s="293"/>
      <c r="G1502" s="293"/>
      <c r="H1502" s="293"/>
      <c r="I1502" s="293"/>
    </row>
    <row r="1503" spans="1:9">
      <c r="A1503" s="292"/>
      <c r="B1503" s="292"/>
      <c r="C1503" s="292"/>
      <c r="D1503" s="470"/>
      <c r="E1503" s="293"/>
      <c r="F1503" s="293"/>
      <c r="G1503" s="293"/>
      <c r="H1503" s="293"/>
      <c r="I1503" s="293"/>
    </row>
    <row r="1504" spans="1:9">
      <c r="A1504" s="292"/>
      <c r="B1504" s="292"/>
      <c r="C1504" s="292"/>
      <c r="D1504" s="470"/>
      <c r="E1504" s="293"/>
      <c r="F1504" s="293"/>
      <c r="G1504" s="293"/>
      <c r="H1504" s="293"/>
      <c r="I1504" s="293"/>
    </row>
    <row r="1505" spans="1:9">
      <c r="A1505" s="292"/>
      <c r="B1505" s="292"/>
      <c r="C1505" s="292"/>
      <c r="D1505" s="292"/>
      <c r="E1505" s="293"/>
      <c r="F1505" s="293"/>
      <c r="G1505" s="293"/>
      <c r="H1505" s="293"/>
      <c r="I1505" s="293"/>
    </row>
    <row r="1506" spans="1:9">
      <c r="A1506" s="292"/>
      <c r="B1506" s="292"/>
      <c r="C1506" s="292"/>
      <c r="D1506" s="292"/>
      <c r="E1506" s="293"/>
      <c r="F1506" s="293"/>
      <c r="G1506" s="293"/>
      <c r="H1506" s="293"/>
      <c r="I1506" s="293"/>
    </row>
    <row r="1507" spans="1:9">
      <c r="A1507" s="292"/>
      <c r="B1507" s="292"/>
      <c r="C1507" s="292"/>
      <c r="D1507" s="292"/>
      <c r="E1507" s="293"/>
      <c r="F1507" s="293"/>
      <c r="G1507" s="293"/>
      <c r="H1507" s="293"/>
      <c r="I1507" s="293"/>
    </row>
    <row r="1508" spans="1:9">
      <c r="A1508" s="292"/>
      <c r="B1508" s="292"/>
      <c r="C1508" s="292"/>
      <c r="D1508" s="292"/>
      <c r="E1508" s="293"/>
      <c r="F1508" s="293"/>
      <c r="G1508" s="293"/>
      <c r="H1508" s="293"/>
      <c r="I1508" s="293"/>
    </row>
    <row r="1509" spans="1:9">
      <c r="A1509" s="292"/>
      <c r="B1509" s="292"/>
      <c r="C1509" s="292"/>
      <c r="D1509" s="470"/>
      <c r="E1509" s="293"/>
      <c r="F1509" s="293"/>
      <c r="G1509" s="293"/>
      <c r="H1509" s="293"/>
      <c r="I1509" s="293"/>
    </row>
    <row r="1510" spans="1:9">
      <c r="A1510" s="292"/>
      <c r="B1510" s="292"/>
      <c r="C1510" s="292"/>
      <c r="D1510" s="292"/>
      <c r="E1510" s="293"/>
      <c r="F1510" s="293"/>
      <c r="G1510" s="293"/>
      <c r="H1510" s="293"/>
      <c r="I1510" s="293"/>
    </row>
    <row r="1511" spans="1:9">
      <c r="A1511" s="292"/>
      <c r="B1511" s="292"/>
      <c r="C1511" s="292"/>
      <c r="D1511" s="292"/>
      <c r="E1511" s="293"/>
      <c r="F1511" s="293"/>
      <c r="G1511" s="293"/>
      <c r="H1511" s="293"/>
      <c r="I1511" s="293"/>
    </row>
    <row r="1512" spans="1:9">
      <c r="A1512" s="292"/>
      <c r="B1512" s="292"/>
      <c r="C1512" s="292"/>
      <c r="D1512" s="470"/>
      <c r="E1512" s="293"/>
      <c r="F1512" s="293"/>
      <c r="G1512" s="293"/>
      <c r="H1512" s="293"/>
      <c r="I1512" s="293"/>
    </row>
    <row r="1513" spans="1:9">
      <c r="A1513" s="292"/>
      <c r="B1513" s="292"/>
      <c r="C1513" s="292"/>
      <c r="D1513" s="470"/>
      <c r="E1513" s="293"/>
      <c r="F1513" s="293"/>
      <c r="G1513" s="293"/>
      <c r="H1513" s="293"/>
      <c r="I1513" s="293"/>
    </row>
    <row r="1514" spans="1:9">
      <c r="A1514" s="292"/>
      <c r="B1514" s="292"/>
      <c r="C1514" s="292"/>
      <c r="D1514" s="470"/>
      <c r="E1514" s="293"/>
      <c r="F1514" s="293"/>
      <c r="G1514" s="293"/>
      <c r="H1514" s="293"/>
      <c r="I1514" s="293"/>
    </row>
    <row r="1515" spans="1:9">
      <c r="A1515" s="292"/>
      <c r="B1515" s="292"/>
      <c r="C1515" s="292"/>
      <c r="D1515" s="292"/>
      <c r="E1515" s="293"/>
      <c r="F1515" s="293"/>
      <c r="G1515" s="293"/>
      <c r="H1515" s="293"/>
      <c r="I1515" s="293"/>
    </row>
    <row r="1516" spans="1:9">
      <c r="A1516" s="292"/>
      <c r="B1516" s="292"/>
      <c r="C1516" s="292"/>
      <c r="D1516" s="292"/>
      <c r="E1516" s="293"/>
      <c r="F1516" s="293"/>
      <c r="G1516" s="293"/>
      <c r="H1516" s="293"/>
      <c r="I1516" s="293"/>
    </row>
    <row r="1517" spans="1:9">
      <c r="A1517" s="292"/>
      <c r="B1517" s="292"/>
      <c r="C1517" s="292"/>
      <c r="D1517" s="470"/>
      <c r="E1517" s="293"/>
      <c r="F1517" s="293"/>
      <c r="G1517" s="293"/>
      <c r="H1517" s="293"/>
      <c r="I1517" s="293"/>
    </row>
    <row r="1518" spans="1:9">
      <c r="A1518" s="292"/>
      <c r="B1518" s="292"/>
      <c r="C1518" s="292"/>
      <c r="D1518" s="292"/>
      <c r="E1518" s="293"/>
      <c r="F1518" s="293"/>
      <c r="G1518" s="293"/>
      <c r="H1518" s="293"/>
      <c r="I1518" s="293"/>
    </row>
    <row r="1519" spans="1:9">
      <c r="A1519" s="292"/>
      <c r="B1519" s="292"/>
      <c r="C1519" s="292"/>
      <c r="D1519" s="470"/>
      <c r="E1519" s="293"/>
      <c r="F1519" s="293"/>
      <c r="G1519" s="293"/>
      <c r="H1519" s="293"/>
      <c r="I1519" s="293"/>
    </row>
    <row r="1520" spans="1:9">
      <c r="A1520" s="292"/>
      <c r="B1520" s="292"/>
      <c r="C1520" s="292"/>
      <c r="D1520" s="470"/>
      <c r="E1520" s="293"/>
      <c r="F1520" s="293"/>
      <c r="G1520" s="293"/>
      <c r="H1520" s="293"/>
      <c r="I1520" s="293"/>
    </row>
    <row r="1521" spans="1:9">
      <c r="A1521" s="292"/>
      <c r="B1521" s="292"/>
      <c r="C1521" s="292"/>
      <c r="D1521" s="292"/>
      <c r="E1521" s="293"/>
      <c r="F1521" s="293"/>
      <c r="G1521" s="293"/>
      <c r="H1521" s="293"/>
      <c r="I1521" s="293"/>
    </row>
    <row r="1522" spans="1:9">
      <c r="A1522" s="292"/>
      <c r="B1522" s="292"/>
      <c r="C1522" s="292"/>
      <c r="D1522" s="470"/>
      <c r="E1522" s="293"/>
      <c r="F1522" s="293"/>
      <c r="G1522" s="293"/>
      <c r="H1522" s="293"/>
      <c r="I1522" s="293"/>
    </row>
    <row r="1523" spans="1:9">
      <c r="A1523" s="292"/>
      <c r="B1523" s="292"/>
      <c r="C1523" s="292"/>
      <c r="D1523" s="292"/>
      <c r="E1523" s="293"/>
      <c r="F1523" s="293"/>
      <c r="G1523" s="293"/>
      <c r="H1523" s="293"/>
      <c r="I1523" s="293"/>
    </row>
    <row r="1524" spans="1:9">
      <c r="A1524" s="292"/>
      <c r="B1524" s="292"/>
      <c r="C1524" s="292"/>
      <c r="D1524" s="470"/>
      <c r="E1524" s="293"/>
      <c r="F1524" s="293"/>
      <c r="G1524" s="293"/>
      <c r="H1524" s="293"/>
      <c r="I1524" s="293"/>
    </row>
    <row r="1525" spans="1:9">
      <c r="A1525" s="292"/>
      <c r="B1525" s="292"/>
      <c r="C1525" s="292"/>
      <c r="D1525" s="292"/>
      <c r="E1525" s="293"/>
      <c r="F1525" s="293"/>
      <c r="G1525" s="293"/>
      <c r="H1525" s="293"/>
      <c r="I1525" s="293"/>
    </row>
    <row r="1526" spans="1:9">
      <c r="A1526" s="292"/>
      <c r="B1526" s="292"/>
      <c r="C1526" s="292"/>
      <c r="D1526" s="470"/>
      <c r="E1526" s="293"/>
      <c r="F1526" s="293"/>
      <c r="G1526" s="293"/>
      <c r="H1526" s="293"/>
      <c r="I1526" s="293"/>
    </row>
    <row r="1527" spans="1:9">
      <c r="A1527" s="292"/>
      <c r="B1527" s="292"/>
      <c r="C1527" s="292"/>
      <c r="D1527" s="470"/>
      <c r="E1527" s="293"/>
      <c r="F1527" s="293"/>
      <c r="G1527" s="293"/>
      <c r="H1527" s="293"/>
      <c r="I1527" s="293"/>
    </row>
    <row r="1528" spans="1:9">
      <c r="A1528" s="292"/>
      <c r="B1528" s="292"/>
      <c r="C1528" s="292"/>
      <c r="D1528" s="470"/>
      <c r="E1528" s="293"/>
      <c r="F1528" s="293"/>
      <c r="G1528" s="293"/>
      <c r="H1528" s="293"/>
      <c r="I1528" s="293"/>
    </row>
    <row r="1529" spans="1:9">
      <c r="A1529" s="292"/>
      <c r="B1529" s="292"/>
      <c r="C1529" s="292"/>
      <c r="D1529" s="470"/>
      <c r="E1529" s="293"/>
      <c r="F1529" s="293"/>
      <c r="G1529" s="293"/>
      <c r="H1529" s="293"/>
      <c r="I1529" s="293"/>
    </row>
    <row r="1530" spans="1:9">
      <c r="A1530" s="292"/>
      <c r="B1530" s="292"/>
      <c r="C1530" s="292"/>
      <c r="D1530" s="470"/>
      <c r="E1530" s="293"/>
      <c r="F1530" s="293"/>
      <c r="G1530" s="293"/>
      <c r="H1530" s="293"/>
      <c r="I1530" s="293"/>
    </row>
    <row r="1531" spans="1:9">
      <c r="A1531" s="292"/>
      <c r="B1531" s="292"/>
      <c r="C1531" s="292"/>
      <c r="D1531" s="470"/>
      <c r="E1531" s="293"/>
      <c r="F1531" s="293"/>
      <c r="G1531" s="293"/>
      <c r="H1531" s="293"/>
      <c r="I1531" s="293"/>
    </row>
    <row r="1532" spans="1:9">
      <c r="A1532" s="292"/>
      <c r="B1532" s="292"/>
      <c r="C1532" s="292"/>
      <c r="D1532" s="470"/>
      <c r="E1532" s="293"/>
      <c r="F1532" s="293"/>
      <c r="G1532" s="293"/>
      <c r="H1532" s="293"/>
      <c r="I1532" s="293"/>
    </row>
    <row r="1533" spans="1:9">
      <c r="A1533" s="292"/>
      <c r="B1533" s="292"/>
      <c r="C1533" s="292"/>
      <c r="D1533" s="470"/>
      <c r="E1533" s="293"/>
      <c r="F1533" s="293"/>
      <c r="G1533" s="293"/>
      <c r="H1533" s="293"/>
      <c r="I1533" s="293"/>
    </row>
    <row r="1534" spans="1:9">
      <c r="A1534" s="292"/>
      <c r="B1534" s="292"/>
      <c r="C1534" s="292"/>
      <c r="D1534" s="470"/>
      <c r="E1534" s="293"/>
      <c r="F1534" s="293"/>
      <c r="G1534" s="293"/>
      <c r="H1534" s="293"/>
      <c r="I1534" s="293"/>
    </row>
    <row r="1535" spans="1:9">
      <c r="A1535" s="292"/>
      <c r="B1535" s="292"/>
      <c r="C1535" s="292"/>
      <c r="D1535" s="470"/>
      <c r="E1535" s="293"/>
      <c r="F1535" s="293"/>
      <c r="G1535" s="293"/>
      <c r="H1535" s="293"/>
      <c r="I1535" s="293"/>
    </row>
    <row r="1536" spans="1:9">
      <c r="A1536" s="292"/>
      <c r="B1536" s="292"/>
      <c r="C1536" s="292"/>
      <c r="D1536" s="470"/>
      <c r="E1536" s="293"/>
      <c r="F1536" s="293"/>
      <c r="G1536" s="293"/>
      <c r="H1536" s="293"/>
      <c r="I1536" s="293"/>
    </row>
    <row r="1537" spans="1:9">
      <c r="A1537" s="292"/>
      <c r="B1537" s="292"/>
      <c r="C1537" s="292"/>
      <c r="D1537" s="470"/>
      <c r="E1537" s="293"/>
      <c r="F1537" s="293"/>
      <c r="G1537" s="293"/>
      <c r="H1537" s="293"/>
      <c r="I1537" s="293"/>
    </row>
    <row r="1538" spans="1:9">
      <c r="A1538" s="292"/>
      <c r="B1538" s="292"/>
      <c r="C1538" s="292"/>
      <c r="D1538" s="470"/>
      <c r="E1538" s="293"/>
      <c r="F1538" s="293"/>
      <c r="G1538" s="293"/>
      <c r="H1538" s="293"/>
      <c r="I1538" s="293"/>
    </row>
    <row r="1539" spans="1:9">
      <c r="A1539" s="292"/>
      <c r="B1539" s="292"/>
      <c r="C1539" s="292"/>
      <c r="D1539" s="470"/>
      <c r="E1539" s="293"/>
      <c r="F1539" s="293"/>
      <c r="G1539" s="293"/>
      <c r="H1539" s="293"/>
      <c r="I1539" s="293"/>
    </row>
    <row r="1540" spans="1:9">
      <c r="A1540" s="292"/>
      <c r="B1540" s="292"/>
      <c r="C1540" s="292"/>
      <c r="D1540" s="470"/>
      <c r="E1540" s="293"/>
      <c r="F1540" s="293"/>
      <c r="G1540" s="293"/>
      <c r="H1540" s="293"/>
      <c r="I1540" s="293"/>
    </row>
    <row r="1541" spans="1:9">
      <c r="A1541" s="292"/>
      <c r="B1541" s="292"/>
      <c r="C1541" s="292"/>
      <c r="D1541" s="470"/>
      <c r="E1541" s="293"/>
      <c r="F1541" s="293"/>
      <c r="G1541" s="293"/>
      <c r="H1541" s="293"/>
      <c r="I1541" s="293"/>
    </row>
    <row r="1542" spans="1:9">
      <c r="A1542" s="292"/>
      <c r="B1542" s="292"/>
      <c r="C1542" s="292"/>
      <c r="D1542" s="470"/>
      <c r="E1542" s="293"/>
      <c r="F1542" s="293"/>
      <c r="G1542" s="293"/>
      <c r="H1542" s="293"/>
      <c r="I1542" s="293"/>
    </row>
    <row r="1543" spans="1:9">
      <c r="A1543" s="292"/>
      <c r="B1543" s="292"/>
      <c r="C1543" s="292"/>
      <c r="D1543" s="292"/>
      <c r="E1543" s="293"/>
      <c r="F1543" s="293"/>
      <c r="G1543" s="293"/>
      <c r="H1543" s="293"/>
      <c r="I1543" s="293"/>
    </row>
    <row r="1544" spans="1:9">
      <c r="A1544" s="292"/>
      <c r="B1544" s="292"/>
      <c r="C1544" s="292"/>
      <c r="D1544" s="292"/>
      <c r="E1544" s="293"/>
      <c r="F1544" s="293"/>
      <c r="G1544" s="293"/>
      <c r="H1544" s="293"/>
      <c r="I1544" s="293"/>
    </row>
    <row r="1545" spans="1:9">
      <c r="A1545" s="292"/>
      <c r="B1545" s="292"/>
      <c r="C1545" s="292"/>
      <c r="D1545" s="470"/>
      <c r="E1545" s="293"/>
      <c r="F1545" s="293"/>
      <c r="G1545" s="293"/>
      <c r="H1545" s="293"/>
      <c r="I1545" s="293"/>
    </row>
    <row r="1546" spans="1:9">
      <c r="A1546" s="292"/>
      <c r="B1546" s="292"/>
      <c r="C1546" s="292"/>
      <c r="D1546" s="470"/>
      <c r="E1546" s="293"/>
      <c r="F1546" s="293"/>
      <c r="G1546" s="293"/>
      <c r="H1546" s="293"/>
      <c r="I1546" s="293"/>
    </row>
    <row r="1547" spans="1:9">
      <c r="A1547" s="292"/>
      <c r="B1547" s="292"/>
      <c r="C1547" s="292"/>
      <c r="D1547" s="292"/>
      <c r="E1547" s="293"/>
      <c r="F1547" s="293"/>
      <c r="G1547" s="293"/>
      <c r="H1547" s="293"/>
      <c r="I1547" s="293"/>
    </row>
    <row r="1548" spans="1:9">
      <c r="A1548" s="292"/>
      <c r="B1548" s="292"/>
      <c r="C1548" s="292"/>
      <c r="D1548" s="470"/>
      <c r="E1548" s="293"/>
      <c r="F1548" s="293"/>
      <c r="G1548" s="293"/>
      <c r="H1548" s="293"/>
      <c r="I1548" s="293"/>
    </row>
    <row r="1549" spans="1:9">
      <c r="A1549" s="292"/>
      <c r="B1549" s="292"/>
      <c r="C1549" s="292"/>
      <c r="D1549" s="292"/>
      <c r="E1549" s="293"/>
      <c r="F1549" s="293"/>
      <c r="G1549" s="293"/>
      <c r="H1549" s="293"/>
      <c r="I1549" s="293"/>
    </row>
    <row r="1550" spans="1:9">
      <c r="A1550" s="292"/>
      <c r="B1550" s="292"/>
      <c r="C1550" s="292"/>
      <c r="D1550" s="470"/>
      <c r="E1550" s="293"/>
      <c r="F1550" s="293"/>
      <c r="G1550" s="293"/>
      <c r="H1550" s="293"/>
      <c r="I1550" s="293"/>
    </row>
    <row r="1551" spans="1:9">
      <c r="A1551" s="292"/>
      <c r="B1551" s="292"/>
      <c r="C1551" s="292"/>
      <c r="D1551" s="470"/>
      <c r="E1551" s="293"/>
      <c r="F1551" s="293"/>
      <c r="G1551" s="293"/>
      <c r="H1551" s="293"/>
      <c r="I1551" s="293"/>
    </row>
    <row r="1552" spans="1:9">
      <c r="A1552" s="292"/>
      <c r="B1552" s="292"/>
      <c r="C1552" s="292"/>
      <c r="D1552" s="292"/>
      <c r="E1552" s="293"/>
      <c r="F1552" s="293"/>
      <c r="G1552" s="293"/>
      <c r="H1552" s="293"/>
      <c r="I1552" s="293"/>
    </row>
    <row r="1553" spans="1:9">
      <c r="A1553" s="292"/>
      <c r="B1553" s="292"/>
      <c r="C1553" s="292"/>
      <c r="D1553" s="292"/>
      <c r="E1553" s="293"/>
      <c r="F1553" s="293"/>
      <c r="G1553" s="293"/>
      <c r="H1553" s="293"/>
      <c r="I1553" s="293"/>
    </row>
    <row r="1554" spans="1:9">
      <c r="A1554" s="292"/>
      <c r="B1554" s="292"/>
      <c r="C1554" s="292"/>
      <c r="D1554" s="292"/>
      <c r="E1554" s="293"/>
      <c r="F1554" s="293"/>
      <c r="G1554" s="293"/>
      <c r="H1554" s="293"/>
      <c r="I1554" s="293"/>
    </row>
    <row r="1555" spans="1:9">
      <c r="A1555" s="292"/>
      <c r="B1555" s="292"/>
      <c r="C1555" s="292"/>
      <c r="D1555" s="470"/>
      <c r="E1555" s="293"/>
      <c r="F1555" s="293"/>
      <c r="G1555" s="293"/>
      <c r="H1555" s="293"/>
      <c r="I1555" s="293"/>
    </row>
    <row r="1556" spans="1:9">
      <c r="A1556" s="292"/>
      <c r="B1556" s="292"/>
      <c r="C1556" s="292"/>
      <c r="D1556" s="470"/>
      <c r="E1556" s="293"/>
      <c r="F1556" s="293"/>
      <c r="G1556" s="293"/>
      <c r="H1556" s="293"/>
      <c r="I1556" s="293"/>
    </row>
    <row r="1557" spans="1:9">
      <c r="A1557" s="292"/>
      <c r="B1557" s="292"/>
      <c r="C1557" s="292"/>
      <c r="D1557" s="470"/>
      <c r="E1557" s="293"/>
      <c r="F1557" s="293"/>
      <c r="G1557" s="293"/>
      <c r="H1557" s="293"/>
      <c r="I1557" s="293"/>
    </row>
    <row r="1558" spans="1:9">
      <c r="A1558" s="292"/>
      <c r="B1558" s="292"/>
      <c r="C1558" s="292"/>
      <c r="D1558" s="470"/>
      <c r="E1558" s="293"/>
      <c r="F1558" s="293"/>
      <c r="G1558" s="293"/>
      <c r="H1558" s="293"/>
      <c r="I1558" s="293"/>
    </row>
    <row r="1559" spans="1:9">
      <c r="A1559" s="292"/>
      <c r="B1559" s="292"/>
      <c r="C1559" s="292"/>
      <c r="D1559" s="470"/>
      <c r="E1559" s="293"/>
      <c r="F1559" s="293"/>
      <c r="G1559" s="293"/>
      <c r="H1559" s="293"/>
      <c r="I1559" s="293"/>
    </row>
    <row r="1560" spans="1:9">
      <c r="A1560" s="292"/>
      <c r="B1560" s="292"/>
      <c r="C1560" s="292"/>
      <c r="D1560" s="292"/>
      <c r="E1560" s="293"/>
      <c r="F1560" s="293"/>
      <c r="G1560" s="293"/>
      <c r="H1560" s="293"/>
      <c r="I1560" s="293"/>
    </row>
    <row r="1561" spans="1:9">
      <c r="A1561" s="292"/>
      <c r="B1561" s="292"/>
      <c r="C1561" s="292"/>
      <c r="D1561" s="470"/>
      <c r="E1561" s="293"/>
      <c r="F1561" s="293"/>
      <c r="G1561" s="293"/>
      <c r="H1561" s="293"/>
      <c r="I1561" s="293"/>
    </row>
    <row r="1562" spans="1:9">
      <c r="A1562" s="292"/>
      <c r="B1562" s="292"/>
      <c r="C1562" s="292"/>
      <c r="D1562" s="470"/>
      <c r="E1562" s="293"/>
      <c r="F1562" s="293"/>
      <c r="G1562" s="293"/>
      <c r="H1562" s="293"/>
      <c r="I1562" s="293"/>
    </row>
    <row r="1563" spans="1:9">
      <c r="A1563" s="292"/>
      <c r="B1563" s="292"/>
      <c r="C1563" s="292"/>
      <c r="D1563" s="470"/>
      <c r="E1563" s="293"/>
      <c r="F1563" s="293"/>
      <c r="G1563" s="293"/>
      <c r="H1563" s="293"/>
      <c r="I1563" s="293"/>
    </row>
    <row r="1564" spans="1:9">
      <c r="A1564" s="292"/>
      <c r="B1564" s="292"/>
      <c r="C1564" s="292"/>
      <c r="D1564" s="470"/>
      <c r="E1564" s="293"/>
      <c r="F1564" s="293"/>
      <c r="G1564" s="293"/>
      <c r="H1564" s="293"/>
      <c r="I1564" s="293"/>
    </row>
    <row r="1565" spans="1:9">
      <c r="A1565" s="292"/>
      <c r="B1565" s="292"/>
      <c r="C1565" s="292"/>
      <c r="D1565" s="470"/>
      <c r="E1565" s="293"/>
      <c r="F1565" s="293"/>
      <c r="G1565" s="293"/>
      <c r="H1565" s="293"/>
      <c r="I1565" s="293"/>
    </row>
    <row r="1566" spans="1:9">
      <c r="A1566" s="292"/>
      <c r="B1566" s="292"/>
      <c r="C1566" s="292"/>
      <c r="D1566" s="470"/>
      <c r="E1566" s="293"/>
      <c r="F1566" s="293"/>
      <c r="G1566" s="293"/>
      <c r="H1566" s="293"/>
      <c r="I1566" s="293"/>
    </row>
    <row r="1567" spans="1:9">
      <c r="A1567" s="292"/>
      <c r="B1567" s="292"/>
      <c r="C1567" s="292"/>
      <c r="D1567" s="470"/>
      <c r="E1567" s="293"/>
      <c r="F1567" s="293"/>
      <c r="G1567" s="293"/>
      <c r="H1567" s="293"/>
      <c r="I1567" s="293"/>
    </row>
    <row r="1568" spans="1:9">
      <c r="A1568" s="292"/>
      <c r="B1568" s="292"/>
      <c r="C1568" s="292"/>
      <c r="D1568" s="470"/>
      <c r="E1568" s="293"/>
      <c r="F1568" s="293"/>
      <c r="G1568" s="293"/>
      <c r="H1568" s="293"/>
      <c r="I1568" s="293"/>
    </row>
    <row r="1569" spans="1:9">
      <c r="A1569" s="292"/>
      <c r="B1569" s="292"/>
      <c r="C1569" s="292"/>
      <c r="D1569" s="470"/>
      <c r="E1569" s="293"/>
      <c r="F1569" s="293"/>
      <c r="G1569" s="293"/>
      <c r="H1569" s="293"/>
      <c r="I1569" s="293"/>
    </row>
    <row r="1570" spans="1:9">
      <c r="A1570" s="292"/>
      <c r="B1570" s="292"/>
      <c r="C1570" s="292"/>
      <c r="D1570" s="470"/>
      <c r="E1570" s="293"/>
      <c r="F1570" s="293"/>
      <c r="G1570" s="293"/>
      <c r="H1570" s="293"/>
      <c r="I1570" s="293"/>
    </row>
    <row r="1571" spans="1:9">
      <c r="A1571" s="292"/>
      <c r="B1571" s="292"/>
      <c r="C1571" s="292"/>
      <c r="D1571" s="470"/>
      <c r="E1571" s="293"/>
      <c r="F1571" s="293"/>
      <c r="G1571" s="293"/>
      <c r="H1571" s="293"/>
      <c r="I1571" s="293"/>
    </row>
    <row r="1572" spans="1:9">
      <c r="A1572" s="292"/>
      <c r="B1572" s="292"/>
      <c r="C1572" s="292"/>
      <c r="D1572" s="470"/>
      <c r="E1572" s="293"/>
      <c r="F1572" s="293"/>
      <c r="G1572" s="293"/>
      <c r="H1572" s="293"/>
      <c r="I1572" s="293"/>
    </row>
    <row r="1573" spans="1:9">
      <c r="A1573" s="292"/>
      <c r="B1573" s="292"/>
      <c r="C1573" s="292"/>
      <c r="D1573" s="292"/>
      <c r="E1573" s="293"/>
      <c r="F1573" s="293"/>
      <c r="G1573" s="293"/>
      <c r="H1573" s="293"/>
      <c r="I1573" s="293"/>
    </row>
    <row r="1574" spans="1:9">
      <c r="A1574" s="292"/>
      <c r="B1574" s="292"/>
      <c r="C1574" s="292"/>
      <c r="D1574" s="470"/>
      <c r="E1574" s="293"/>
      <c r="F1574" s="293"/>
      <c r="G1574" s="293"/>
      <c r="H1574" s="293"/>
      <c r="I1574" s="293"/>
    </row>
    <row r="1575" spans="1:9">
      <c r="A1575" s="292"/>
      <c r="B1575" s="292"/>
      <c r="C1575" s="292"/>
      <c r="D1575" s="292"/>
      <c r="E1575" s="293"/>
      <c r="F1575" s="293"/>
      <c r="G1575" s="293"/>
      <c r="H1575" s="293"/>
      <c r="I1575" s="293"/>
    </row>
    <row r="1576" spans="1:9">
      <c r="A1576" s="292"/>
      <c r="B1576" s="292"/>
      <c r="C1576" s="292"/>
      <c r="D1576" s="470"/>
      <c r="E1576" s="293"/>
      <c r="F1576" s="293"/>
      <c r="G1576" s="293"/>
      <c r="H1576" s="293"/>
      <c r="I1576" s="293"/>
    </row>
    <row r="1577" spans="1:9">
      <c r="A1577" s="292"/>
      <c r="B1577" s="292"/>
      <c r="C1577" s="292"/>
      <c r="D1577" s="470"/>
      <c r="E1577" s="293"/>
      <c r="F1577" s="293"/>
      <c r="G1577" s="293"/>
      <c r="H1577" s="293"/>
      <c r="I1577" s="293"/>
    </row>
    <row r="1578" spans="1:9">
      <c r="A1578" s="292"/>
      <c r="B1578" s="292"/>
      <c r="C1578" s="292"/>
      <c r="D1578" s="292"/>
      <c r="E1578" s="293"/>
      <c r="F1578" s="293"/>
      <c r="G1578" s="293"/>
      <c r="H1578" s="293"/>
      <c r="I1578" s="293"/>
    </row>
    <row r="1579" spans="1:9">
      <c r="A1579" s="292"/>
      <c r="B1579" s="292"/>
      <c r="C1579" s="292"/>
      <c r="D1579" s="470"/>
      <c r="E1579" s="293"/>
      <c r="F1579" s="293"/>
      <c r="G1579" s="293"/>
      <c r="H1579" s="293"/>
      <c r="I1579" s="293"/>
    </row>
    <row r="1580" spans="1:9">
      <c r="A1580" s="292"/>
      <c r="B1580" s="292"/>
      <c r="C1580" s="292"/>
      <c r="D1580" s="470"/>
      <c r="E1580" s="293"/>
      <c r="F1580" s="293"/>
      <c r="G1580" s="293"/>
      <c r="H1580" s="293"/>
      <c r="I1580" s="293"/>
    </row>
    <row r="1581" spans="1:9">
      <c r="A1581" s="292"/>
      <c r="B1581" s="292"/>
      <c r="C1581" s="292"/>
      <c r="D1581" s="470"/>
      <c r="E1581" s="293"/>
      <c r="F1581" s="293"/>
      <c r="G1581" s="293"/>
      <c r="H1581" s="293"/>
      <c r="I1581" s="293"/>
    </row>
    <row r="1582" spans="1:9">
      <c r="A1582" s="292"/>
      <c r="B1582" s="292"/>
      <c r="C1582" s="292"/>
      <c r="D1582" s="470"/>
      <c r="E1582" s="293"/>
      <c r="F1582" s="293"/>
      <c r="G1582" s="293"/>
      <c r="H1582" s="293"/>
      <c r="I1582" s="293"/>
    </row>
    <row r="1583" spans="1:9">
      <c r="A1583" s="292"/>
      <c r="B1583" s="292"/>
      <c r="C1583" s="292"/>
      <c r="D1583" s="470"/>
      <c r="E1583" s="293"/>
      <c r="F1583" s="293"/>
      <c r="G1583" s="293"/>
      <c r="H1583" s="293"/>
      <c r="I1583" s="293"/>
    </row>
    <row r="1584" spans="1:9">
      <c r="A1584" s="292"/>
      <c r="B1584" s="292"/>
      <c r="C1584" s="292"/>
      <c r="D1584" s="292"/>
      <c r="E1584" s="293"/>
      <c r="F1584" s="293"/>
      <c r="G1584" s="293"/>
      <c r="H1584" s="293"/>
      <c r="I1584" s="293"/>
    </row>
    <row r="1585" spans="1:9">
      <c r="A1585" s="292"/>
      <c r="B1585" s="292"/>
      <c r="C1585" s="292"/>
      <c r="D1585" s="292"/>
      <c r="E1585" s="293"/>
      <c r="F1585" s="293"/>
      <c r="G1585" s="293"/>
      <c r="H1585" s="293"/>
      <c r="I1585" s="293"/>
    </row>
    <row r="1586" spans="1:9">
      <c r="A1586" s="292"/>
      <c r="B1586" s="292"/>
      <c r="C1586" s="292"/>
      <c r="D1586" s="292"/>
      <c r="E1586" s="293"/>
      <c r="F1586" s="293"/>
      <c r="G1586" s="293"/>
      <c r="H1586" s="293"/>
      <c r="I1586" s="293"/>
    </row>
    <row r="1587" spans="1:9">
      <c r="A1587" s="292"/>
      <c r="B1587" s="292"/>
      <c r="C1587" s="292"/>
      <c r="D1587" s="470"/>
      <c r="E1587" s="293"/>
      <c r="F1587" s="293"/>
      <c r="G1587" s="293"/>
      <c r="H1587" s="293"/>
      <c r="I1587" s="293"/>
    </row>
    <row r="1588" spans="1:9">
      <c r="A1588" s="292"/>
      <c r="B1588" s="292"/>
      <c r="C1588" s="292"/>
      <c r="D1588" s="470"/>
      <c r="E1588" s="293"/>
      <c r="F1588" s="293"/>
      <c r="G1588" s="293"/>
      <c r="H1588" s="293"/>
      <c r="I1588" s="293"/>
    </row>
    <row r="1589" spans="1:9">
      <c r="A1589" s="292"/>
      <c r="B1589" s="292"/>
      <c r="C1589" s="292"/>
      <c r="D1589" s="470"/>
      <c r="E1589" s="293"/>
      <c r="F1589" s="293"/>
      <c r="G1589" s="293"/>
      <c r="H1589" s="293"/>
      <c r="I1589" s="293"/>
    </row>
    <row r="1590" spans="1:9">
      <c r="A1590" s="292"/>
      <c r="B1590" s="292"/>
      <c r="C1590" s="292"/>
      <c r="D1590" s="292"/>
      <c r="E1590" s="293"/>
      <c r="F1590" s="293"/>
      <c r="G1590" s="293"/>
      <c r="H1590" s="293"/>
      <c r="I1590" s="293"/>
    </row>
    <row r="1591" spans="1:9">
      <c r="A1591" s="292"/>
      <c r="B1591" s="292"/>
      <c r="C1591" s="292"/>
      <c r="D1591" s="470"/>
      <c r="E1591" s="293"/>
      <c r="F1591" s="293"/>
      <c r="G1591" s="293"/>
      <c r="H1591" s="293"/>
      <c r="I1591" s="293"/>
    </row>
    <row r="1592" spans="1:9">
      <c r="A1592" s="292"/>
      <c r="B1592" s="292"/>
      <c r="C1592" s="292"/>
      <c r="D1592" s="292"/>
      <c r="E1592" s="293"/>
      <c r="F1592" s="293"/>
      <c r="G1592" s="293"/>
      <c r="H1592" s="293"/>
      <c r="I1592" s="293"/>
    </row>
    <row r="1593" spans="1:9">
      <c r="A1593" s="292"/>
      <c r="B1593" s="292"/>
      <c r="C1593" s="292"/>
      <c r="D1593" s="470"/>
      <c r="E1593" s="293"/>
      <c r="F1593" s="293"/>
      <c r="G1593" s="293"/>
      <c r="H1593" s="293"/>
      <c r="I1593" s="293"/>
    </row>
    <row r="1594" spans="1:9">
      <c r="A1594" s="292"/>
      <c r="B1594" s="292"/>
      <c r="C1594" s="292"/>
      <c r="D1594" s="292"/>
      <c r="E1594" s="293"/>
      <c r="F1594" s="293"/>
      <c r="G1594" s="293"/>
      <c r="H1594" s="293"/>
      <c r="I1594" s="293"/>
    </row>
    <row r="1595" spans="1:9">
      <c r="A1595" s="292"/>
      <c r="B1595" s="292"/>
      <c r="C1595" s="292"/>
      <c r="D1595" s="470"/>
      <c r="E1595" s="293"/>
      <c r="F1595" s="293"/>
      <c r="G1595" s="293"/>
      <c r="H1595" s="293"/>
      <c r="I1595" s="293"/>
    </row>
    <row r="1596" spans="1:9">
      <c r="A1596" s="292"/>
      <c r="B1596" s="292"/>
      <c r="C1596" s="292"/>
      <c r="D1596" s="292"/>
      <c r="E1596" s="293"/>
      <c r="F1596" s="293"/>
      <c r="G1596" s="293"/>
      <c r="H1596" s="293"/>
      <c r="I1596" s="293"/>
    </row>
    <row r="1597" spans="1:9">
      <c r="A1597" s="292"/>
      <c r="B1597" s="292"/>
      <c r="C1597" s="292"/>
      <c r="D1597" s="470"/>
      <c r="E1597" s="293"/>
      <c r="F1597" s="293"/>
      <c r="G1597" s="293"/>
      <c r="H1597" s="293"/>
      <c r="I1597" s="293"/>
    </row>
    <row r="1598" spans="1:9">
      <c r="A1598" s="292"/>
      <c r="B1598" s="292"/>
      <c r="C1598" s="292"/>
      <c r="D1598" s="292"/>
      <c r="E1598" s="293"/>
      <c r="F1598" s="293"/>
      <c r="G1598" s="293"/>
      <c r="H1598" s="293"/>
      <c r="I1598" s="293"/>
    </row>
    <row r="1599" spans="1:9">
      <c r="A1599" s="292"/>
      <c r="B1599" s="292"/>
      <c r="C1599" s="292"/>
      <c r="D1599" s="470"/>
      <c r="E1599" s="293"/>
      <c r="F1599" s="293"/>
      <c r="G1599" s="293"/>
      <c r="H1599" s="293"/>
      <c r="I1599" s="293"/>
    </row>
    <row r="1600" spans="1:9">
      <c r="A1600" s="292"/>
      <c r="B1600" s="292"/>
      <c r="C1600" s="292"/>
      <c r="D1600" s="470"/>
      <c r="E1600" s="293"/>
      <c r="F1600" s="293"/>
      <c r="G1600" s="293"/>
      <c r="H1600" s="293"/>
      <c r="I1600" s="293"/>
    </row>
    <row r="1601" spans="1:9">
      <c r="A1601" s="292"/>
      <c r="B1601" s="292"/>
      <c r="C1601" s="292"/>
      <c r="D1601" s="292"/>
      <c r="E1601" s="293"/>
      <c r="F1601" s="293"/>
      <c r="G1601" s="293"/>
      <c r="H1601" s="293"/>
      <c r="I1601" s="293"/>
    </row>
    <row r="1602" spans="1:9">
      <c r="A1602" s="292"/>
      <c r="B1602" s="292"/>
      <c r="C1602" s="292"/>
      <c r="D1602" s="292"/>
      <c r="E1602" s="293"/>
      <c r="F1602" s="293"/>
      <c r="G1602" s="293"/>
      <c r="H1602" s="293"/>
      <c r="I1602" s="293"/>
    </row>
    <row r="1603" spans="1:9">
      <c r="A1603" s="292"/>
      <c r="B1603" s="292"/>
      <c r="C1603" s="292"/>
      <c r="D1603" s="470"/>
      <c r="E1603" s="293"/>
      <c r="F1603" s="293"/>
      <c r="G1603" s="293"/>
      <c r="H1603" s="293"/>
      <c r="I1603" s="293"/>
    </row>
    <row r="1604" spans="1:9">
      <c r="A1604" s="292"/>
      <c r="B1604" s="292"/>
      <c r="C1604" s="292"/>
      <c r="D1604" s="470"/>
      <c r="E1604" s="293"/>
      <c r="F1604" s="293"/>
      <c r="G1604" s="293"/>
      <c r="H1604" s="293"/>
      <c r="I1604" s="293"/>
    </row>
    <row r="1605" spans="1:9">
      <c r="A1605" s="292"/>
      <c r="B1605" s="292"/>
      <c r="C1605" s="292"/>
      <c r="D1605" s="292"/>
      <c r="E1605" s="293"/>
      <c r="F1605" s="293"/>
      <c r="G1605" s="293"/>
      <c r="H1605" s="293"/>
      <c r="I1605" s="293"/>
    </row>
    <row r="1606" spans="1:9">
      <c r="A1606" s="292"/>
      <c r="B1606" s="292"/>
      <c r="C1606" s="292"/>
      <c r="D1606" s="470"/>
      <c r="E1606" s="293"/>
      <c r="F1606" s="293"/>
      <c r="G1606" s="293"/>
      <c r="H1606" s="293"/>
      <c r="I1606" s="293"/>
    </row>
    <row r="1607" spans="1:9">
      <c r="A1607" s="292"/>
      <c r="B1607" s="292"/>
      <c r="C1607" s="292"/>
      <c r="D1607" s="470"/>
      <c r="E1607" s="293"/>
      <c r="F1607" s="293"/>
      <c r="G1607" s="293"/>
      <c r="H1607" s="293"/>
      <c r="I1607" s="293"/>
    </row>
    <row r="1608" spans="1:9">
      <c r="A1608" s="292"/>
      <c r="B1608" s="292"/>
      <c r="C1608" s="292"/>
      <c r="D1608" s="470"/>
      <c r="E1608" s="293"/>
      <c r="F1608" s="293"/>
      <c r="G1608" s="293"/>
      <c r="H1608" s="293"/>
      <c r="I1608" s="293"/>
    </row>
    <row r="1609" spans="1:9">
      <c r="A1609" s="292"/>
      <c r="B1609" s="292"/>
      <c r="C1609" s="292"/>
      <c r="D1609" s="470"/>
      <c r="E1609" s="293"/>
      <c r="F1609" s="293"/>
      <c r="G1609" s="293"/>
      <c r="H1609" s="293"/>
      <c r="I1609" s="293"/>
    </row>
    <row r="1610" spans="1:9">
      <c r="A1610" s="292"/>
      <c r="B1610" s="292"/>
      <c r="C1610" s="292"/>
      <c r="D1610" s="470"/>
      <c r="E1610" s="293"/>
      <c r="F1610" s="293"/>
      <c r="G1610" s="293"/>
      <c r="H1610" s="293"/>
      <c r="I1610" s="293"/>
    </row>
    <row r="1611" spans="1:9">
      <c r="A1611" s="292"/>
      <c r="B1611" s="292"/>
      <c r="C1611" s="292"/>
      <c r="D1611" s="470"/>
      <c r="E1611" s="293"/>
      <c r="F1611" s="293"/>
      <c r="G1611" s="293"/>
      <c r="H1611" s="293"/>
      <c r="I1611" s="293"/>
    </row>
    <row r="1612" spans="1:9">
      <c r="A1612" s="292"/>
      <c r="B1612" s="292"/>
      <c r="C1612" s="292"/>
      <c r="D1612" s="470"/>
      <c r="E1612" s="293"/>
      <c r="F1612" s="293"/>
      <c r="G1612" s="293"/>
      <c r="H1612" s="293"/>
      <c r="I1612" s="293"/>
    </row>
    <row r="1613" spans="1:9">
      <c r="A1613" s="292"/>
      <c r="B1613" s="292"/>
      <c r="C1613" s="292"/>
      <c r="D1613" s="292"/>
      <c r="E1613" s="293"/>
      <c r="F1613" s="293"/>
      <c r="G1613" s="293"/>
      <c r="H1613" s="293"/>
      <c r="I1613" s="293"/>
    </row>
    <row r="1614" spans="1:9">
      <c r="A1614" s="292"/>
      <c r="B1614" s="292"/>
      <c r="C1614" s="292"/>
      <c r="D1614" s="470"/>
      <c r="E1614" s="293"/>
      <c r="F1614" s="293"/>
      <c r="G1614" s="293"/>
      <c r="H1614" s="293"/>
      <c r="I1614" s="293"/>
    </row>
    <row r="1615" spans="1:9">
      <c r="A1615" s="292"/>
      <c r="B1615" s="292"/>
      <c r="C1615" s="292"/>
      <c r="D1615" s="292"/>
      <c r="E1615" s="293"/>
      <c r="F1615" s="293"/>
      <c r="G1615" s="293"/>
      <c r="H1615" s="293"/>
      <c r="I1615" s="293"/>
    </row>
    <row r="1616" spans="1:9">
      <c r="A1616" s="292"/>
      <c r="B1616" s="292"/>
      <c r="C1616" s="292"/>
      <c r="D1616" s="470"/>
      <c r="E1616" s="293"/>
      <c r="F1616" s="293"/>
      <c r="G1616" s="293"/>
      <c r="H1616" s="293"/>
      <c r="I1616" s="293"/>
    </row>
    <row r="1617" spans="1:9">
      <c r="A1617" s="292"/>
      <c r="B1617" s="292"/>
      <c r="C1617" s="292"/>
      <c r="D1617" s="470"/>
      <c r="E1617" s="293"/>
      <c r="F1617" s="293"/>
      <c r="G1617" s="293"/>
      <c r="H1617" s="293"/>
      <c r="I1617" s="293"/>
    </row>
    <row r="1618" spans="1:9">
      <c r="A1618" s="292"/>
      <c r="B1618" s="292"/>
      <c r="C1618" s="292"/>
      <c r="D1618" s="470"/>
      <c r="E1618" s="293"/>
      <c r="F1618" s="293"/>
      <c r="G1618" s="293"/>
      <c r="H1618" s="293"/>
      <c r="I1618" s="293"/>
    </row>
    <row r="1619" spans="1:9">
      <c r="A1619" s="292"/>
      <c r="B1619" s="292"/>
      <c r="C1619" s="292"/>
      <c r="D1619" s="470"/>
      <c r="E1619" s="293"/>
      <c r="F1619" s="293"/>
      <c r="G1619" s="293"/>
      <c r="H1619" s="293"/>
      <c r="I1619" s="293"/>
    </row>
    <row r="1620" spans="1:9">
      <c r="A1620" s="292"/>
      <c r="B1620" s="292"/>
      <c r="C1620" s="292"/>
      <c r="D1620" s="292"/>
      <c r="E1620" s="293"/>
      <c r="F1620" s="293"/>
      <c r="G1620" s="293"/>
      <c r="H1620" s="293"/>
      <c r="I1620" s="293"/>
    </row>
    <row r="1621" spans="1:9">
      <c r="A1621" s="292"/>
      <c r="B1621" s="292"/>
      <c r="C1621" s="292"/>
      <c r="D1621" s="470"/>
      <c r="E1621" s="293"/>
      <c r="F1621" s="293"/>
      <c r="G1621" s="293"/>
      <c r="H1621" s="293"/>
      <c r="I1621" s="293"/>
    </row>
    <row r="1622" spans="1:9">
      <c r="A1622" s="292"/>
      <c r="B1622" s="292"/>
      <c r="C1622" s="292"/>
      <c r="D1622" s="470"/>
      <c r="E1622" s="293"/>
      <c r="F1622" s="293"/>
      <c r="G1622" s="293"/>
      <c r="H1622" s="293"/>
      <c r="I1622" s="293"/>
    </row>
    <row r="1623" spans="1:9">
      <c r="A1623" s="292"/>
      <c r="B1623" s="292"/>
      <c r="C1623" s="292"/>
      <c r="D1623" s="470"/>
      <c r="E1623" s="293"/>
      <c r="F1623" s="293"/>
      <c r="G1623" s="293"/>
      <c r="H1623" s="293"/>
      <c r="I1623" s="293"/>
    </row>
    <row r="1624" spans="1:9">
      <c r="A1624" s="292"/>
      <c r="B1624" s="292"/>
      <c r="C1624" s="292"/>
      <c r="D1624" s="292"/>
      <c r="E1624" s="293"/>
      <c r="F1624" s="293"/>
      <c r="G1624" s="293"/>
      <c r="H1624" s="293"/>
      <c r="I1624" s="293"/>
    </row>
    <row r="1625" spans="1:9">
      <c r="A1625" s="292"/>
      <c r="B1625" s="292"/>
      <c r="C1625" s="292"/>
      <c r="D1625" s="470"/>
      <c r="E1625" s="293"/>
      <c r="F1625" s="293"/>
      <c r="G1625" s="293"/>
      <c r="H1625" s="293"/>
      <c r="I1625" s="293"/>
    </row>
    <row r="1626" spans="1:9">
      <c r="A1626" s="292"/>
      <c r="B1626" s="292"/>
      <c r="C1626" s="292"/>
      <c r="D1626" s="470"/>
      <c r="E1626" s="293"/>
      <c r="F1626" s="293"/>
      <c r="G1626" s="293"/>
      <c r="H1626" s="293"/>
      <c r="I1626" s="293"/>
    </row>
    <row r="1627" spans="1:9">
      <c r="A1627" s="292"/>
      <c r="B1627" s="292"/>
      <c r="C1627" s="292"/>
      <c r="D1627" s="470"/>
      <c r="E1627" s="293"/>
      <c r="F1627" s="293"/>
      <c r="G1627" s="293"/>
      <c r="H1627" s="293"/>
      <c r="I1627" s="293"/>
    </row>
    <row r="1628" spans="1:9">
      <c r="A1628" s="292"/>
      <c r="B1628" s="292"/>
      <c r="C1628" s="292"/>
      <c r="D1628" s="470"/>
      <c r="E1628" s="293"/>
      <c r="F1628" s="293"/>
      <c r="G1628" s="293"/>
      <c r="H1628" s="293"/>
      <c r="I1628" s="293"/>
    </row>
    <row r="1629" spans="1:9">
      <c r="A1629" s="292"/>
      <c r="B1629" s="292"/>
      <c r="C1629" s="292"/>
      <c r="D1629" s="292"/>
      <c r="E1629" s="293"/>
      <c r="F1629" s="293"/>
      <c r="G1629" s="293"/>
      <c r="H1629" s="293"/>
      <c r="I1629" s="293"/>
    </row>
    <row r="1630" spans="1:9">
      <c r="A1630" s="292"/>
      <c r="B1630" s="292"/>
      <c r="C1630" s="292"/>
      <c r="D1630" s="292"/>
      <c r="E1630" s="293"/>
      <c r="F1630" s="293"/>
      <c r="G1630" s="293"/>
      <c r="H1630" s="293"/>
      <c r="I1630" s="293"/>
    </row>
    <row r="1631" spans="1:9">
      <c r="A1631" s="292"/>
      <c r="B1631" s="292"/>
      <c r="C1631" s="292"/>
      <c r="D1631" s="292"/>
      <c r="E1631" s="293"/>
      <c r="F1631" s="293"/>
      <c r="G1631" s="293"/>
      <c r="H1631" s="293"/>
      <c r="I1631" s="293"/>
    </row>
    <row r="1632" spans="1:9">
      <c r="A1632" s="292"/>
      <c r="B1632" s="292"/>
      <c r="C1632" s="292"/>
      <c r="D1632" s="292"/>
      <c r="E1632" s="293"/>
      <c r="F1632" s="293"/>
      <c r="G1632" s="293"/>
      <c r="H1632" s="293"/>
      <c r="I1632" s="293"/>
    </row>
    <row r="1633" spans="1:9">
      <c r="A1633" s="292"/>
      <c r="B1633" s="292"/>
      <c r="C1633" s="292"/>
      <c r="D1633" s="292"/>
      <c r="E1633" s="293"/>
      <c r="F1633" s="293"/>
      <c r="G1633" s="293"/>
      <c r="H1633" s="293"/>
      <c r="I1633" s="293"/>
    </row>
    <row r="1634" spans="1:9">
      <c r="A1634" s="292"/>
      <c r="B1634" s="292"/>
      <c r="C1634" s="292"/>
      <c r="D1634" s="292"/>
      <c r="E1634" s="293"/>
      <c r="F1634" s="293"/>
      <c r="G1634" s="293"/>
      <c r="H1634" s="293"/>
      <c r="I1634" s="293"/>
    </row>
    <row r="1635" spans="1:9">
      <c r="A1635" s="292"/>
      <c r="B1635" s="292"/>
      <c r="C1635" s="292"/>
      <c r="D1635" s="292"/>
      <c r="E1635" s="293"/>
      <c r="F1635" s="293"/>
      <c r="G1635" s="293"/>
      <c r="H1635" s="293"/>
      <c r="I1635" s="293"/>
    </row>
    <row r="1636" spans="1:9">
      <c r="A1636" s="292"/>
      <c r="B1636" s="292"/>
      <c r="C1636" s="292"/>
      <c r="D1636" s="292"/>
      <c r="E1636" s="293"/>
      <c r="F1636" s="293"/>
      <c r="G1636" s="293"/>
      <c r="H1636" s="293"/>
      <c r="I1636" s="293"/>
    </row>
    <row r="1637" spans="1:9">
      <c r="A1637" s="292"/>
      <c r="B1637" s="292"/>
      <c r="C1637" s="292"/>
      <c r="D1637" s="292"/>
      <c r="E1637" s="293"/>
      <c r="F1637" s="293"/>
      <c r="G1637" s="293"/>
      <c r="H1637" s="293"/>
      <c r="I1637" s="293"/>
    </row>
    <row r="1638" spans="1:9">
      <c r="A1638" s="292"/>
      <c r="B1638" s="292"/>
      <c r="C1638" s="292"/>
      <c r="D1638" s="292"/>
      <c r="E1638" s="293"/>
      <c r="F1638" s="293"/>
      <c r="G1638" s="293"/>
      <c r="H1638" s="293"/>
      <c r="I1638" s="293"/>
    </row>
    <row r="1639" spans="1:9">
      <c r="A1639" s="292"/>
      <c r="B1639" s="292"/>
      <c r="C1639" s="292"/>
      <c r="D1639" s="292"/>
      <c r="E1639" s="293"/>
      <c r="F1639" s="293"/>
      <c r="G1639" s="293"/>
      <c r="H1639" s="293"/>
      <c r="I1639" s="293"/>
    </row>
    <row r="1640" spans="1:9">
      <c r="A1640" s="292"/>
      <c r="B1640" s="292"/>
      <c r="C1640" s="292"/>
      <c r="D1640" s="292"/>
      <c r="E1640" s="293"/>
      <c r="F1640" s="293"/>
      <c r="G1640" s="293"/>
      <c r="H1640" s="293"/>
      <c r="I1640" s="293"/>
    </row>
    <row r="1641" spans="1:9">
      <c r="A1641" s="292"/>
      <c r="B1641" s="292"/>
      <c r="C1641" s="292"/>
      <c r="D1641" s="292"/>
      <c r="E1641" s="293"/>
      <c r="F1641" s="293"/>
      <c r="G1641" s="293"/>
      <c r="H1641" s="293"/>
      <c r="I1641" s="293"/>
    </row>
    <row r="1642" spans="1:9">
      <c r="A1642" s="292"/>
      <c r="B1642" s="292"/>
      <c r="C1642" s="292"/>
      <c r="D1642" s="292"/>
      <c r="E1642" s="293"/>
      <c r="F1642" s="293"/>
      <c r="G1642" s="293"/>
      <c r="H1642" s="293"/>
      <c r="I1642" s="293"/>
    </row>
    <row r="1643" spans="1:9">
      <c r="A1643" s="292"/>
      <c r="B1643" s="292"/>
      <c r="C1643" s="292"/>
      <c r="D1643" s="470"/>
      <c r="E1643" s="293"/>
      <c r="F1643" s="293"/>
      <c r="G1643" s="293"/>
      <c r="H1643" s="293"/>
      <c r="I1643" s="293"/>
    </row>
    <row r="1644" spans="1:9">
      <c r="A1644" s="292"/>
      <c r="B1644" s="292"/>
      <c r="C1644" s="292"/>
      <c r="D1644" s="292"/>
      <c r="E1644" s="293"/>
      <c r="F1644" s="293"/>
      <c r="G1644" s="293"/>
      <c r="H1644" s="293"/>
      <c r="I1644" s="293"/>
    </row>
    <row r="1645" spans="1:9">
      <c r="A1645" s="292"/>
      <c r="B1645" s="292"/>
      <c r="C1645" s="292"/>
      <c r="D1645" s="292"/>
      <c r="E1645" s="293"/>
      <c r="F1645" s="293"/>
      <c r="G1645" s="293"/>
      <c r="H1645" s="293"/>
      <c r="I1645" s="293"/>
    </row>
    <row r="1646" spans="1:9">
      <c r="A1646" s="292"/>
      <c r="B1646" s="292"/>
      <c r="C1646" s="292"/>
      <c r="D1646" s="292"/>
      <c r="E1646" s="293"/>
      <c r="F1646" s="293"/>
      <c r="G1646" s="293"/>
      <c r="H1646" s="293"/>
      <c r="I1646" s="293"/>
    </row>
    <row r="1647" spans="1:9">
      <c r="A1647" s="292"/>
      <c r="B1647" s="292"/>
      <c r="C1647" s="292"/>
      <c r="D1647" s="292"/>
      <c r="E1647" s="293"/>
      <c r="F1647" s="293"/>
      <c r="G1647" s="293"/>
      <c r="H1647" s="293"/>
      <c r="I1647" s="293"/>
    </row>
    <row r="1648" spans="1:9">
      <c r="A1648" s="292"/>
      <c r="B1648" s="292"/>
      <c r="C1648" s="292"/>
      <c r="D1648" s="292"/>
      <c r="E1648" s="293"/>
      <c r="F1648" s="293"/>
      <c r="G1648" s="293"/>
      <c r="H1648" s="293"/>
      <c r="I1648" s="293"/>
    </row>
    <row r="1649" spans="1:9">
      <c r="A1649" s="292"/>
      <c r="B1649" s="292"/>
      <c r="C1649" s="292"/>
      <c r="D1649" s="292"/>
      <c r="E1649" s="293"/>
      <c r="F1649" s="293"/>
      <c r="G1649" s="293"/>
      <c r="H1649" s="293"/>
      <c r="I1649" s="293"/>
    </row>
    <row r="1650" spans="1:9">
      <c r="A1650" s="292"/>
      <c r="B1650" s="292"/>
      <c r="C1650" s="292"/>
      <c r="D1650" s="292"/>
      <c r="E1650" s="293"/>
      <c r="F1650" s="293"/>
      <c r="G1650" s="293"/>
      <c r="H1650" s="293"/>
      <c r="I1650" s="293"/>
    </row>
    <row r="1651" spans="1:9">
      <c r="A1651" s="292"/>
      <c r="B1651" s="292"/>
      <c r="C1651" s="292"/>
      <c r="D1651" s="292"/>
      <c r="E1651" s="293"/>
      <c r="F1651" s="293"/>
      <c r="G1651" s="293"/>
      <c r="H1651" s="293"/>
      <c r="I1651" s="293"/>
    </row>
    <row r="1652" spans="1:9">
      <c r="A1652" s="292"/>
      <c r="B1652" s="292"/>
      <c r="C1652" s="292"/>
      <c r="D1652" s="292"/>
      <c r="E1652" s="293"/>
      <c r="F1652" s="293"/>
      <c r="G1652" s="293"/>
      <c r="H1652" s="293"/>
      <c r="I1652" s="293"/>
    </row>
    <row r="1653" spans="1:9">
      <c r="A1653" s="292"/>
      <c r="B1653" s="292"/>
      <c r="C1653" s="292"/>
      <c r="D1653" s="292"/>
      <c r="E1653" s="293"/>
      <c r="F1653" s="293"/>
      <c r="G1653" s="293"/>
      <c r="H1653" s="293"/>
      <c r="I1653" s="293"/>
    </row>
    <row r="1654" spans="1:9">
      <c r="A1654" s="292"/>
      <c r="B1654" s="292"/>
      <c r="C1654" s="292"/>
      <c r="D1654" s="292"/>
      <c r="E1654" s="293"/>
      <c r="F1654" s="293"/>
      <c r="G1654" s="293"/>
      <c r="H1654" s="293"/>
      <c r="I1654" s="293"/>
    </row>
    <row r="1655" spans="1:9">
      <c r="A1655" s="292"/>
      <c r="B1655" s="292"/>
      <c r="C1655" s="292"/>
      <c r="D1655" s="292"/>
      <c r="E1655" s="293"/>
      <c r="F1655" s="293"/>
      <c r="G1655" s="293"/>
      <c r="H1655" s="293"/>
      <c r="I1655" s="293"/>
    </row>
    <row r="1656" spans="1:9">
      <c r="A1656" s="292"/>
      <c r="B1656" s="292"/>
      <c r="C1656" s="292"/>
      <c r="D1656" s="292"/>
      <c r="E1656" s="293"/>
      <c r="F1656" s="293"/>
      <c r="G1656" s="293"/>
      <c r="H1656" s="293"/>
      <c r="I1656" s="293"/>
    </row>
    <row r="1657" spans="1:9">
      <c r="A1657" s="292"/>
      <c r="B1657" s="292"/>
      <c r="C1657" s="292"/>
      <c r="D1657" s="292"/>
      <c r="E1657" s="293"/>
      <c r="F1657" s="293"/>
      <c r="G1657" s="293"/>
      <c r="H1657" s="293"/>
      <c r="I1657" s="293"/>
    </row>
    <row r="1658" spans="1:9">
      <c r="A1658" s="292"/>
      <c r="B1658" s="292"/>
      <c r="C1658" s="292"/>
      <c r="D1658" s="292"/>
      <c r="E1658" s="293"/>
      <c r="F1658" s="293"/>
      <c r="G1658" s="293"/>
      <c r="H1658" s="293"/>
      <c r="I1658" s="293"/>
    </row>
    <row r="1659" spans="1:9">
      <c r="A1659" s="292"/>
      <c r="B1659" s="292"/>
      <c r="C1659" s="292"/>
      <c r="D1659" s="292"/>
      <c r="E1659" s="293"/>
      <c r="F1659" s="293"/>
      <c r="G1659" s="293"/>
      <c r="H1659" s="293"/>
      <c r="I1659" s="293"/>
    </row>
    <row r="1660" spans="1:9">
      <c r="A1660" s="292"/>
      <c r="B1660" s="292"/>
      <c r="C1660" s="292"/>
      <c r="D1660" s="292"/>
      <c r="E1660" s="293"/>
      <c r="F1660" s="293"/>
      <c r="G1660" s="293"/>
      <c r="H1660" s="293"/>
      <c r="I1660" s="293"/>
    </row>
    <row r="1661" spans="1:9">
      <c r="A1661" s="292"/>
      <c r="B1661" s="292"/>
      <c r="C1661" s="292"/>
      <c r="D1661" s="292"/>
      <c r="E1661" s="293"/>
      <c r="F1661" s="293"/>
      <c r="G1661" s="293"/>
      <c r="H1661" s="293"/>
      <c r="I1661" s="293"/>
    </row>
    <row r="1662" spans="1:9">
      <c r="A1662" s="292"/>
      <c r="B1662" s="292"/>
      <c r="C1662" s="292"/>
      <c r="D1662" s="292"/>
      <c r="E1662" s="293"/>
      <c r="F1662" s="293"/>
      <c r="G1662" s="293"/>
      <c r="H1662" s="293"/>
      <c r="I1662" s="293"/>
    </row>
    <row r="1663" spans="1:9">
      <c r="A1663" s="292"/>
      <c r="B1663" s="292"/>
      <c r="C1663" s="292"/>
      <c r="D1663" s="292"/>
      <c r="E1663" s="293"/>
      <c r="F1663" s="293"/>
      <c r="G1663" s="293"/>
      <c r="H1663" s="293"/>
      <c r="I1663" s="293"/>
    </row>
    <row r="1664" spans="1:9">
      <c r="A1664" s="292"/>
      <c r="B1664" s="292"/>
      <c r="C1664" s="292"/>
      <c r="D1664" s="292"/>
      <c r="E1664" s="293"/>
      <c r="F1664" s="293"/>
      <c r="G1664" s="293"/>
      <c r="H1664" s="293"/>
      <c r="I1664" s="293"/>
    </row>
    <row r="1665" spans="1:9">
      <c r="A1665" s="292"/>
      <c r="B1665" s="292"/>
      <c r="C1665" s="292"/>
      <c r="D1665" s="292"/>
      <c r="E1665" s="293"/>
      <c r="F1665" s="293"/>
      <c r="G1665" s="293"/>
      <c r="H1665" s="293"/>
      <c r="I1665" s="293"/>
    </row>
    <row r="1666" spans="1:9">
      <c r="A1666" s="292"/>
      <c r="B1666" s="292"/>
      <c r="C1666" s="292"/>
      <c r="D1666" s="292"/>
      <c r="E1666" s="293"/>
      <c r="F1666" s="293"/>
      <c r="G1666" s="293"/>
      <c r="H1666" s="293"/>
      <c r="I1666" s="293"/>
    </row>
    <row r="1667" spans="1:9">
      <c r="A1667" s="292"/>
      <c r="B1667" s="292"/>
      <c r="C1667" s="292"/>
      <c r="D1667" s="292"/>
      <c r="E1667" s="293"/>
      <c r="F1667" s="293"/>
      <c r="G1667" s="293"/>
      <c r="H1667" s="293"/>
      <c r="I1667" s="293"/>
    </row>
    <row r="1668" spans="1:9">
      <c r="A1668" s="292"/>
      <c r="B1668" s="292"/>
      <c r="C1668" s="292"/>
      <c r="D1668" s="292"/>
      <c r="E1668" s="293"/>
      <c r="F1668" s="293"/>
      <c r="G1668" s="293"/>
      <c r="H1668" s="293"/>
      <c r="I1668" s="293"/>
    </row>
    <row r="1669" spans="1:9">
      <c r="A1669" s="292"/>
      <c r="B1669" s="292"/>
      <c r="C1669" s="292"/>
      <c r="D1669" s="292"/>
      <c r="E1669" s="293"/>
      <c r="F1669" s="293"/>
      <c r="G1669" s="293"/>
      <c r="H1669" s="293"/>
      <c r="I1669" s="293"/>
    </row>
    <row r="1670" spans="1:9">
      <c r="A1670" s="292"/>
      <c r="B1670" s="292"/>
      <c r="C1670" s="292"/>
      <c r="D1670" s="292"/>
      <c r="E1670" s="293"/>
      <c r="F1670" s="293"/>
      <c r="G1670" s="293"/>
      <c r="H1670" s="293"/>
      <c r="I1670" s="293"/>
    </row>
    <row r="1671" spans="1:9">
      <c r="A1671" s="292"/>
      <c r="B1671" s="292"/>
      <c r="C1671" s="292"/>
      <c r="D1671" s="292"/>
      <c r="E1671" s="293"/>
      <c r="F1671" s="293"/>
      <c r="G1671" s="293"/>
      <c r="H1671" s="293"/>
      <c r="I1671" s="293"/>
    </row>
    <row r="1672" spans="1:9">
      <c r="A1672" s="292"/>
      <c r="B1672" s="292"/>
      <c r="C1672" s="292"/>
      <c r="D1672" s="292"/>
      <c r="E1672" s="293"/>
      <c r="F1672" s="293"/>
      <c r="G1672" s="293"/>
      <c r="H1672" s="293"/>
      <c r="I1672" s="293"/>
    </row>
    <row r="1673" spans="1:9">
      <c r="A1673" s="292"/>
      <c r="B1673" s="292"/>
      <c r="C1673" s="292"/>
      <c r="D1673" s="292"/>
      <c r="E1673" s="293"/>
      <c r="F1673" s="293"/>
      <c r="G1673" s="293"/>
      <c r="H1673" s="293"/>
      <c r="I1673" s="293"/>
    </row>
    <row r="1674" spans="1:9">
      <c r="A1674" s="292"/>
      <c r="B1674" s="292"/>
      <c r="C1674" s="292"/>
      <c r="D1674" s="292"/>
      <c r="E1674" s="293"/>
      <c r="F1674" s="293"/>
      <c r="G1674" s="293"/>
      <c r="H1674" s="293"/>
      <c r="I1674" s="293"/>
    </row>
    <row r="1675" spans="1:9">
      <c r="A1675" s="292"/>
      <c r="B1675" s="292"/>
      <c r="C1675" s="292"/>
      <c r="D1675" s="292"/>
      <c r="E1675" s="293"/>
      <c r="F1675" s="293"/>
      <c r="G1675" s="293"/>
      <c r="H1675" s="293"/>
      <c r="I1675" s="293"/>
    </row>
    <row r="1676" spans="1:9">
      <c r="A1676" s="292"/>
      <c r="B1676" s="292"/>
      <c r="C1676" s="292"/>
      <c r="D1676" s="292"/>
      <c r="E1676" s="293"/>
      <c r="F1676" s="293"/>
      <c r="G1676" s="293"/>
      <c r="H1676" s="293"/>
      <c r="I1676" s="293"/>
    </row>
    <row r="1677" spans="1:9">
      <c r="A1677" s="292"/>
      <c r="B1677" s="292"/>
      <c r="C1677" s="292"/>
      <c r="D1677" s="292"/>
      <c r="E1677" s="293"/>
      <c r="F1677" s="293"/>
      <c r="G1677" s="293"/>
      <c r="H1677" s="293"/>
      <c r="I1677" s="293"/>
    </row>
    <row r="1678" spans="1:9">
      <c r="A1678" s="292"/>
      <c r="B1678" s="292"/>
      <c r="C1678" s="292"/>
      <c r="D1678" s="292"/>
      <c r="E1678" s="293"/>
      <c r="F1678" s="293"/>
      <c r="G1678" s="293"/>
      <c r="H1678" s="293"/>
      <c r="I1678" s="293"/>
    </row>
    <row r="1679" spans="1:9">
      <c r="A1679" s="292"/>
      <c r="B1679" s="292"/>
      <c r="C1679" s="292"/>
      <c r="D1679" s="292"/>
      <c r="E1679" s="293"/>
      <c r="F1679" s="293"/>
      <c r="G1679" s="293"/>
      <c r="H1679" s="293"/>
      <c r="I1679" s="293"/>
    </row>
    <row r="1680" spans="1:9">
      <c r="A1680" s="292"/>
      <c r="B1680" s="292"/>
      <c r="C1680" s="292"/>
      <c r="D1680" s="470"/>
      <c r="E1680" s="293"/>
      <c r="F1680" s="293"/>
      <c r="G1680" s="293"/>
      <c r="H1680" s="293"/>
      <c r="I1680" s="293"/>
    </row>
    <row r="1681" spans="1:9">
      <c r="A1681" s="292"/>
      <c r="B1681" s="292"/>
      <c r="C1681" s="292"/>
      <c r="D1681" s="292"/>
      <c r="E1681" s="293"/>
      <c r="F1681" s="293"/>
      <c r="G1681" s="293"/>
      <c r="H1681" s="293"/>
      <c r="I1681" s="293"/>
    </row>
    <row r="1682" spans="1:9">
      <c r="A1682" s="292"/>
      <c r="B1682" s="292"/>
      <c r="C1682" s="292"/>
      <c r="D1682" s="470"/>
      <c r="E1682" s="293"/>
      <c r="F1682" s="293"/>
      <c r="G1682" s="293"/>
      <c r="H1682" s="293"/>
      <c r="I1682" s="293"/>
    </row>
    <row r="1683" spans="1:9">
      <c r="A1683" s="292"/>
      <c r="B1683" s="292"/>
      <c r="C1683" s="292"/>
      <c r="D1683" s="470"/>
      <c r="E1683" s="293"/>
      <c r="F1683" s="293"/>
      <c r="G1683" s="293"/>
      <c r="H1683" s="293"/>
      <c r="I1683" s="293"/>
    </row>
    <row r="1684" spans="1:9">
      <c r="A1684" s="292"/>
      <c r="B1684" s="292"/>
      <c r="C1684" s="292"/>
      <c r="D1684" s="292"/>
      <c r="E1684" s="293"/>
      <c r="F1684" s="293"/>
      <c r="G1684" s="293"/>
      <c r="H1684" s="293"/>
      <c r="I1684" s="293"/>
    </row>
    <row r="1685" spans="1:9">
      <c r="A1685" s="292"/>
      <c r="B1685" s="292"/>
      <c r="C1685" s="292"/>
      <c r="D1685" s="292"/>
      <c r="E1685" s="293"/>
      <c r="F1685" s="293"/>
      <c r="G1685" s="293"/>
      <c r="H1685" s="293"/>
      <c r="I1685" s="293"/>
    </row>
    <row r="1686" spans="1:9">
      <c r="A1686" s="292"/>
      <c r="B1686" s="292"/>
      <c r="C1686" s="292"/>
      <c r="D1686" s="470"/>
      <c r="E1686" s="293"/>
      <c r="F1686" s="293"/>
      <c r="G1686" s="293"/>
      <c r="H1686" s="293"/>
      <c r="I1686" s="293"/>
    </row>
    <row r="1687" spans="1:9">
      <c r="A1687" s="292"/>
      <c r="B1687" s="292"/>
      <c r="C1687" s="292"/>
      <c r="D1687" s="292"/>
      <c r="E1687" s="293"/>
      <c r="F1687" s="293"/>
      <c r="G1687" s="293"/>
      <c r="H1687" s="293"/>
      <c r="I1687" s="293"/>
    </row>
    <row r="1688" spans="1:9">
      <c r="A1688" s="292"/>
      <c r="B1688" s="292"/>
      <c r="C1688" s="292"/>
      <c r="D1688" s="292"/>
      <c r="E1688" s="293"/>
      <c r="F1688" s="293"/>
      <c r="G1688" s="293"/>
      <c r="H1688" s="293"/>
      <c r="I1688" s="293"/>
    </row>
    <row r="1689" spans="1:9">
      <c r="A1689" s="292"/>
      <c r="B1689" s="292"/>
      <c r="C1689" s="292"/>
      <c r="D1689" s="292"/>
      <c r="E1689" s="293"/>
      <c r="F1689" s="293"/>
      <c r="G1689" s="293"/>
      <c r="H1689" s="293"/>
      <c r="I1689" s="293"/>
    </row>
    <row r="1690" spans="1:9">
      <c r="A1690" s="292"/>
      <c r="B1690" s="292"/>
      <c r="C1690" s="292"/>
      <c r="D1690" s="292"/>
      <c r="E1690" s="293"/>
      <c r="F1690" s="293"/>
      <c r="G1690" s="293"/>
      <c r="H1690" s="293"/>
      <c r="I1690" s="293"/>
    </row>
    <row r="1691" spans="1:9">
      <c r="A1691" s="292"/>
      <c r="B1691" s="292"/>
      <c r="C1691" s="292"/>
      <c r="D1691" s="292"/>
      <c r="E1691" s="293"/>
      <c r="F1691" s="293"/>
      <c r="G1691" s="293"/>
      <c r="H1691" s="293"/>
      <c r="I1691" s="293"/>
    </row>
    <row r="1692" spans="1:9">
      <c r="A1692" s="292"/>
      <c r="B1692" s="292"/>
      <c r="C1692" s="292"/>
      <c r="D1692" s="292"/>
      <c r="E1692" s="293"/>
      <c r="F1692" s="293"/>
      <c r="G1692" s="293"/>
      <c r="H1692" s="293"/>
      <c r="I1692" s="293"/>
    </row>
    <row r="1693" spans="1:9">
      <c r="A1693" s="292"/>
      <c r="B1693" s="292"/>
      <c r="C1693" s="292"/>
      <c r="D1693" s="292"/>
      <c r="E1693" s="293"/>
      <c r="F1693" s="293"/>
      <c r="G1693" s="293"/>
      <c r="H1693" s="293"/>
      <c r="I1693" s="293"/>
    </row>
    <row r="1694" spans="1:9">
      <c r="A1694" s="292"/>
      <c r="B1694" s="292"/>
      <c r="C1694" s="292"/>
      <c r="D1694" s="292"/>
      <c r="E1694" s="293"/>
      <c r="F1694" s="293"/>
      <c r="G1694" s="293"/>
      <c r="H1694" s="293"/>
      <c r="I1694" s="293"/>
    </row>
    <row r="1695" spans="1:9">
      <c r="A1695" s="292"/>
      <c r="B1695" s="292"/>
      <c r="C1695" s="292"/>
      <c r="D1695" s="292"/>
      <c r="E1695" s="293"/>
      <c r="F1695" s="293"/>
      <c r="G1695" s="293"/>
      <c r="H1695" s="293"/>
      <c r="I1695" s="293"/>
    </row>
    <row r="1696" spans="1:9">
      <c r="A1696" s="292"/>
      <c r="B1696" s="292"/>
      <c r="C1696" s="292"/>
      <c r="D1696" s="292"/>
      <c r="E1696" s="293"/>
      <c r="F1696" s="293"/>
      <c r="G1696" s="293"/>
      <c r="H1696" s="293"/>
      <c r="I1696" s="293"/>
    </row>
    <row r="1697" spans="1:9">
      <c r="A1697" s="292"/>
      <c r="B1697" s="292"/>
      <c r="C1697" s="292"/>
      <c r="D1697" s="292"/>
      <c r="E1697" s="293"/>
      <c r="F1697" s="293"/>
      <c r="G1697" s="293"/>
      <c r="H1697" s="293"/>
      <c r="I1697" s="293"/>
    </row>
    <row r="1698" spans="1:9">
      <c r="A1698" s="292"/>
      <c r="B1698" s="292"/>
      <c r="C1698" s="292"/>
      <c r="D1698" s="292"/>
      <c r="E1698" s="293"/>
      <c r="F1698" s="293"/>
      <c r="G1698" s="293"/>
      <c r="H1698" s="293"/>
      <c r="I1698" s="293"/>
    </row>
    <row r="1699" spans="1:9">
      <c r="A1699" s="292"/>
      <c r="B1699" s="292"/>
      <c r="C1699" s="292"/>
      <c r="D1699" s="470"/>
      <c r="E1699" s="293"/>
      <c r="F1699" s="293"/>
      <c r="G1699" s="293"/>
      <c r="H1699" s="293"/>
      <c r="I1699" s="293"/>
    </row>
    <row r="1700" spans="1:9">
      <c r="A1700" s="292"/>
      <c r="B1700" s="292"/>
      <c r="C1700" s="292"/>
      <c r="D1700" s="292"/>
      <c r="E1700" s="293"/>
      <c r="F1700" s="293"/>
      <c r="G1700" s="293"/>
      <c r="H1700" s="293"/>
      <c r="I1700" s="293"/>
    </row>
    <row r="1701" spans="1:9">
      <c r="A1701" s="292"/>
      <c r="B1701" s="292"/>
      <c r="C1701" s="292"/>
      <c r="D1701" s="292"/>
      <c r="E1701" s="293"/>
      <c r="F1701" s="293"/>
      <c r="G1701" s="293"/>
      <c r="H1701" s="293"/>
      <c r="I1701" s="293"/>
    </row>
    <row r="1702" spans="1:9">
      <c r="A1702" s="292"/>
      <c r="B1702" s="292"/>
      <c r="C1702" s="292"/>
      <c r="D1702" s="470"/>
      <c r="E1702" s="293"/>
      <c r="F1702" s="293"/>
      <c r="G1702" s="293"/>
      <c r="H1702" s="293"/>
      <c r="I1702" s="293"/>
    </row>
    <row r="1703" spans="1:9">
      <c r="A1703" s="292"/>
      <c r="B1703" s="292"/>
      <c r="C1703" s="292"/>
      <c r="D1703" s="292"/>
      <c r="E1703" s="293"/>
      <c r="F1703" s="293"/>
      <c r="G1703" s="293"/>
      <c r="H1703" s="293"/>
      <c r="I1703" s="293"/>
    </row>
    <row r="1704" spans="1:9">
      <c r="A1704" s="292"/>
      <c r="B1704" s="292"/>
      <c r="C1704" s="292"/>
      <c r="D1704" s="292"/>
      <c r="E1704" s="293"/>
      <c r="F1704" s="293"/>
      <c r="G1704" s="293"/>
      <c r="H1704" s="293"/>
      <c r="I1704" s="293"/>
    </row>
    <row r="1705" spans="1:9">
      <c r="A1705" s="292"/>
      <c r="B1705" s="292"/>
      <c r="C1705" s="292"/>
      <c r="D1705" s="292"/>
      <c r="E1705" s="293"/>
      <c r="F1705" s="293"/>
      <c r="G1705" s="293"/>
      <c r="H1705" s="293"/>
      <c r="I1705" s="293"/>
    </row>
    <row r="1706" spans="1:9">
      <c r="A1706" s="292"/>
      <c r="B1706" s="292"/>
      <c r="C1706" s="292"/>
      <c r="D1706" s="292"/>
      <c r="E1706" s="293"/>
      <c r="F1706" s="293"/>
      <c r="G1706" s="293"/>
      <c r="H1706" s="293"/>
      <c r="I1706" s="293"/>
    </row>
    <row r="1707" spans="1:9">
      <c r="A1707" s="292"/>
      <c r="B1707" s="292"/>
      <c r="C1707" s="292"/>
      <c r="D1707" s="292"/>
      <c r="E1707" s="293"/>
      <c r="F1707" s="293"/>
      <c r="G1707" s="293"/>
      <c r="H1707" s="293"/>
      <c r="I1707" s="293"/>
    </row>
    <row r="1708" spans="1:9">
      <c r="A1708" s="292"/>
      <c r="B1708" s="292"/>
      <c r="C1708" s="292"/>
      <c r="D1708" s="292"/>
      <c r="E1708" s="293"/>
      <c r="F1708" s="293"/>
      <c r="G1708" s="293"/>
      <c r="H1708" s="293"/>
      <c r="I1708" s="293"/>
    </row>
    <row r="1709" spans="1:9">
      <c r="A1709" s="292"/>
      <c r="B1709" s="292"/>
      <c r="C1709" s="292"/>
      <c r="D1709" s="292"/>
      <c r="E1709" s="293"/>
      <c r="F1709" s="293"/>
      <c r="G1709" s="293"/>
      <c r="H1709" s="293"/>
      <c r="I1709" s="293"/>
    </row>
    <row r="1710" spans="1:9">
      <c r="A1710" s="292"/>
      <c r="B1710" s="292"/>
      <c r="C1710" s="292"/>
      <c r="D1710" s="292"/>
      <c r="E1710" s="293"/>
      <c r="F1710" s="293"/>
      <c r="G1710" s="293"/>
      <c r="H1710" s="293"/>
      <c r="I1710" s="293"/>
    </row>
    <row r="1711" spans="1:9">
      <c r="A1711" s="292"/>
      <c r="B1711" s="292"/>
      <c r="C1711" s="292"/>
      <c r="D1711" s="292"/>
      <c r="E1711" s="293"/>
      <c r="F1711" s="293"/>
      <c r="G1711" s="293"/>
      <c r="H1711" s="293"/>
      <c r="I1711" s="293"/>
    </row>
    <row r="1712" spans="1:9">
      <c r="A1712" s="292"/>
      <c r="B1712" s="292"/>
      <c r="C1712" s="292"/>
      <c r="D1712" s="292"/>
      <c r="E1712" s="293"/>
      <c r="F1712" s="293"/>
      <c r="G1712" s="293"/>
      <c r="H1712" s="293"/>
      <c r="I1712" s="293"/>
    </row>
    <row r="1713" spans="1:9">
      <c r="A1713" s="292"/>
      <c r="B1713" s="292"/>
      <c r="C1713" s="292"/>
      <c r="D1713" s="292"/>
      <c r="E1713" s="293"/>
      <c r="F1713" s="293"/>
      <c r="G1713" s="293"/>
      <c r="H1713" s="293"/>
      <c r="I1713" s="293"/>
    </row>
    <row r="1714" spans="1:9">
      <c r="A1714" s="292"/>
      <c r="B1714" s="292"/>
      <c r="C1714" s="292"/>
      <c r="D1714" s="292"/>
      <c r="E1714" s="293"/>
      <c r="F1714" s="293"/>
      <c r="G1714" s="293"/>
      <c r="H1714" s="293"/>
      <c r="I1714" s="293"/>
    </row>
    <row r="1715" spans="1:9">
      <c r="A1715" s="292"/>
      <c r="B1715" s="292"/>
      <c r="C1715" s="292"/>
      <c r="D1715" s="292"/>
      <c r="E1715" s="293"/>
      <c r="F1715" s="293"/>
      <c r="G1715" s="293"/>
      <c r="H1715" s="293"/>
      <c r="I1715" s="293"/>
    </row>
    <row r="1716" spans="1:9">
      <c r="A1716" s="292"/>
      <c r="B1716" s="292"/>
      <c r="C1716" s="292"/>
      <c r="D1716" s="292"/>
      <c r="E1716" s="293"/>
      <c r="F1716" s="293"/>
      <c r="G1716" s="293"/>
      <c r="H1716" s="293"/>
      <c r="I1716" s="293"/>
    </row>
    <row r="1717" spans="1:9">
      <c r="A1717" s="292"/>
      <c r="B1717" s="292"/>
      <c r="C1717" s="292"/>
      <c r="D1717" s="292"/>
      <c r="E1717" s="293"/>
      <c r="F1717" s="293"/>
      <c r="G1717" s="293"/>
      <c r="H1717" s="293"/>
      <c r="I1717" s="293"/>
    </row>
    <row r="1718" spans="1:9">
      <c r="A1718" s="292"/>
      <c r="B1718" s="292"/>
      <c r="C1718" s="292"/>
      <c r="D1718" s="470"/>
      <c r="E1718" s="293"/>
      <c r="F1718" s="293"/>
      <c r="G1718" s="293"/>
      <c r="H1718" s="293"/>
      <c r="I1718" s="293"/>
    </row>
    <row r="1719" spans="1:9">
      <c r="A1719" s="292"/>
      <c r="B1719" s="292"/>
      <c r="C1719" s="292"/>
      <c r="D1719" s="470"/>
      <c r="E1719" s="293"/>
      <c r="F1719" s="293"/>
      <c r="G1719" s="293"/>
      <c r="H1719" s="293"/>
      <c r="I1719" s="293"/>
    </row>
    <row r="1720" spans="1:9">
      <c r="A1720" s="292"/>
      <c r="B1720" s="292"/>
      <c r="C1720" s="292"/>
      <c r="D1720" s="470"/>
      <c r="E1720" s="293"/>
      <c r="F1720" s="293"/>
      <c r="G1720" s="293"/>
      <c r="H1720" s="293"/>
      <c r="I1720" s="293"/>
    </row>
    <row r="1721" spans="1:9">
      <c r="A1721" s="292"/>
      <c r="B1721" s="292"/>
      <c r="C1721" s="292"/>
      <c r="D1721" s="470"/>
      <c r="E1721" s="293"/>
      <c r="F1721" s="293"/>
      <c r="G1721" s="293"/>
      <c r="H1721" s="293"/>
      <c r="I1721" s="293"/>
    </row>
    <row r="1722" spans="1:9">
      <c r="A1722" s="292"/>
      <c r="B1722" s="292"/>
      <c r="C1722" s="292"/>
      <c r="D1722" s="292"/>
      <c r="E1722" s="293"/>
      <c r="F1722" s="293"/>
      <c r="G1722" s="293"/>
      <c r="H1722" s="293"/>
      <c r="I1722" s="293"/>
    </row>
    <row r="1723" spans="1:9">
      <c r="A1723" s="292"/>
      <c r="B1723" s="292"/>
      <c r="C1723" s="292"/>
      <c r="D1723" s="470"/>
      <c r="E1723" s="293"/>
      <c r="F1723" s="293"/>
      <c r="G1723" s="293"/>
      <c r="H1723" s="293"/>
      <c r="I1723" s="293"/>
    </row>
    <row r="1724" spans="1:9">
      <c r="A1724" s="292"/>
      <c r="B1724" s="292"/>
      <c r="C1724" s="292"/>
      <c r="D1724" s="292"/>
      <c r="E1724" s="293"/>
      <c r="F1724" s="293"/>
      <c r="G1724" s="293"/>
      <c r="H1724" s="293"/>
      <c r="I1724" s="293"/>
    </row>
    <row r="1725" spans="1:9">
      <c r="A1725" s="292"/>
      <c r="B1725" s="292"/>
      <c r="C1725" s="292"/>
      <c r="D1725" s="292"/>
      <c r="E1725" s="293"/>
      <c r="F1725" s="293"/>
      <c r="G1725" s="293"/>
      <c r="H1725" s="293"/>
      <c r="I1725" s="293"/>
    </row>
    <row r="1726" spans="1:9">
      <c r="A1726" s="292"/>
      <c r="B1726" s="292"/>
      <c r="C1726" s="292"/>
      <c r="D1726" s="292"/>
      <c r="E1726" s="293"/>
      <c r="F1726" s="293"/>
      <c r="G1726" s="293"/>
      <c r="H1726" s="293"/>
      <c r="I1726" s="293"/>
    </row>
    <row r="1727" spans="1:9">
      <c r="A1727" s="292"/>
      <c r="B1727" s="292"/>
      <c r="C1727" s="292"/>
      <c r="D1727" s="292"/>
      <c r="E1727" s="293"/>
      <c r="F1727" s="293"/>
      <c r="G1727" s="293"/>
      <c r="H1727" s="293"/>
      <c r="I1727" s="293"/>
    </row>
    <row r="1728" spans="1:9">
      <c r="A1728" s="292"/>
      <c r="B1728" s="292"/>
      <c r="C1728" s="292"/>
      <c r="D1728" s="292"/>
      <c r="E1728" s="293"/>
      <c r="F1728" s="293"/>
      <c r="G1728" s="293"/>
      <c r="H1728" s="293"/>
      <c r="I1728" s="293"/>
    </row>
    <row r="1729" spans="1:9">
      <c r="A1729" s="292"/>
      <c r="B1729" s="292"/>
      <c r="C1729" s="292"/>
      <c r="D1729" s="292"/>
      <c r="E1729" s="293"/>
      <c r="F1729" s="293"/>
      <c r="G1729" s="293"/>
      <c r="H1729" s="293"/>
      <c r="I1729" s="293"/>
    </row>
    <row r="1730" spans="1:9">
      <c r="A1730" s="292"/>
      <c r="B1730" s="292"/>
      <c r="C1730" s="292"/>
      <c r="D1730" s="292"/>
      <c r="E1730" s="293"/>
      <c r="F1730" s="293"/>
      <c r="G1730" s="293"/>
      <c r="H1730" s="293"/>
      <c r="I1730" s="293"/>
    </row>
    <row r="1731" spans="1:9">
      <c r="A1731" s="292"/>
      <c r="B1731" s="292"/>
      <c r="C1731" s="292"/>
      <c r="D1731" s="292"/>
      <c r="E1731" s="293"/>
      <c r="F1731" s="293"/>
      <c r="G1731" s="293"/>
      <c r="H1731" s="293"/>
      <c r="I1731" s="293"/>
    </row>
    <row r="1732" spans="1:9">
      <c r="A1732" s="292"/>
      <c r="B1732" s="292"/>
      <c r="C1732" s="292"/>
      <c r="D1732" s="292"/>
      <c r="E1732" s="293"/>
      <c r="F1732" s="293"/>
      <c r="G1732" s="293"/>
      <c r="H1732" s="293"/>
      <c r="I1732" s="293"/>
    </row>
    <row r="1733" spans="1:9">
      <c r="A1733" s="292"/>
      <c r="B1733" s="292"/>
      <c r="C1733" s="292"/>
      <c r="D1733" s="292"/>
      <c r="E1733" s="293"/>
      <c r="F1733" s="293"/>
      <c r="G1733" s="293"/>
      <c r="H1733" s="293"/>
      <c r="I1733" s="293"/>
    </row>
    <row r="1734" spans="1:9">
      <c r="A1734" s="292"/>
      <c r="B1734" s="292"/>
      <c r="C1734" s="292"/>
      <c r="D1734" s="292"/>
      <c r="E1734" s="293"/>
      <c r="F1734" s="293"/>
      <c r="G1734" s="293"/>
      <c r="H1734" s="293"/>
      <c r="I1734" s="293"/>
    </row>
    <row r="1735" spans="1:9">
      <c r="A1735" s="292"/>
      <c r="B1735" s="292"/>
      <c r="C1735" s="292"/>
      <c r="D1735" s="292"/>
      <c r="E1735" s="293"/>
      <c r="F1735" s="293"/>
      <c r="G1735" s="293"/>
      <c r="H1735" s="293"/>
      <c r="I1735" s="293"/>
    </row>
    <row r="1736" spans="1:9">
      <c r="A1736" s="292"/>
      <c r="B1736" s="292"/>
      <c r="C1736" s="292"/>
      <c r="D1736" s="292"/>
      <c r="E1736" s="293"/>
      <c r="F1736" s="293"/>
      <c r="G1736" s="293"/>
      <c r="H1736" s="293"/>
      <c r="I1736" s="293"/>
    </row>
    <row r="1737" spans="1:9">
      <c r="A1737" s="292"/>
      <c r="B1737" s="292"/>
      <c r="C1737" s="292"/>
      <c r="D1737" s="470"/>
      <c r="E1737" s="293"/>
      <c r="F1737" s="293"/>
      <c r="G1737" s="293"/>
      <c r="H1737" s="293"/>
      <c r="I1737" s="293"/>
    </row>
    <row r="1738" spans="1:9">
      <c r="A1738" s="292"/>
      <c r="B1738" s="292"/>
      <c r="C1738" s="292"/>
      <c r="D1738" s="292"/>
      <c r="E1738" s="293"/>
      <c r="F1738" s="293"/>
      <c r="G1738" s="293"/>
      <c r="H1738" s="293"/>
      <c r="I1738" s="293"/>
    </row>
    <row r="1739" spans="1:9">
      <c r="A1739" s="292"/>
      <c r="B1739" s="292"/>
      <c r="C1739" s="292"/>
      <c r="D1739" s="470"/>
      <c r="E1739" s="293"/>
      <c r="F1739" s="293"/>
      <c r="G1739" s="293"/>
      <c r="H1739" s="293"/>
      <c r="I1739" s="293"/>
    </row>
    <row r="1740" spans="1:9">
      <c r="A1740" s="292"/>
      <c r="B1740" s="292"/>
      <c r="C1740" s="292"/>
      <c r="D1740" s="470"/>
      <c r="E1740" s="293"/>
      <c r="F1740" s="293"/>
      <c r="G1740" s="293"/>
      <c r="H1740" s="293"/>
      <c r="I1740" s="293"/>
    </row>
    <row r="1741" spans="1:9">
      <c r="A1741" s="292"/>
      <c r="B1741" s="292"/>
      <c r="C1741" s="292"/>
      <c r="D1741" s="292"/>
      <c r="E1741" s="293"/>
      <c r="F1741" s="293"/>
      <c r="G1741" s="293"/>
      <c r="H1741" s="293"/>
      <c r="I1741" s="293"/>
    </row>
    <row r="1742" spans="1:9">
      <c r="A1742" s="292"/>
      <c r="B1742" s="292"/>
      <c r="C1742" s="292"/>
      <c r="D1742" s="292"/>
      <c r="E1742" s="293"/>
      <c r="F1742" s="293"/>
      <c r="G1742" s="293"/>
      <c r="H1742" s="293"/>
      <c r="I1742" s="293"/>
    </row>
    <row r="1743" spans="1:9">
      <c r="A1743" s="292"/>
      <c r="B1743" s="292"/>
      <c r="C1743" s="292"/>
      <c r="D1743" s="292"/>
      <c r="E1743" s="293"/>
      <c r="F1743" s="293"/>
      <c r="G1743" s="293"/>
      <c r="H1743" s="293"/>
      <c r="I1743" s="293"/>
    </row>
    <row r="1744" spans="1:9">
      <c r="A1744" s="292"/>
      <c r="B1744" s="292"/>
      <c r="C1744" s="292"/>
      <c r="D1744" s="292"/>
      <c r="E1744" s="293"/>
      <c r="F1744" s="293"/>
      <c r="G1744" s="293"/>
      <c r="H1744" s="293"/>
      <c r="I1744" s="293"/>
    </row>
    <row r="1745" spans="1:9">
      <c r="A1745" s="292"/>
      <c r="B1745" s="292"/>
      <c r="C1745" s="292"/>
      <c r="D1745" s="292"/>
      <c r="E1745" s="293"/>
      <c r="F1745" s="293"/>
      <c r="G1745" s="293"/>
      <c r="H1745" s="293"/>
      <c r="I1745" s="293"/>
    </row>
    <row r="1746" spans="1:9">
      <c r="A1746" s="292"/>
      <c r="B1746" s="292"/>
      <c r="C1746" s="292"/>
      <c r="D1746" s="292"/>
      <c r="E1746" s="293"/>
      <c r="F1746" s="293"/>
      <c r="G1746" s="293"/>
      <c r="H1746" s="293"/>
      <c r="I1746" s="293"/>
    </row>
    <row r="1747" spans="1:9">
      <c r="A1747" s="292"/>
      <c r="B1747" s="292"/>
      <c r="C1747" s="292"/>
      <c r="D1747" s="292"/>
      <c r="E1747" s="293"/>
      <c r="F1747" s="293"/>
      <c r="G1747" s="293"/>
      <c r="H1747" s="293"/>
      <c r="I1747" s="293"/>
    </row>
    <row r="1748" spans="1:9">
      <c r="A1748" s="292"/>
      <c r="B1748" s="292"/>
      <c r="C1748" s="292"/>
      <c r="D1748" s="292"/>
      <c r="E1748" s="293"/>
      <c r="F1748" s="293"/>
      <c r="G1748" s="293"/>
      <c r="H1748" s="293"/>
      <c r="I1748" s="293"/>
    </row>
    <row r="1749" spans="1:9">
      <c r="A1749" s="292"/>
      <c r="B1749" s="292"/>
      <c r="C1749" s="292"/>
      <c r="D1749" s="292"/>
      <c r="E1749" s="293"/>
      <c r="F1749" s="293"/>
      <c r="G1749" s="293"/>
      <c r="H1749" s="293"/>
      <c r="I1749" s="293"/>
    </row>
    <row r="1750" spans="1:9">
      <c r="A1750" s="292"/>
      <c r="B1750" s="292"/>
      <c r="C1750" s="292"/>
      <c r="D1750" s="292"/>
      <c r="E1750" s="293"/>
      <c r="F1750" s="293"/>
      <c r="G1750" s="293"/>
      <c r="H1750" s="293"/>
      <c r="I1750" s="293"/>
    </row>
    <row r="1751" spans="1:9">
      <c r="A1751" s="292"/>
      <c r="B1751" s="292"/>
      <c r="C1751" s="292"/>
      <c r="D1751" s="292"/>
      <c r="E1751" s="293"/>
      <c r="F1751" s="293"/>
      <c r="G1751" s="293"/>
      <c r="H1751" s="293"/>
      <c r="I1751" s="293"/>
    </row>
    <row r="1752" spans="1:9">
      <c r="A1752" s="292"/>
      <c r="B1752" s="292"/>
      <c r="C1752" s="292"/>
      <c r="D1752" s="292"/>
      <c r="E1752" s="293"/>
      <c r="F1752" s="293"/>
      <c r="G1752" s="293"/>
      <c r="H1752" s="293"/>
      <c r="I1752" s="293"/>
    </row>
    <row r="1753" spans="1:9">
      <c r="A1753" s="292"/>
      <c r="B1753" s="292"/>
      <c r="C1753" s="292"/>
      <c r="D1753" s="292"/>
      <c r="E1753" s="293"/>
      <c r="F1753" s="293"/>
      <c r="G1753" s="293"/>
      <c r="H1753" s="293"/>
      <c r="I1753" s="293"/>
    </row>
    <row r="1754" spans="1:9">
      <c r="A1754" s="292"/>
      <c r="B1754" s="292"/>
      <c r="C1754" s="292"/>
      <c r="D1754" s="292"/>
      <c r="E1754" s="293"/>
      <c r="F1754" s="293"/>
      <c r="G1754" s="293"/>
      <c r="H1754" s="293"/>
      <c r="I1754" s="293"/>
    </row>
    <row r="1755" spans="1:9">
      <c r="A1755" s="292"/>
      <c r="B1755" s="292"/>
      <c r="C1755" s="292"/>
      <c r="D1755" s="292"/>
      <c r="E1755" s="293"/>
      <c r="F1755" s="293"/>
      <c r="G1755" s="293"/>
      <c r="H1755" s="293"/>
      <c r="I1755" s="293"/>
    </row>
    <row r="1756" spans="1:9">
      <c r="A1756" s="292"/>
      <c r="B1756" s="292"/>
      <c r="C1756" s="292"/>
      <c r="D1756" s="292"/>
      <c r="E1756" s="293"/>
      <c r="F1756" s="293"/>
      <c r="G1756" s="293"/>
      <c r="H1756" s="293"/>
      <c r="I1756" s="293"/>
    </row>
    <row r="1757" spans="1:9">
      <c r="A1757" s="292"/>
      <c r="B1757" s="292"/>
      <c r="C1757" s="292"/>
      <c r="D1757" s="470"/>
      <c r="E1757" s="293"/>
      <c r="F1757" s="293"/>
      <c r="G1757" s="293"/>
      <c r="H1757" s="293"/>
      <c r="I1757" s="293"/>
    </row>
    <row r="1758" spans="1:9">
      <c r="A1758" s="292"/>
      <c r="B1758" s="292"/>
      <c r="C1758" s="292"/>
      <c r="D1758" s="292"/>
      <c r="E1758" s="293"/>
      <c r="F1758" s="293"/>
      <c r="G1758" s="293"/>
      <c r="H1758" s="293"/>
      <c r="I1758" s="293"/>
    </row>
    <row r="1759" spans="1:9">
      <c r="A1759" s="292"/>
      <c r="B1759" s="292"/>
      <c r="C1759" s="292"/>
      <c r="D1759" s="292"/>
      <c r="E1759" s="293"/>
      <c r="F1759" s="293"/>
      <c r="G1759" s="293"/>
      <c r="H1759" s="293"/>
      <c r="I1759" s="293"/>
    </row>
    <row r="1760" spans="1:9">
      <c r="A1760" s="292"/>
      <c r="B1760" s="292"/>
      <c r="C1760" s="292"/>
      <c r="D1760" s="292"/>
      <c r="E1760" s="293"/>
      <c r="F1760" s="293"/>
      <c r="G1760" s="293"/>
      <c r="H1760" s="293"/>
      <c r="I1760" s="293"/>
    </row>
    <row r="1761" spans="1:9">
      <c r="A1761" s="292"/>
      <c r="B1761" s="292"/>
      <c r="C1761" s="292"/>
      <c r="D1761" s="470"/>
      <c r="E1761" s="293"/>
      <c r="F1761" s="293"/>
      <c r="G1761" s="293"/>
      <c r="H1761" s="293"/>
      <c r="I1761" s="293"/>
    </row>
    <row r="1762" spans="1:9">
      <c r="A1762" s="292"/>
      <c r="B1762" s="292"/>
      <c r="C1762" s="292"/>
      <c r="D1762" s="292"/>
      <c r="E1762" s="293"/>
      <c r="F1762" s="293"/>
      <c r="G1762" s="293"/>
      <c r="H1762" s="293"/>
      <c r="I1762" s="293"/>
    </row>
    <row r="1763" spans="1:9">
      <c r="A1763" s="292"/>
      <c r="B1763" s="292"/>
      <c r="C1763" s="292"/>
      <c r="D1763" s="292"/>
      <c r="E1763" s="293"/>
      <c r="F1763" s="293"/>
      <c r="G1763" s="293"/>
      <c r="H1763" s="293"/>
      <c r="I1763" s="293"/>
    </row>
    <row r="1764" spans="1:9">
      <c r="A1764" s="292"/>
      <c r="B1764" s="292"/>
      <c r="C1764" s="292"/>
      <c r="D1764" s="292"/>
      <c r="E1764" s="293"/>
      <c r="F1764" s="293"/>
      <c r="G1764" s="293"/>
      <c r="H1764" s="293"/>
      <c r="I1764" s="293"/>
    </row>
    <row r="1765" spans="1:9">
      <c r="A1765" s="292"/>
      <c r="B1765" s="292"/>
      <c r="C1765" s="292"/>
      <c r="D1765" s="292"/>
      <c r="E1765" s="293"/>
      <c r="F1765" s="293"/>
      <c r="G1765" s="293"/>
      <c r="H1765" s="293"/>
      <c r="I1765" s="293"/>
    </row>
    <row r="1766" spans="1:9">
      <c r="A1766" s="292"/>
      <c r="B1766" s="292"/>
      <c r="C1766" s="292"/>
      <c r="D1766" s="292"/>
      <c r="E1766" s="293"/>
      <c r="F1766" s="293"/>
      <c r="G1766" s="293"/>
      <c r="H1766" s="293"/>
      <c r="I1766" s="293"/>
    </row>
    <row r="1767" spans="1:9">
      <c r="A1767" s="292"/>
      <c r="B1767" s="292"/>
      <c r="C1767" s="292"/>
      <c r="D1767" s="292"/>
      <c r="E1767" s="293"/>
      <c r="F1767" s="293"/>
      <c r="G1767" s="293"/>
      <c r="H1767" s="293"/>
      <c r="I1767" s="293"/>
    </row>
    <row r="1768" spans="1:9">
      <c r="A1768" s="292"/>
      <c r="B1768" s="292"/>
      <c r="C1768" s="292"/>
      <c r="D1768" s="292"/>
      <c r="E1768" s="293"/>
      <c r="F1768" s="293"/>
      <c r="G1768" s="293"/>
      <c r="H1768" s="293"/>
      <c r="I1768" s="293"/>
    </row>
    <row r="1769" spans="1:9">
      <c r="A1769" s="292"/>
      <c r="B1769" s="292"/>
      <c r="C1769" s="292"/>
      <c r="D1769" s="292"/>
      <c r="E1769" s="293"/>
      <c r="F1769" s="293"/>
      <c r="G1769" s="293"/>
      <c r="H1769" s="293"/>
      <c r="I1769" s="293"/>
    </row>
    <row r="1770" spans="1:9">
      <c r="A1770" s="292"/>
      <c r="B1770" s="292"/>
      <c r="C1770" s="292"/>
      <c r="D1770" s="292"/>
      <c r="E1770" s="293"/>
      <c r="F1770" s="293"/>
      <c r="G1770" s="293"/>
      <c r="H1770" s="293"/>
      <c r="I1770" s="293"/>
    </row>
    <row r="1771" spans="1:9">
      <c r="A1771" s="292"/>
      <c r="B1771" s="292"/>
      <c r="C1771" s="292"/>
      <c r="D1771" s="292"/>
      <c r="E1771" s="293"/>
      <c r="F1771" s="293"/>
      <c r="G1771" s="293"/>
      <c r="H1771" s="293"/>
      <c r="I1771" s="293"/>
    </row>
    <row r="1772" spans="1:9">
      <c r="A1772" s="292"/>
      <c r="B1772" s="292"/>
      <c r="C1772" s="292"/>
      <c r="D1772" s="292"/>
      <c r="E1772" s="293"/>
      <c r="F1772" s="293"/>
      <c r="G1772" s="293"/>
      <c r="H1772" s="293"/>
      <c r="I1772" s="293"/>
    </row>
    <row r="1773" spans="1:9">
      <c r="A1773" s="292"/>
      <c r="B1773" s="292"/>
      <c r="C1773" s="292"/>
      <c r="D1773" s="292"/>
      <c r="E1773" s="293"/>
      <c r="F1773" s="293"/>
      <c r="G1773" s="293"/>
      <c r="H1773" s="293"/>
      <c r="I1773" s="293"/>
    </row>
    <row r="1774" spans="1:9">
      <c r="A1774" s="292"/>
      <c r="B1774" s="292"/>
      <c r="C1774" s="292"/>
      <c r="D1774" s="292"/>
      <c r="E1774" s="293"/>
      <c r="F1774" s="293"/>
      <c r="G1774" s="293"/>
      <c r="H1774" s="293"/>
      <c r="I1774" s="293"/>
    </row>
    <row r="1775" spans="1:9">
      <c r="A1775" s="292"/>
      <c r="B1775" s="292"/>
      <c r="C1775" s="292"/>
      <c r="D1775" s="470"/>
      <c r="E1775" s="293"/>
      <c r="F1775" s="293"/>
      <c r="G1775" s="293"/>
      <c r="H1775" s="293"/>
      <c r="I1775" s="293"/>
    </row>
    <row r="1776" spans="1:9">
      <c r="A1776" s="292"/>
      <c r="B1776" s="292"/>
      <c r="C1776" s="292"/>
      <c r="D1776" s="470"/>
      <c r="E1776" s="293"/>
      <c r="F1776" s="293"/>
      <c r="G1776" s="293"/>
      <c r="H1776" s="293"/>
      <c r="I1776" s="293"/>
    </row>
    <row r="1777" spans="1:9">
      <c r="A1777" s="292"/>
      <c r="B1777" s="292"/>
      <c r="C1777" s="292"/>
      <c r="D1777" s="470"/>
      <c r="E1777" s="293"/>
      <c r="F1777" s="293"/>
      <c r="G1777" s="293"/>
      <c r="H1777" s="293"/>
      <c r="I1777" s="293"/>
    </row>
    <row r="1778" spans="1:9">
      <c r="A1778" s="292"/>
      <c r="B1778" s="292"/>
      <c r="C1778" s="292"/>
      <c r="D1778" s="292"/>
      <c r="E1778" s="293"/>
      <c r="F1778" s="293"/>
      <c r="G1778" s="293"/>
      <c r="H1778" s="293"/>
      <c r="I1778" s="293"/>
    </row>
    <row r="1779" spans="1:9">
      <c r="A1779" s="292"/>
      <c r="B1779" s="292"/>
      <c r="C1779" s="292"/>
      <c r="D1779" s="292"/>
      <c r="E1779" s="293"/>
      <c r="F1779" s="293"/>
      <c r="G1779" s="293"/>
      <c r="H1779" s="293"/>
      <c r="I1779" s="293"/>
    </row>
    <row r="1780" spans="1:9">
      <c r="A1780" s="292"/>
      <c r="B1780" s="292"/>
      <c r="C1780" s="292"/>
      <c r="D1780" s="292"/>
      <c r="E1780" s="293"/>
      <c r="F1780" s="293"/>
      <c r="G1780" s="293"/>
      <c r="H1780" s="293"/>
      <c r="I1780" s="293"/>
    </row>
    <row r="1781" spans="1:9">
      <c r="A1781" s="292"/>
      <c r="B1781" s="292"/>
      <c r="C1781" s="292"/>
      <c r="D1781" s="470"/>
      <c r="E1781" s="293"/>
      <c r="F1781" s="293"/>
      <c r="G1781" s="293"/>
      <c r="H1781" s="293"/>
      <c r="I1781" s="293"/>
    </row>
    <row r="1782" spans="1:9">
      <c r="A1782" s="292"/>
      <c r="B1782" s="292"/>
      <c r="C1782" s="292"/>
      <c r="D1782" s="292"/>
      <c r="E1782" s="293"/>
      <c r="F1782" s="293"/>
      <c r="G1782" s="293"/>
      <c r="H1782" s="293"/>
      <c r="I1782" s="293"/>
    </row>
    <row r="1783" spans="1:9">
      <c r="A1783" s="292"/>
      <c r="B1783" s="292"/>
      <c r="C1783" s="292"/>
      <c r="D1783" s="292"/>
      <c r="E1783" s="293"/>
      <c r="F1783" s="293"/>
      <c r="G1783" s="293"/>
      <c r="H1783" s="293"/>
      <c r="I1783" s="293"/>
    </row>
    <row r="1784" spans="1:9">
      <c r="A1784" s="292"/>
      <c r="B1784" s="292"/>
      <c r="C1784" s="292"/>
      <c r="D1784" s="292"/>
      <c r="E1784" s="293"/>
      <c r="F1784" s="293"/>
      <c r="G1784" s="293"/>
      <c r="H1784" s="293"/>
      <c r="I1784" s="293"/>
    </row>
    <row r="1785" spans="1:9">
      <c r="A1785" s="292"/>
      <c r="B1785" s="292"/>
      <c r="C1785" s="292"/>
      <c r="D1785" s="292"/>
      <c r="E1785" s="293"/>
      <c r="F1785" s="293"/>
      <c r="G1785" s="293"/>
      <c r="H1785" s="293"/>
      <c r="I1785" s="293"/>
    </row>
    <row r="1786" spans="1:9">
      <c r="A1786" s="292"/>
      <c r="B1786" s="292"/>
      <c r="C1786" s="292"/>
      <c r="D1786" s="292"/>
      <c r="E1786" s="293"/>
      <c r="F1786" s="293"/>
      <c r="G1786" s="293"/>
      <c r="H1786" s="293"/>
      <c r="I1786" s="293"/>
    </row>
    <row r="1787" spans="1:9">
      <c r="A1787" s="292"/>
      <c r="B1787" s="292"/>
      <c r="C1787" s="292"/>
      <c r="D1787" s="292"/>
      <c r="E1787" s="293"/>
      <c r="F1787" s="293"/>
      <c r="G1787" s="293"/>
      <c r="H1787" s="293"/>
      <c r="I1787" s="293"/>
    </row>
    <row r="1788" spans="1:9">
      <c r="A1788" s="292"/>
      <c r="B1788" s="292"/>
      <c r="C1788" s="292"/>
      <c r="D1788" s="292"/>
      <c r="E1788" s="293"/>
      <c r="F1788" s="293"/>
      <c r="G1788" s="293"/>
      <c r="H1788" s="293"/>
      <c r="I1788" s="293"/>
    </row>
    <row r="1789" spans="1:9">
      <c r="A1789" s="292"/>
      <c r="B1789" s="292"/>
      <c r="C1789" s="292"/>
      <c r="D1789" s="292"/>
      <c r="E1789" s="293"/>
      <c r="F1789" s="293"/>
      <c r="G1789" s="293"/>
      <c r="H1789" s="293"/>
      <c r="I1789" s="293"/>
    </row>
    <row r="1790" spans="1:9">
      <c r="A1790" s="292"/>
      <c r="B1790" s="292"/>
      <c r="C1790" s="292"/>
      <c r="D1790" s="292"/>
      <c r="E1790" s="293"/>
      <c r="F1790" s="293"/>
      <c r="G1790" s="293"/>
      <c r="H1790" s="293"/>
      <c r="I1790" s="293"/>
    </row>
    <row r="1791" spans="1:9">
      <c r="A1791" s="292"/>
      <c r="B1791" s="292"/>
      <c r="C1791" s="292"/>
      <c r="D1791" s="292"/>
      <c r="E1791" s="293"/>
      <c r="F1791" s="293"/>
      <c r="G1791" s="293"/>
      <c r="H1791" s="293"/>
      <c r="I1791" s="293"/>
    </row>
    <row r="1792" spans="1:9">
      <c r="A1792" s="292"/>
      <c r="B1792" s="292"/>
      <c r="C1792" s="292"/>
      <c r="D1792" s="292"/>
      <c r="E1792" s="293"/>
      <c r="F1792" s="293"/>
      <c r="G1792" s="293"/>
      <c r="H1792" s="293"/>
      <c r="I1792" s="293"/>
    </row>
    <row r="1793" spans="1:9">
      <c r="A1793" s="292"/>
      <c r="B1793" s="292"/>
      <c r="C1793" s="292"/>
      <c r="D1793" s="292"/>
      <c r="E1793" s="293"/>
      <c r="F1793" s="293"/>
      <c r="G1793" s="293"/>
      <c r="H1793" s="293"/>
      <c r="I1793" s="293"/>
    </row>
    <row r="1794" spans="1:9">
      <c r="A1794" s="292"/>
      <c r="B1794" s="292"/>
      <c r="C1794" s="292"/>
      <c r="D1794" s="470"/>
      <c r="E1794" s="293"/>
      <c r="F1794" s="293"/>
      <c r="G1794" s="293"/>
      <c r="H1794" s="293"/>
      <c r="I1794" s="293"/>
    </row>
    <row r="1795" spans="1:9">
      <c r="A1795" s="292"/>
      <c r="B1795" s="292"/>
      <c r="C1795" s="292"/>
      <c r="D1795" s="292"/>
      <c r="E1795" s="293"/>
      <c r="F1795" s="293"/>
      <c r="G1795" s="293"/>
      <c r="H1795" s="293"/>
      <c r="I1795" s="293"/>
    </row>
    <row r="1796" spans="1:9">
      <c r="A1796" s="292"/>
      <c r="B1796" s="292"/>
      <c r="C1796" s="292"/>
      <c r="D1796" s="470"/>
      <c r="E1796" s="293"/>
      <c r="F1796" s="293"/>
      <c r="G1796" s="293"/>
      <c r="H1796" s="293"/>
      <c r="I1796" s="293"/>
    </row>
    <row r="1797" spans="1:9">
      <c r="A1797" s="292"/>
      <c r="B1797" s="292"/>
      <c r="C1797" s="292"/>
      <c r="D1797" s="292"/>
      <c r="E1797" s="293"/>
      <c r="F1797" s="293"/>
      <c r="G1797" s="293"/>
      <c r="H1797" s="293"/>
      <c r="I1797" s="293"/>
    </row>
    <row r="1798" spans="1:9">
      <c r="A1798" s="292"/>
      <c r="B1798" s="292"/>
      <c r="C1798" s="292"/>
      <c r="D1798" s="470"/>
      <c r="E1798" s="293"/>
      <c r="F1798" s="293"/>
      <c r="G1798" s="293"/>
      <c r="H1798" s="293"/>
      <c r="I1798" s="293"/>
    </row>
    <row r="1799" spans="1:9">
      <c r="A1799" s="292"/>
      <c r="B1799" s="292"/>
      <c r="C1799" s="292"/>
      <c r="D1799" s="470"/>
      <c r="E1799" s="293"/>
      <c r="F1799" s="293"/>
      <c r="G1799" s="293"/>
      <c r="H1799" s="293"/>
      <c r="I1799" s="293"/>
    </row>
    <row r="1800" spans="1:9">
      <c r="A1800" s="292"/>
      <c r="B1800" s="292"/>
      <c r="C1800" s="292"/>
      <c r="D1800" s="292"/>
      <c r="E1800" s="293"/>
      <c r="F1800" s="293"/>
      <c r="G1800" s="293"/>
      <c r="H1800" s="293"/>
      <c r="I1800" s="293"/>
    </row>
    <row r="1801" spans="1:9">
      <c r="A1801" s="292"/>
      <c r="B1801" s="292"/>
      <c r="C1801" s="292"/>
      <c r="D1801" s="292"/>
      <c r="E1801" s="293"/>
      <c r="F1801" s="293"/>
      <c r="G1801" s="293"/>
      <c r="H1801" s="293"/>
      <c r="I1801" s="293"/>
    </row>
    <row r="1802" spans="1:9">
      <c r="A1802" s="292"/>
      <c r="B1802" s="292"/>
      <c r="C1802" s="292"/>
      <c r="D1802" s="292"/>
      <c r="E1802" s="293"/>
      <c r="F1802" s="293"/>
      <c r="G1802" s="293"/>
      <c r="H1802" s="293"/>
      <c r="I1802" s="293"/>
    </row>
    <row r="1803" spans="1:9">
      <c r="A1803" s="292"/>
      <c r="B1803" s="292"/>
      <c r="C1803" s="292"/>
      <c r="D1803" s="292"/>
      <c r="E1803" s="293"/>
      <c r="F1803" s="293"/>
      <c r="G1803" s="293"/>
      <c r="H1803" s="293"/>
      <c r="I1803" s="293"/>
    </row>
    <row r="1804" spans="1:9">
      <c r="A1804" s="292"/>
      <c r="B1804" s="292"/>
      <c r="C1804" s="292"/>
      <c r="D1804" s="292"/>
      <c r="E1804" s="293"/>
      <c r="F1804" s="293"/>
      <c r="G1804" s="293"/>
      <c r="H1804" s="293"/>
      <c r="I1804" s="293"/>
    </row>
    <row r="1805" spans="1:9">
      <c r="A1805" s="292"/>
      <c r="B1805" s="292"/>
      <c r="C1805" s="292"/>
      <c r="D1805" s="292"/>
      <c r="E1805" s="293"/>
      <c r="F1805" s="293"/>
      <c r="G1805" s="293"/>
      <c r="H1805" s="293"/>
      <c r="I1805" s="293"/>
    </row>
    <row r="1806" spans="1:9">
      <c r="A1806" s="292"/>
      <c r="B1806" s="292"/>
      <c r="C1806" s="292"/>
      <c r="D1806" s="292"/>
      <c r="E1806" s="293"/>
      <c r="F1806" s="293"/>
      <c r="G1806" s="293"/>
      <c r="H1806" s="293"/>
      <c r="I1806" s="293"/>
    </row>
    <row r="1807" spans="1:9">
      <c r="A1807" s="292"/>
      <c r="B1807" s="292"/>
      <c r="C1807" s="292"/>
      <c r="D1807" s="292"/>
      <c r="E1807" s="293"/>
      <c r="F1807" s="293"/>
      <c r="G1807" s="293"/>
      <c r="H1807" s="293"/>
      <c r="I1807" s="293"/>
    </row>
    <row r="1808" spans="1:9">
      <c r="A1808" s="292"/>
      <c r="B1808" s="292"/>
      <c r="C1808" s="292"/>
      <c r="D1808" s="292"/>
      <c r="E1808" s="293"/>
      <c r="F1808" s="293"/>
      <c r="G1808" s="293"/>
      <c r="H1808" s="293"/>
      <c r="I1808" s="293"/>
    </row>
    <row r="1809" spans="1:9">
      <c r="A1809" s="292"/>
      <c r="B1809" s="292"/>
      <c r="C1809" s="292"/>
      <c r="D1809" s="292"/>
      <c r="E1809" s="293"/>
      <c r="F1809" s="293"/>
      <c r="G1809" s="293"/>
      <c r="H1809" s="293"/>
      <c r="I1809" s="293"/>
    </row>
    <row r="1810" spans="1:9">
      <c r="A1810" s="292"/>
      <c r="B1810" s="292"/>
      <c r="C1810" s="292"/>
      <c r="D1810" s="292"/>
      <c r="E1810" s="293"/>
      <c r="F1810" s="293"/>
      <c r="G1810" s="293"/>
      <c r="H1810" s="293"/>
      <c r="I1810" s="293"/>
    </row>
    <row r="1811" spans="1:9">
      <c r="A1811" s="292"/>
      <c r="B1811" s="292"/>
      <c r="C1811" s="292"/>
      <c r="D1811" s="292"/>
      <c r="E1811" s="293"/>
      <c r="F1811" s="293"/>
      <c r="G1811" s="293"/>
      <c r="H1811" s="293"/>
      <c r="I1811" s="293"/>
    </row>
    <row r="1812" spans="1:9">
      <c r="A1812" s="292"/>
      <c r="B1812" s="292"/>
      <c r="C1812" s="292"/>
      <c r="D1812" s="292"/>
      <c r="E1812" s="293"/>
      <c r="F1812" s="293"/>
      <c r="G1812" s="293"/>
      <c r="H1812" s="293"/>
      <c r="I1812" s="293"/>
    </row>
    <row r="1813" spans="1:9">
      <c r="A1813" s="292"/>
      <c r="B1813" s="292"/>
      <c r="C1813" s="292"/>
      <c r="D1813" s="470"/>
      <c r="E1813" s="293"/>
      <c r="F1813" s="293"/>
      <c r="G1813" s="293"/>
      <c r="H1813" s="293"/>
      <c r="I1813" s="293"/>
    </row>
    <row r="1814" spans="1:9">
      <c r="A1814" s="292"/>
      <c r="B1814" s="292"/>
      <c r="C1814" s="292"/>
      <c r="D1814" s="470"/>
      <c r="E1814" s="293"/>
      <c r="F1814" s="293"/>
      <c r="G1814" s="293"/>
      <c r="H1814" s="293"/>
      <c r="I1814" s="293"/>
    </row>
    <row r="1815" spans="1:9">
      <c r="A1815" s="292"/>
      <c r="B1815" s="292"/>
      <c r="C1815" s="292"/>
      <c r="D1815" s="292"/>
      <c r="E1815" s="293"/>
      <c r="F1815" s="293"/>
      <c r="G1815" s="293"/>
      <c r="H1815" s="293"/>
      <c r="I1815" s="293"/>
    </row>
    <row r="1816" spans="1:9">
      <c r="A1816" s="292"/>
      <c r="B1816" s="292"/>
      <c r="C1816" s="292"/>
      <c r="D1816" s="292"/>
      <c r="E1816" s="293"/>
      <c r="F1816" s="293"/>
      <c r="G1816" s="293"/>
      <c r="H1816" s="293"/>
      <c r="I1816" s="293"/>
    </row>
    <row r="1817" spans="1:9">
      <c r="A1817" s="292"/>
      <c r="B1817" s="292"/>
      <c r="C1817" s="292"/>
      <c r="D1817" s="292"/>
      <c r="E1817" s="293"/>
      <c r="F1817" s="293"/>
      <c r="G1817" s="293"/>
      <c r="H1817" s="293"/>
      <c r="I1817" s="293"/>
    </row>
    <row r="1818" spans="1:9">
      <c r="A1818" s="292"/>
      <c r="B1818" s="292"/>
      <c r="C1818" s="292"/>
      <c r="D1818" s="292"/>
      <c r="E1818" s="293"/>
      <c r="F1818" s="293"/>
      <c r="G1818" s="293"/>
      <c r="H1818" s="293"/>
      <c r="I1818" s="293"/>
    </row>
    <row r="1819" spans="1:9">
      <c r="A1819" s="292"/>
      <c r="B1819" s="292"/>
      <c r="C1819" s="292"/>
      <c r="D1819" s="292"/>
      <c r="E1819" s="293"/>
      <c r="F1819" s="293"/>
      <c r="G1819" s="293"/>
      <c r="H1819" s="293"/>
      <c r="I1819" s="293"/>
    </row>
    <row r="1820" spans="1:9">
      <c r="A1820" s="292"/>
      <c r="B1820" s="292"/>
      <c r="C1820" s="292"/>
      <c r="D1820" s="292"/>
      <c r="E1820" s="293"/>
      <c r="F1820" s="293"/>
      <c r="G1820" s="293"/>
      <c r="H1820" s="293"/>
      <c r="I1820" s="293"/>
    </row>
    <row r="1821" spans="1:9">
      <c r="A1821" s="292"/>
      <c r="B1821" s="292"/>
      <c r="C1821" s="292"/>
      <c r="D1821" s="292"/>
      <c r="E1821" s="293"/>
      <c r="F1821" s="293"/>
      <c r="G1821" s="293"/>
      <c r="H1821" s="293"/>
      <c r="I1821" s="293"/>
    </row>
    <row r="1822" spans="1:9">
      <c r="A1822" s="292"/>
      <c r="B1822" s="292"/>
      <c r="C1822" s="292"/>
      <c r="D1822" s="292"/>
      <c r="E1822" s="293"/>
      <c r="F1822" s="293"/>
      <c r="G1822" s="293"/>
      <c r="H1822" s="293"/>
      <c r="I1822" s="293"/>
    </row>
    <row r="1823" spans="1:9">
      <c r="A1823" s="292"/>
      <c r="B1823" s="292"/>
      <c r="C1823" s="292"/>
      <c r="D1823" s="292"/>
      <c r="E1823" s="293"/>
      <c r="F1823" s="293"/>
      <c r="G1823" s="293"/>
      <c r="H1823" s="293"/>
      <c r="I1823" s="293"/>
    </row>
    <row r="1824" spans="1:9">
      <c r="A1824" s="292"/>
      <c r="B1824" s="292"/>
      <c r="C1824" s="292"/>
      <c r="D1824" s="292"/>
      <c r="E1824" s="293"/>
      <c r="F1824" s="293"/>
      <c r="G1824" s="293"/>
      <c r="H1824" s="293"/>
      <c r="I1824" s="293"/>
    </row>
    <row r="1825" spans="1:9">
      <c r="A1825" s="292"/>
      <c r="B1825" s="292"/>
      <c r="C1825" s="292"/>
      <c r="D1825" s="292"/>
      <c r="E1825" s="293"/>
      <c r="F1825" s="293"/>
      <c r="G1825" s="293"/>
      <c r="H1825" s="293"/>
      <c r="I1825" s="293"/>
    </row>
    <row r="1826" spans="1:9">
      <c r="A1826" s="292"/>
      <c r="B1826" s="292"/>
      <c r="C1826" s="292"/>
      <c r="D1826" s="292"/>
      <c r="E1826" s="293"/>
      <c r="F1826" s="293"/>
      <c r="G1826" s="293"/>
      <c r="H1826" s="293"/>
      <c r="I1826" s="293"/>
    </row>
    <row r="1827" spans="1:9">
      <c r="A1827" s="292"/>
      <c r="B1827" s="292"/>
      <c r="C1827" s="292"/>
      <c r="D1827" s="292"/>
      <c r="E1827" s="293"/>
      <c r="F1827" s="293"/>
      <c r="G1827" s="293"/>
      <c r="H1827" s="293"/>
      <c r="I1827" s="293"/>
    </row>
    <row r="1828" spans="1:9">
      <c r="A1828" s="292"/>
      <c r="B1828" s="292"/>
      <c r="C1828" s="292"/>
      <c r="D1828" s="292"/>
      <c r="E1828" s="293"/>
      <c r="F1828" s="293"/>
      <c r="G1828" s="293"/>
      <c r="H1828" s="293"/>
      <c r="I1828" s="293"/>
    </row>
    <row r="1829" spans="1:9">
      <c r="A1829" s="292"/>
      <c r="B1829" s="292"/>
      <c r="C1829" s="292"/>
      <c r="D1829" s="292"/>
      <c r="E1829" s="293"/>
      <c r="F1829" s="293"/>
      <c r="G1829" s="293"/>
      <c r="H1829" s="293"/>
      <c r="I1829" s="293"/>
    </row>
    <row r="1830" spans="1:9">
      <c r="A1830" s="292"/>
      <c r="B1830" s="292"/>
      <c r="C1830" s="292"/>
      <c r="D1830" s="292"/>
      <c r="E1830" s="293"/>
      <c r="F1830" s="293"/>
      <c r="G1830" s="293"/>
      <c r="H1830" s="293"/>
      <c r="I1830" s="293"/>
    </row>
    <row r="1831" spans="1:9">
      <c r="A1831" s="292"/>
      <c r="B1831" s="292"/>
      <c r="C1831" s="292"/>
      <c r="D1831" s="292"/>
      <c r="E1831" s="293"/>
      <c r="F1831" s="293"/>
      <c r="G1831" s="293"/>
      <c r="H1831" s="293"/>
      <c r="I1831" s="293"/>
    </row>
    <row r="1832" spans="1:9">
      <c r="A1832" s="292"/>
      <c r="B1832" s="292"/>
      <c r="C1832" s="292"/>
      <c r="D1832" s="470"/>
      <c r="E1832" s="293"/>
      <c r="F1832" s="293"/>
      <c r="G1832" s="293"/>
      <c r="H1832" s="293"/>
      <c r="I1832" s="293"/>
    </row>
    <row r="1833" spans="1:9">
      <c r="A1833" s="292"/>
      <c r="B1833" s="292"/>
      <c r="C1833" s="292"/>
      <c r="D1833" s="470"/>
      <c r="E1833" s="293"/>
      <c r="F1833" s="293"/>
      <c r="G1833" s="293"/>
      <c r="H1833" s="293"/>
      <c r="I1833" s="293"/>
    </row>
    <row r="1834" spans="1:9">
      <c r="A1834" s="292"/>
      <c r="B1834" s="292"/>
      <c r="C1834" s="292"/>
      <c r="D1834" s="470"/>
      <c r="E1834" s="293"/>
      <c r="F1834" s="293"/>
      <c r="G1834" s="293"/>
      <c r="H1834" s="293"/>
      <c r="I1834" s="293"/>
    </row>
    <row r="1835" spans="1:9">
      <c r="A1835" s="292"/>
      <c r="B1835" s="292"/>
      <c r="C1835" s="292"/>
      <c r="D1835" s="292"/>
      <c r="E1835" s="293"/>
      <c r="F1835" s="293"/>
      <c r="G1835" s="293"/>
      <c r="H1835" s="293"/>
      <c r="I1835" s="293"/>
    </row>
    <row r="1836" spans="1:9">
      <c r="A1836" s="292"/>
      <c r="B1836" s="292"/>
      <c r="C1836" s="292"/>
      <c r="D1836" s="292"/>
      <c r="E1836" s="293"/>
      <c r="F1836" s="293"/>
      <c r="G1836" s="293"/>
      <c r="H1836" s="293"/>
      <c r="I1836" s="293"/>
    </row>
    <row r="1837" spans="1:9">
      <c r="A1837" s="292"/>
      <c r="B1837" s="292"/>
      <c r="C1837" s="292"/>
      <c r="D1837" s="292"/>
      <c r="E1837" s="293"/>
      <c r="F1837" s="293"/>
      <c r="G1837" s="293"/>
      <c r="H1837" s="293"/>
      <c r="I1837" s="293"/>
    </row>
    <row r="1838" spans="1:9">
      <c r="A1838" s="292"/>
      <c r="B1838" s="292"/>
      <c r="C1838" s="292"/>
      <c r="D1838" s="292"/>
      <c r="E1838" s="293"/>
      <c r="F1838" s="293"/>
      <c r="G1838" s="293"/>
      <c r="H1838" s="293"/>
      <c r="I1838" s="293"/>
    </row>
    <row r="1839" spans="1:9">
      <c r="A1839" s="292"/>
      <c r="B1839" s="292"/>
      <c r="C1839" s="292"/>
      <c r="D1839" s="292"/>
      <c r="E1839" s="293"/>
      <c r="F1839" s="293"/>
      <c r="G1839" s="293"/>
      <c r="H1839" s="293"/>
      <c r="I1839" s="293"/>
    </row>
    <row r="1840" spans="1:9">
      <c r="A1840" s="292"/>
      <c r="B1840" s="292"/>
      <c r="C1840" s="292"/>
      <c r="D1840" s="292"/>
      <c r="E1840" s="293"/>
      <c r="F1840" s="293"/>
      <c r="G1840" s="293"/>
      <c r="H1840" s="293"/>
      <c r="I1840" s="293"/>
    </row>
    <row r="1841" spans="1:9">
      <c r="A1841" s="292"/>
      <c r="B1841" s="292"/>
      <c r="C1841" s="292"/>
      <c r="D1841" s="292"/>
      <c r="E1841" s="293"/>
      <c r="F1841" s="293"/>
      <c r="G1841" s="293"/>
      <c r="H1841" s="293"/>
      <c r="I1841" s="293"/>
    </row>
    <row r="1842" spans="1:9">
      <c r="A1842" s="292"/>
      <c r="B1842" s="292"/>
      <c r="C1842" s="292"/>
      <c r="D1842" s="292"/>
      <c r="E1842" s="293"/>
      <c r="F1842" s="293"/>
      <c r="G1842" s="293"/>
      <c r="H1842" s="293"/>
      <c r="I1842" s="293"/>
    </row>
    <row r="1843" spans="1:9">
      <c r="A1843" s="292"/>
      <c r="B1843" s="292"/>
      <c r="C1843" s="292"/>
      <c r="D1843" s="292"/>
      <c r="E1843" s="293"/>
      <c r="F1843" s="293"/>
      <c r="G1843" s="293"/>
      <c r="H1843" s="293"/>
      <c r="I1843" s="293"/>
    </row>
    <row r="1844" spans="1:9">
      <c r="A1844" s="292"/>
      <c r="B1844" s="292"/>
      <c r="C1844" s="292"/>
      <c r="D1844" s="292"/>
      <c r="E1844" s="293"/>
      <c r="F1844" s="293"/>
      <c r="G1844" s="293"/>
      <c r="H1844" s="293"/>
      <c r="I1844" s="293"/>
    </row>
    <row r="1845" spans="1:9">
      <c r="A1845" s="292"/>
      <c r="B1845" s="292"/>
      <c r="C1845" s="292"/>
      <c r="D1845" s="292"/>
      <c r="E1845" s="293"/>
      <c r="F1845" s="293"/>
      <c r="G1845" s="293"/>
      <c r="H1845" s="293"/>
      <c r="I1845" s="293"/>
    </row>
    <row r="1846" spans="1:9">
      <c r="A1846" s="292"/>
      <c r="B1846" s="292"/>
      <c r="C1846" s="292"/>
      <c r="D1846" s="292"/>
      <c r="E1846" s="293"/>
      <c r="F1846" s="293"/>
      <c r="G1846" s="293"/>
      <c r="H1846" s="293"/>
      <c r="I1846" s="293"/>
    </row>
    <row r="1847" spans="1:9">
      <c r="A1847" s="292"/>
      <c r="B1847" s="292"/>
      <c r="C1847" s="292"/>
      <c r="D1847" s="292"/>
      <c r="E1847" s="293"/>
      <c r="F1847" s="293"/>
      <c r="G1847" s="293"/>
      <c r="H1847" s="293"/>
      <c r="I1847" s="293"/>
    </row>
    <row r="1848" spans="1:9">
      <c r="A1848" s="292"/>
      <c r="B1848" s="292"/>
      <c r="C1848" s="292"/>
      <c r="D1848" s="292"/>
      <c r="E1848" s="293"/>
      <c r="F1848" s="293"/>
      <c r="G1848" s="293"/>
      <c r="H1848" s="293"/>
      <c r="I1848" s="293"/>
    </row>
    <row r="1849" spans="1:9">
      <c r="A1849" s="292"/>
      <c r="B1849" s="292"/>
      <c r="C1849" s="292"/>
      <c r="D1849" s="292"/>
      <c r="E1849" s="293"/>
      <c r="F1849" s="293"/>
      <c r="G1849" s="293"/>
      <c r="H1849" s="293"/>
      <c r="I1849" s="293"/>
    </row>
    <row r="1850" spans="1:9">
      <c r="A1850" s="292"/>
      <c r="B1850" s="292"/>
      <c r="C1850" s="292"/>
      <c r="D1850" s="292"/>
      <c r="E1850" s="293"/>
      <c r="F1850" s="293"/>
      <c r="G1850" s="293"/>
      <c r="H1850" s="293"/>
      <c r="I1850" s="293"/>
    </row>
    <row r="1851" spans="1:9">
      <c r="A1851" s="292"/>
      <c r="B1851" s="292"/>
      <c r="C1851" s="292"/>
      <c r="D1851" s="292"/>
      <c r="E1851" s="293"/>
      <c r="F1851" s="293"/>
      <c r="G1851" s="293"/>
      <c r="H1851" s="293"/>
      <c r="I1851" s="293"/>
    </row>
    <row r="1852" spans="1:9">
      <c r="A1852" s="292"/>
      <c r="B1852" s="292"/>
      <c r="C1852" s="292"/>
      <c r="D1852" s="292"/>
      <c r="E1852" s="293"/>
      <c r="F1852" s="293"/>
      <c r="G1852" s="293"/>
      <c r="H1852" s="293"/>
      <c r="I1852" s="293"/>
    </row>
    <row r="1853" spans="1:9">
      <c r="A1853" s="292"/>
      <c r="B1853" s="292"/>
      <c r="C1853" s="292"/>
      <c r="D1853" s="470"/>
      <c r="E1853" s="293"/>
      <c r="F1853" s="293"/>
      <c r="G1853" s="293"/>
      <c r="H1853" s="293"/>
      <c r="I1853" s="293"/>
    </row>
    <row r="1854" spans="1:9">
      <c r="A1854" s="292"/>
      <c r="B1854" s="292"/>
      <c r="C1854" s="292"/>
      <c r="D1854" s="292"/>
      <c r="E1854" s="293"/>
      <c r="F1854" s="293"/>
      <c r="G1854" s="293"/>
      <c r="H1854" s="293"/>
      <c r="I1854" s="293"/>
    </row>
    <row r="1855" spans="1:9">
      <c r="A1855" s="292"/>
      <c r="B1855" s="292"/>
      <c r="C1855" s="292"/>
      <c r="D1855" s="292"/>
      <c r="E1855" s="293"/>
      <c r="F1855" s="293"/>
      <c r="G1855" s="293"/>
      <c r="H1855" s="293"/>
      <c r="I1855" s="293"/>
    </row>
    <row r="1856" spans="1:9">
      <c r="A1856" s="292"/>
      <c r="B1856" s="292"/>
      <c r="C1856" s="292"/>
      <c r="D1856" s="292"/>
      <c r="E1856" s="293"/>
      <c r="F1856" s="293"/>
      <c r="G1856" s="293"/>
      <c r="H1856" s="293"/>
      <c r="I1856" s="293"/>
    </row>
    <row r="1857" spans="1:9">
      <c r="A1857" s="292"/>
      <c r="B1857" s="292"/>
      <c r="C1857" s="292"/>
      <c r="D1857" s="292"/>
      <c r="E1857" s="293"/>
      <c r="F1857" s="293"/>
      <c r="G1857" s="293"/>
      <c r="H1857" s="293"/>
      <c r="I1857" s="293"/>
    </row>
    <row r="1858" spans="1:9">
      <c r="A1858" s="292"/>
      <c r="B1858" s="292"/>
      <c r="C1858" s="292"/>
      <c r="D1858" s="470"/>
      <c r="E1858" s="293"/>
      <c r="F1858" s="293"/>
      <c r="G1858" s="293"/>
      <c r="H1858" s="293"/>
      <c r="I1858" s="293"/>
    </row>
    <row r="1859" spans="1:9">
      <c r="A1859" s="292"/>
      <c r="B1859" s="292"/>
      <c r="C1859" s="292"/>
      <c r="D1859" s="292"/>
      <c r="E1859" s="293"/>
      <c r="F1859" s="293"/>
      <c r="G1859" s="293"/>
      <c r="H1859" s="293"/>
      <c r="I1859" s="293"/>
    </row>
    <row r="1860" spans="1:9">
      <c r="A1860" s="292"/>
      <c r="B1860" s="292"/>
      <c r="C1860" s="292"/>
      <c r="D1860" s="292"/>
      <c r="E1860" s="293"/>
      <c r="F1860" s="293"/>
      <c r="G1860" s="293"/>
      <c r="H1860" s="293"/>
      <c r="I1860" s="293"/>
    </row>
    <row r="1861" spans="1:9">
      <c r="A1861" s="292"/>
      <c r="B1861" s="292"/>
      <c r="C1861" s="292"/>
      <c r="D1861" s="292"/>
      <c r="E1861" s="293"/>
      <c r="F1861" s="293"/>
      <c r="G1861" s="293"/>
      <c r="H1861" s="293"/>
      <c r="I1861" s="293"/>
    </row>
    <row r="1862" spans="1:9">
      <c r="A1862" s="292"/>
      <c r="B1862" s="292"/>
      <c r="C1862" s="292"/>
      <c r="D1862" s="292"/>
      <c r="E1862" s="293"/>
      <c r="F1862" s="293"/>
      <c r="G1862" s="293"/>
      <c r="H1862" s="293"/>
      <c r="I1862" s="293"/>
    </row>
    <row r="1863" spans="1:9">
      <c r="A1863" s="292"/>
      <c r="B1863" s="292"/>
      <c r="C1863" s="292"/>
      <c r="D1863" s="292"/>
      <c r="E1863" s="293"/>
      <c r="F1863" s="293"/>
      <c r="G1863" s="293"/>
      <c r="H1863" s="293"/>
      <c r="I1863" s="293"/>
    </row>
    <row r="1864" spans="1:9">
      <c r="A1864" s="292"/>
      <c r="B1864" s="292"/>
      <c r="C1864" s="292"/>
      <c r="D1864" s="292"/>
      <c r="E1864" s="293"/>
      <c r="F1864" s="293"/>
      <c r="G1864" s="293"/>
      <c r="H1864" s="293"/>
      <c r="I1864" s="293"/>
    </row>
    <row r="1865" spans="1:9">
      <c r="A1865" s="292"/>
      <c r="B1865" s="292"/>
      <c r="C1865" s="292"/>
      <c r="D1865" s="292"/>
      <c r="E1865" s="293"/>
      <c r="F1865" s="293"/>
      <c r="G1865" s="293"/>
      <c r="H1865" s="293"/>
      <c r="I1865" s="293"/>
    </row>
    <row r="1866" spans="1:9">
      <c r="A1866" s="292"/>
      <c r="B1866" s="292"/>
      <c r="C1866" s="292"/>
      <c r="D1866" s="292"/>
      <c r="E1866" s="293"/>
      <c r="F1866" s="293"/>
      <c r="G1866" s="293"/>
      <c r="H1866" s="293"/>
      <c r="I1866" s="293"/>
    </row>
    <row r="1867" spans="1:9">
      <c r="A1867" s="292"/>
      <c r="B1867" s="292"/>
      <c r="C1867" s="292"/>
      <c r="D1867" s="292"/>
      <c r="E1867" s="293"/>
      <c r="F1867" s="293"/>
      <c r="G1867" s="293"/>
      <c r="H1867" s="293"/>
      <c r="I1867" s="293"/>
    </row>
    <row r="1868" spans="1:9">
      <c r="A1868" s="292"/>
      <c r="B1868" s="292"/>
      <c r="C1868" s="292"/>
      <c r="D1868" s="292"/>
      <c r="E1868" s="293"/>
      <c r="F1868" s="293"/>
      <c r="G1868" s="293"/>
      <c r="H1868" s="293"/>
      <c r="I1868" s="293"/>
    </row>
    <row r="1869" spans="1:9">
      <c r="A1869" s="292"/>
      <c r="B1869" s="292"/>
      <c r="C1869" s="292"/>
      <c r="D1869" s="292"/>
      <c r="E1869" s="293"/>
      <c r="F1869" s="293"/>
      <c r="G1869" s="293"/>
      <c r="H1869" s="293"/>
      <c r="I1869" s="293"/>
    </row>
    <row r="1870" spans="1:9">
      <c r="A1870" s="292"/>
      <c r="B1870" s="292"/>
      <c r="C1870" s="292"/>
      <c r="D1870" s="470"/>
      <c r="E1870" s="293"/>
      <c r="F1870" s="293"/>
      <c r="G1870" s="293"/>
      <c r="H1870" s="293"/>
      <c r="I1870" s="293"/>
    </row>
    <row r="1871" spans="1:9">
      <c r="A1871" s="292"/>
      <c r="B1871" s="292"/>
      <c r="C1871" s="292"/>
      <c r="D1871" s="470"/>
      <c r="E1871" s="293"/>
      <c r="F1871" s="293"/>
      <c r="G1871" s="293"/>
      <c r="H1871" s="293"/>
      <c r="I1871" s="293"/>
    </row>
    <row r="1872" spans="1:9">
      <c r="A1872" s="292"/>
      <c r="B1872" s="292"/>
      <c r="C1872" s="292"/>
      <c r="D1872" s="292"/>
      <c r="E1872" s="293"/>
      <c r="F1872" s="293"/>
      <c r="G1872" s="293"/>
      <c r="H1872" s="293"/>
      <c r="I1872" s="293"/>
    </row>
    <row r="1873" spans="1:9">
      <c r="A1873" s="292"/>
      <c r="B1873" s="292"/>
      <c r="C1873" s="292"/>
      <c r="D1873" s="292"/>
      <c r="E1873" s="293"/>
      <c r="F1873" s="293"/>
      <c r="G1873" s="293"/>
      <c r="H1873" s="293"/>
      <c r="I1873" s="293"/>
    </row>
    <row r="1874" spans="1:9">
      <c r="A1874" s="292"/>
      <c r="B1874" s="292"/>
      <c r="C1874" s="292"/>
      <c r="D1874" s="292"/>
      <c r="E1874" s="293"/>
      <c r="F1874" s="293"/>
      <c r="G1874" s="293"/>
      <c r="H1874" s="293"/>
      <c r="I1874" s="293"/>
    </row>
    <row r="1875" spans="1:9">
      <c r="A1875" s="292"/>
      <c r="B1875" s="292"/>
      <c r="C1875" s="292"/>
      <c r="D1875" s="292"/>
      <c r="E1875" s="293"/>
      <c r="F1875" s="293"/>
      <c r="G1875" s="293"/>
      <c r="H1875" s="293"/>
      <c r="I1875" s="293"/>
    </row>
    <row r="1876" spans="1:9">
      <c r="A1876" s="292"/>
      <c r="B1876" s="292"/>
      <c r="C1876" s="292"/>
      <c r="D1876" s="292"/>
      <c r="E1876" s="293"/>
      <c r="F1876" s="293"/>
      <c r="G1876" s="293"/>
      <c r="H1876" s="293"/>
      <c r="I1876" s="293"/>
    </row>
    <row r="1877" spans="1:9">
      <c r="A1877" s="292"/>
      <c r="B1877" s="292"/>
      <c r="C1877" s="292"/>
      <c r="D1877" s="292"/>
      <c r="E1877" s="293"/>
      <c r="F1877" s="293"/>
      <c r="G1877" s="293"/>
      <c r="H1877" s="293"/>
      <c r="I1877" s="293"/>
    </row>
    <row r="1878" spans="1:9">
      <c r="A1878" s="292"/>
      <c r="B1878" s="292"/>
      <c r="C1878" s="292"/>
      <c r="D1878" s="292"/>
      <c r="E1878" s="293"/>
      <c r="F1878" s="293"/>
      <c r="G1878" s="293"/>
      <c r="H1878" s="293"/>
      <c r="I1878" s="293"/>
    </row>
    <row r="1879" spans="1:9">
      <c r="A1879" s="292"/>
      <c r="B1879" s="292"/>
      <c r="C1879" s="292"/>
      <c r="D1879" s="292"/>
      <c r="E1879" s="293"/>
      <c r="F1879" s="293"/>
      <c r="G1879" s="293"/>
      <c r="H1879" s="293"/>
      <c r="I1879" s="293"/>
    </row>
    <row r="1880" spans="1:9">
      <c r="A1880" s="292"/>
      <c r="B1880" s="292"/>
      <c r="C1880" s="292"/>
      <c r="D1880" s="292"/>
      <c r="E1880" s="293"/>
      <c r="F1880" s="293"/>
      <c r="G1880" s="293"/>
      <c r="H1880" s="293"/>
      <c r="I1880" s="293"/>
    </row>
    <row r="1881" spans="1:9">
      <c r="A1881" s="292"/>
      <c r="B1881" s="292"/>
      <c r="C1881" s="292"/>
      <c r="D1881" s="292"/>
      <c r="E1881" s="293"/>
      <c r="F1881" s="293"/>
      <c r="G1881" s="293"/>
      <c r="H1881" s="293"/>
      <c r="I1881" s="293"/>
    </row>
    <row r="1882" spans="1:9">
      <c r="A1882" s="292"/>
      <c r="B1882" s="292"/>
      <c r="C1882" s="292"/>
      <c r="D1882" s="292"/>
      <c r="E1882" s="293"/>
      <c r="F1882" s="293"/>
      <c r="G1882" s="293"/>
      <c r="H1882" s="293"/>
      <c r="I1882" s="293"/>
    </row>
    <row r="1883" spans="1:9">
      <c r="A1883" s="292"/>
      <c r="B1883" s="292"/>
      <c r="C1883" s="292"/>
      <c r="D1883" s="292"/>
      <c r="E1883" s="293"/>
      <c r="F1883" s="293"/>
      <c r="G1883" s="293"/>
      <c r="H1883" s="293"/>
      <c r="I1883" s="293"/>
    </row>
    <row r="1884" spans="1:9">
      <c r="A1884" s="292"/>
      <c r="B1884" s="292"/>
      <c r="C1884" s="292"/>
      <c r="D1884" s="292"/>
      <c r="E1884" s="293"/>
      <c r="F1884" s="293"/>
      <c r="G1884" s="293"/>
      <c r="H1884" s="293"/>
      <c r="I1884" s="293"/>
    </row>
    <row r="1885" spans="1:9">
      <c r="A1885" s="292"/>
      <c r="B1885" s="292"/>
      <c r="C1885" s="292"/>
      <c r="D1885" s="292"/>
      <c r="E1885" s="293"/>
      <c r="F1885" s="293"/>
      <c r="G1885" s="293"/>
      <c r="H1885" s="293"/>
      <c r="I1885" s="293"/>
    </row>
    <row r="1886" spans="1:9">
      <c r="A1886" s="292"/>
      <c r="B1886" s="292"/>
      <c r="C1886" s="292"/>
      <c r="D1886" s="292"/>
      <c r="E1886" s="293"/>
      <c r="F1886" s="293"/>
      <c r="G1886" s="293"/>
      <c r="H1886" s="293"/>
      <c r="I1886" s="293"/>
    </row>
    <row r="1887" spans="1:9">
      <c r="A1887" s="292"/>
      <c r="B1887" s="292"/>
      <c r="C1887" s="292"/>
      <c r="D1887" s="292"/>
      <c r="E1887" s="293"/>
      <c r="F1887" s="293"/>
      <c r="G1887" s="293"/>
      <c r="H1887" s="293"/>
      <c r="I1887" s="293"/>
    </row>
    <row r="1888" spans="1:9">
      <c r="A1888" s="292"/>
      <c r="B1888" s="292"/>
      <c r="C1888" s="292"/>
      <c r="D1888" s="470"/>
      <c r="E1888" s="293"/>
      <c r="F1888" s="293"/>
      <c r="G1888" s="293"/>
      <c r="H1888" s="293"/>
      <c r="I1888" s="293"/>
    </row>
    <row r="1889" spans="1:9">
      <c r="A1889" s="292"/>
      <c r="B1889" s="292"/>
      <c r="C1889" s="292"/>
      <c r="D1889" s="470"/>
      <c r="E1889" s="293"/>
      <c r="F1889" s="293"/>
      <c r="G1889" s="293"/>
      <c r="H1889" s="293"/>
      <c r="I1889" s="293"/>
    </row>
    <row r="1890" spans="1:9">
      <c r="A1890" s="292"/>
      <c r="B1890" s="292"/>
      <c r="C1890" s="292"/>
      <c r="D1890" s="470"/>
      <c r="E1890" s="293"/>
      <c r="F1890" s="293"/>
      <c r="G1890" s="293"/>
      <c r="H1890" s="293"/>
      <c r="I1890" s="293"/>
    </row>
    <row r="1891" spans="1:9">
      <c r="A1891" s="292"/>
      <c r="B1891" s="292"/>
      <c r="C1891" s="292"/>
      <c r="D1891" s="292"/>
      <c r="E1891" s="293"/>
      <c r="F1891" s="293"/>
      <c r="G1891" s="293"/>
      <c r="H1891" s="293"/>
      <c r="I1891" s="293"/>
    </row>
    <row r="1892" spans="1:9">
      <c r="A1892" s="292"/>
      <c r="B1892" s="292"/>
      <c r="C1892" s="292"/>
      <c r="D1892" s="292"/>
      <c r="E1892" s="293"/>
      <c r="F1892" s="293"/>
      <c r="G1892" s="293"/>
      <c r="H1892" s="293"/>
      <c r="I1892" s="293"/>
    </row>
    <row r="1893" spans="1:9">
      <c r="A1893" s="292"/>
      <c r="B1893" s="292"/>
      <c r="C1893" s="292"/>
      <c r="D1893" s="292"/>
      <c r="E1893" s="293"/>
      <c r="F1893" s="293"/>
      <c r="G1893" s="293"/>
      <c r="H1893" s="293"/>
      <c r="I1893" s="293"/>
    </row>
    <row r="1894" spans="1:9">
      <c r="A1894" s="292"/>
      <c r="B1894" s="292"/>
      <c r="C1894" s="292"/>
      <c r="D1894" s="292"/>
      <c r="E1894" s="293"/>
      <c r="F1894" s="293"/>
      <c r="G1894" s="293"/>
      <c r="H1894" s="293"/>
      <c r="I1894" s="293"/>
    </row>
    <row r="1895" spans="1:9">
      <c r="A1895" s="292"/>
      <c r="B1895" s="292"/>
      <c r="C1895" s="292"/>
      <c r="D1895" s="292"/>
      <c r="E1895" s="293"/>
      <c r="F1895" s="293"/>
      <c r="G1895" s="293"/>
      <c r="H1895" s="293"/>
      <c r="I1895" s="293"/>
    </row>
    <row r="1896" spans="1:9">
      <c r="A1896" s="292"/>
      <c r="B1896" s="292"/>
      <c r="C1896" s="292"/>
      <c r="D1896" s="292"/>
      <c r="E1896" s="293"/>
      <c r="F1896" s="293"/>
      <c r="G1896" s="293"/>
      <c r="H1896" s="293"/>
      <c r="I1896" s="293"/>
    </row>
    <row r="1897" spans="1:9">
      <c r="A1897" s="292"/>
      <c r="B1897" s="292"/>
      <c r="C1897" s="292"/>
      <c r="D1897" s="292"/>
      <c r="E1897" s="293"/>
      <c r="F1897" s="293"/>
      <c r="G1897" s="293"/>
      <c r="H1897" s="293"/>
      <c r="I1897" s="293"/>
    </row>
    <row r="1898" spans="1:9">
      <c r="A1898" s="292"/>
      <c r="B1898" s="292"/>
      <c r="C1898" s="292"/>
      <c r="D1898" s="292"/>
      <c r="E1898" s="293"/>
      <c r="F1898" s="293"/>
      <c r="G1898" s="293"/>
      <c r="H1898" s="293"/>
      <c r="I1898" s="293"/>
    </row>
    <row r="1899" spans="1:9">
      <c r="A1899" s="292"/>
      <c r="B1899" s="292"/>
      <c r="C1899" s="292"/>
      <c r="D1899" s="292"/>
      <c r="E1899" s="293"/>
      <c r="F1899" s="293"/>
      <c r="G1899" s="293"/>
      <c r="H1899" s="293"/>
      <c r="I1899" s="293"/>
    </row>
    <row r="1900" spans="1:9">
      <c r="A1900" s="292"/>
      <c r="B1900" s="292"/>
      <c r="C1900" s="292"/>
      <c r="D1900" s="292"/>
      <c r="E1900" s="293"/>
      <c r="F1900" s="293"/>
      <c r="G1900" s="293"/>
      <c r="H1900" s="293"/>
      <c r="I1900" s="293"/>
    </row>
    <row r="1901" spans="1:9">
      <c r="A1901" s="292"/>
      <c r="B1901" s="292"/>
      <c r="C1901" s="292"/>
      <c r="D1901" s="292"/>
      <c r="E1901" s="293"/>
      <c r="F1901" s="293"/>
      <c r="G1901" s="293"/>
      <c r="H1901" s="293"/>
      <c r="I1901" s="293"/>
    </row>
    <row r="1902" spans="1:9">
      <c r="A1902" s="292"/>
      <c r="B1902" s="292"/>
      <c r="C1902" s="292"/>
      <c r="D1902" s="292"/>
      <c r="E1902" s="293"/>
      <c r="F1902" s="293"/>
      <c r="G1902" s="293"/>
      <c r="H1902" s="293"/>
      <c r="I1902" s="293"/>
    </row>
    <row r="1903" spans="1:9">
      <c r="A1903" s="292"/>
      <c r="B1903" s="292"/>
      <c r="C1903" s="292"/>
      <c r="D1903" s="292"/>
      <c r="E1903" s="293"/>
      <c r="F1903" s="293"/>
      <c r="G1903" s="293"/>
      <c r="H1903" s="293"/>
      <c r="I1903" s="293"/>
    </row>
    <row r="1904" spans="1:9">
      <c r="A1904" s="292"/>
      <c r="B1904" s="292"/>
      <c r="C1904" s="292"/>
      <c r="D1904" s="292"/>
      <c r="E1904" s="293"/>
      <c r="F1904" s="293"/>
      <c r="G1904" s="293"/>
      <c r="H1904" s="293"/>
      <c r="I1904" s="293"/>
    </row>
    <row r="1905" spans="1:9">
      <c r="A1905" s="292"/>
      <c r="B1905" s="292"/>
      <c r="C1905" s="292"/>
      <c r="D1905" s="292"/>
      <c r="E1905" s="293"/>
      <c r="F1905" s="293"/>
      <c r="G1905" s="293"/>
      <c r="H1905" s="293"/>
      <c r="I1905" s="293"/>
    </row>
    <row r="1906" spans="1:9">
      <c r="A1906" s="292"/>
      <c r="B1906" s="292"/>
      <c r="C1906" s="292"/>
      <c r="D1906" s="292"/>
      <c r="E1906" s="293"/>
      <c r="F1906" s="293"/>
      <c r="G1906" s="293"/>
      <c r="H1906" s="293"/>
      <c r="I1906" s="293"/>
    </row>
    <row r="1907" spans="1:9">
      <c r="A1907" s="292"/>
      <c r="B1907" s="292"/>
      <c r="C1907" s="292"/>
      <c r="D1907" s="292"/>
      <c r="E1907" s="293"/>
      <c r="F1907" s="293"/>
      <c r="G1907" s="293"/>
      <c r="H1907" s="293"/>
      <c r="I1907" s="293"/>
    </row>
    <row r="1908" spans="1:9">
      <c r="A1908" s="292"/>
      <c r="B1908" s="292"/>
      <c r="C1908" s="292"/>
      <c r="D1908" s="470"/>
      <c r="E1908" s="293"/>
      <c r="F1908" s="293"/>
      <c r="G1908" s="293"/>
      <c r="H1908" s="293"/>
      <c r="I1908" s="293"/>
    </row>
    <row r="1909" spans="1:9">
      <c r="A1909" s="292"/>
      <c r="B1909" s="292"/>
      <c r="C1909" s="292"/>
      <c r="D1909" s="470"/>
      <c r="E1909" s="293"/>
      <c r="F1909" s="293"/>
      <c r="G1909" s="293"/>
      <c r="H1909" s="293"/>
      <c r="I1909" s="293"/>
    </row>
    <row r="1910" spans="1:9">
      <c r="A1910" s="292"/>
      <c r="B1910" s="292"/>
      <c r="C1910" s="292"/>
      <c r="D1910" s="292"/>
      <c r="E1910" s="293"/>
      <c r="F1910" s="293"/>
      <c r="G1910" s="293"/>
      <c r="H1910" s="293"/>
      <c r="I1910" s="293"/>
    </row>
    <row r="1911" spans="1:9">
      <c r="A1911" s="292"/>
      <c r="B1911" s="292"/>
      <c r="C1911" s="292"/>
      <c r="D1911" s="292"/>
      <c r="E1911" s="293"/>
      <c r="F1911" s="293"/>
      <c r="G1911" s="293"/>
      <c r="H1911" s="293"/>
      <c r="I1911" s="293"/>
    </row>
    <row r="1912" spans="1:9">
      <c r="A1912" s="292"/>
      <c r="B1912" s="292"/>
      <c r="C1912" s="292"/>
      <c r="D1912" s="292"/>
      <c r="E1912" s="293"/>
      <c r="F1912" s="293"/>
      <c r="G1912" s="293"/>
      <c r="H1912" s="293"/>
      <c r="I1912" s="293"/>
    </row>
    <row r="1913" spans="1:9">
      <c r="A1913" s="292"/>
      <c r="B1913" s="292"/>
      <c r="C1913" s="292"/>
      <c r="D1913" s="292"/>
      <c r="E1913" s="293"/>
      <c r="F1913" s="293"/>
      <c r="G1913" s="293"/>
      <c r="H1913" s="293"/>
      <c r="I1913" s="293"/>
    </row>
    <row r="1914" spans="1:9">
      <c r="A1914" s="292"/>
      <c r="B1914" s="292"/>
      <c r="C1914" s="292"/>
      <c r="D1914" s="292"/>
      <c r="E1914" s="293"/>
      <c r="F1914" s="293"/>
      <c r="G1914" s="293"/>
      <c r="H1914" s="293"/>
      <c r="I1914" s="293"/>
    </row>
    <row r="1915" spans="1:9">
      <c r="A1915" s="292"/>
      <c r="B1915" s="292"/>
      <c r="C1915" s="292"/>
      <c r="D1915" s="292"/>
      <c r="E1915" s="293"/>
      <c r="F1915" s="293"/>
      <c r="G1915" s="293"/>
      <c r="H1915" s="293"/>
      <c r="I1915" s="293"/>
    </row>
    <row r="1916" spans="1:9">
      <c r="A1916" s="292"/>
      <c r="B1916" s="292"/>
      <c r="C1916" s="292"/>
      <c r="D1916" s="292"/>
      <c r="E1916" s="293"/>
      <c r="F1916" s="293"/>
      <c r="G1916" s="293"/>
      <c r="H1916" s="293"/>
      <c r="I1916" s="293"/>
    </row>
    <row r="1917" spans="1:9">
      <c r="A1917" s="292"/>
      <c r="B1917" s="292"/>
      <c r="C1917" s="292"/>
      <c r="D1917" s="292"/>
      <c r="E1917" s="293"/>
      <c r="F1917" s="293"/>
      <c r="G1917" s="293"/>
      <c r="H1917" s="293"/>
      <c r="I1917" s="293"/>
    </row>
    <row r="1918" spans="1:9">
      <c r="A1918" s="292"/>
      <c r="B1918" s="292"/>
      <c r="C1918" s="292"/>
      <c r="D1918" s="292"/>
      <c r="E1918" s="293"/>
      <c r="F1918" s="293"/>
      <c r="G1918" s="293"/>
      <c r="H1918" s="293"/>
      <c r="I1918" s="293"/>
    </row>
    <row r="1919" spans="1:9">
      <c r="A1919" s="292"/>
      <c r="B1919" s="292"/>
      <c r="C1919" s="292"/>
      <c r="D1919" s="292"/>
      <c r="E1919" s="293"/>
      <c r="F1919" s="293"/>
      <c r="G1919" s="293"/>
      <c r="H1919" s="293"/>
      <c r="I1919" s="293"/>
    </row>
    <row r="1920" spans="1:9">
      <c r="A1920" s="292"/>
      <c r="B1920" s="292"/>
      <c r="C1920" s="292"/>
      <c r="D1920" s="292"/>
      <c r="E1920" s="293"/>
      <c r="F1920" s="293"/>
      <c r="G1920" s="293"/>
      <c r="H1920" s="293"/>
      <c r="I1920" s="293"/>
    </row>
    <row r="1921" spans="1:9">
      <c r="A1921" s="292"/>
      <c r="B1921" s="292"/>
      <c r="C1921" s="292"/>
      <c r="D1921" s="292"/>
      <c r="E1921" s="293"/>
      <c r="F1921" s="293"/>
      <c r="G1921" s="293"/>
      <c r="H1921" s="293"/>
      <c r="I1921" s="293"/>
    </row>
    <row r="1922" spans="1:9">
      <c r="A1922" s="292"/>
      <c r="B1922" s="292"/>
      <c r="C1922" s="292"/>
      <c r="D1922" s="292"/>
      <c r="E1922" s="293"/>
      <c r="F1922" s="293"/>
      <c r="G1922" s="293"/>
      <c r="H1922" s="293"/>
      <c r="I1922" s="293"/>
    </row>
    <row r="1923" spans="1:9">
      <c r="A1923" s="292"/>
      <c r="B1923" s="292"/>
      <c r="C1923" s="292"/>
      <c r="D1923" s="292"/>
      <c r="E1923" s="293"/>
      <c r="F1923" s="293"/>
      <c r="G1923" s="293"/>
      <c r="H1923" s="293"/>
      <c r="I1923" s="293"/>
    </row>
    <row r="1924" spans="1:9">
      <c r="A1924" s="292"/>
      <c r="B1924" s="292"/>
      <c r="C1924" s="292"/>
      <c r="D1924" s="292"/>
      <c r="E1924" s="293"/>
      <c r="F1924" s="293"/>
      <c r="G1924" s="293"/>
      <c r="H1924" s="293"/>
      <c r="I1924" s="293"/>
    </row>
    <row r="1925" spans="1:9">
      <c r="A1925" s="292"/>
      <c r="B1925" s="292"/>
      <c r="C1925" s="292"/>
      <c r="D1925" s="292"/>
      <c r="E1925" s="293"/>
      <c r="F1925" s="293"/>
      <c r="G1925" s="293"/>
      <c r="H1925" s="293"/>
      <c r="I1925" s="293"/>
    </row>
    <row r="1926" spans="1:9">
      <c r="A1926" s="292"/>
      <c r="B1926" s="292"/>
      <c r="C1926" s="292"/>
      <c r="D1926" s="470"/>
      <c r="E1926" s="293"/>
      <c r="F1926" s="293"/>
      <c r="G1926" s="293"/>
      <c r="H1926" s="293"/>
      <c r="I1926" s="293"/>
    </row>
    <row r="1927" spans="1:9">
      <c r="A1927" s="292"/>
      <c r="B1927" s="292"/>
      <c r="C1927" s="292"/>
      <c r="D1927" s="292"/>
      <c r="E1927" s="293"/>
      <c r="F1927" s="293"/>
      <c r="G1927" s="293"/>
      <c r="H1927" s="293"/>
      <c r="I1927" s="293"/>
    </row>
    <row r="1928" spans="1:9">
      <c r="A1928" s="292"/>
      <c r="B1928" s="292"/>
      <c r="C1928" s="292"/>
      <c r="D1928" s="292"/>
      <c r="E1928" s="293"/>
      <c r="F1928" s="293"/>
      <c r="G1928" s="293"/>
      <c r="H1928" s="293"/>
      <c r="I1928" s="293"/>
    </row>
    <row r="1929" spans="1:9">
      <c r="A1929" s="292"/>
      <c r="B1929" s="292"/>
      <c r="C1929" s="292"/>
      <c r="D1929" s="470"/>
      <c r="E1929" s="293"/>
      <c r="F1929" s="293"/>
      <c r="G1929" s="293"/>
      <c r="H1929" s="293"/>
      <c r="I1929" s="293"/>
    </row>
    <row r="1930" spans="1:9">
      <c r="A1930" s="292"/>
      <c r="B1930" s="292"/>
      <c r="C1930" s="292"/>
      <c r="D1930" s="292"/>
      <c r="E1930" s="293"/>
      <c r="F1930" s="293"/>
      <c r="G1930" s="293"/>
      <c r="H1930" s="293"/>
      <c r="I1930" s="293"/>
    </row>
    <row r="1931" spans="1:9">
      <c r="A1931" s="292"/>
      <c r="B1931" s="292"/>
      <c r="C1931" s="292"/>
      <c r="D1931" s="292"/>
      <c r="E1931" s="293"/>
      <c r="F1931" s="293"/>
      <c r="G1931" s="293"/>
      <c r="H1931" s="293"/>
      <c r="I1931" s="293"/>
    </row>
    <row r="1932" spans="1:9">
      <c r="A1932" s="292"/>
      <c r="B1932" s="292"/>
      <c r="C1932" s="292"/>
      <c r="D1932" s="470"/>
      <c r="E1932" s="293"/>
      <c r="F1932" s="293"/>
      <c r="G1932" s="293"/>
      <c r="H1932" s="293"/>
      <c r="I1932" s="293"/>
    </row>
    <row r="1933" spans="1:9">
      <c r="A1933" s="292"/>
      <c r="B1933" s="292"/>
      <c r="C1933" s="292"/>
      <c r="D1933" s="292"/>
      <c r="E1933" s="293"/>
      <c r="F1933" s="293"/>
      <c r="G1933" s="293"/>
      <c r="H1933" s="293"/>
      <c r="I1933" s="293"/>
    </row>
    <row r="1934" spans="1:9">
      <c r="A1934" s="292"/>
      <c r="B1934" s="292"/>
      <c r="C1934" s="292"/>
      <c r="D1934" s="292"/>
      <c r="E1934" s="293"/>
      <c r="F1934" s="293"/>
      <c r="G1934" s="293"/>
      <c r="H1934" s="293"/>
      <c r="I1934" s="293"/>
    </row>
    <row r="1935" spans="1:9">
      <c r="A1935" s="292"/>
      <c r="B1935" s="292"/>
      <c r="C1935" s="292"/>
      <c r="D1935" s="292"/>
      <c r="E1935" s="293"/>
      <c r="F1935" s="293"/>
      <c r="G1935" s="293"/>
      <c r="H1935" s="293"/>
      <c r="I1935" s="293"/>
    </row>
    <row r="1936" spans="1:9">
      <c r="A1936" s="292"/>
      <c r="B1936" s="292"/>
      <c r="C1936" s="292"/>
      <c r="D1936" s="292"/>
      <c r="E1936" s="293"/>
      <c r="F1936" s="293"/>
      <c r="G1936" s="293"/>
      <c r="H1936" s="293"/>
      <c r="I1936" s="293"/>
    </row>
    <row r="1937" spans="1:9">
      <c r="A1937" s="292"/>
      <c r="B1937" s="292"/>
      <c r="C1937" s="292"/>
      <c r="D1937" s="292"/>
      <c r="E1937" s="293"/>
      <c r="F1937" s="293"/>
      <c r="G1937" s="293"/>
      <c r="H1937" s="293"/>
      <c r="I1937" s="293"/>
    </row>
    <row r="1938" spans="1:9">
      <c r="A1938" s="292"/>
      <c r="B1938" s="292"/>
      <c r="C1938" s="292"/>
      <c r="D1938" s="292"/>
      <c r="E1938" s="293"/>
      <c r="F1938" s="293"/>
      <c r="G1938" s="293"/>
      <c r="H1938" s="293"/>
      <c r="I1938" s="293"/>
    </row>
    <row r="1939" spans="1:9">
      <c r="A1939" s="292"/>
      <c r="B1939" s="292"/>
      <c r="C1939" s="292"/>
      <c r="D1939" s="292"/>
      <c r="E1939" s="293"/>
      <c r="F1939" s="293"/>
      <c r="G1939" s="293"/>
      <c r="H1939" s="293"/>
      <c r="I1939" s="293"/>
    </row>
    <row r="1940" spans="1:9">
      <c r="A1940" s="292"/>
      <c r="B1940" s="292"/>
      <c r="C1940" s="292"/>
      <c r="D1940" s="292"/>
      <c r="E1940" s="293"/>
      <c r="F1940" s="293"/>
      <c r="G1940" s="293"/>
      <c r="H1940" s="293"/>
      <c r="I1940" s="293"/>
    </row>
    <row r="1941" spans="1:9">
      <c r="A1941" s="292"/>
      <c r="B1941" s="292"/>
      <c r="C1941" s="292"/>
      <c r="D1941" s="292"/>
      <c r="E1941" s="293"/>
      <c r="F1941" s="293"/>
      <c r="G1941" s="293"/>
      <c r="H1941" s="293"/>
      <c r="I1941" s="293"/>
    </row>
    <row r="1942" spans="1:9">
      <c r="A1942" s="292"/>
      <c r="B1942" s="292"/>
      <c r="C1942" s="292"/>
      <c r="D1942" s="292"/>
      <c r="E1942" s="293"/>
      <c r="F1942" s="293"/>
      <c r="G1942" s="293"/>
      <c r="H1942" s="293"/>
      <c r="I1942" s="293"/>
    </row>
    <row r="1943" spans="1:9">
      <c r="A1943" s="292"/>
      <c r="B1943" s="292"/>
      <c r="C1943" s="292"/>
      <c r="D1943" s="292"/>
      <c r="E1943" s="293"/>
      <c r="F1943" s="293"/>
      <c r="G1943" s="293"/>
      <c r="H1943" s="293"/>
      <c r="I1943" s="293"/>
    </row>
    <row r="1944" spans="1:9">
      <c r="A1944" s="292"/>
      <c r="B1944" s="292"/>
      <c r="C1944" s="292"/>
      <c r="D1944" s="292"/>
      <c r="E1944" s="293"/>
      <c r="F1944" s="293"/>
      <c r="G1944" s="293"/>
      <c r="H1944" s="293"/>
      <c r="I1944" s="293"/>
    </row>
    <row r="1945" spans="1:9">
      <c r="A1945" s="292"/>
      <c r="B1945" s="292"/>
      <c r="C1945" s="292"/>
      <c r="D1945" s="292"/>
      <c r="E1945" s="293"/>
      <c r="F1945" s="293"/>
      <c r="G1945" s="293"/>
      <c r="H1945" s="293"/>
      <c r="I1945" s="293"/>
    </row>
    <row r="1946" spans="1:9">
      <c r="A1946" s="292"/>
      <c r="B1946" s="292"/>
      <c r="C1946" s="292"/>
      <c r="D1946" s="292"/>
      <c r="E1946" s="293"/>
      <c r="F1946" s="293"/>
      <c r="G1946" s="293"/>
      <c r="H1946" s="293"/>
      <c r="I1946" s="293"/>
    </row>
    <row r="1947" spans="1:9">
      <c r="A1947" s="292"/>
      <c r="B1947" s="292"/>
      <c r="C1947" s="292"/>
      <c r="D1947" s="292"/>
      <c r="E1947" s="293"/>
      <c r="F1947" s="293"/>
      <c r="G1947" s="293"/>
      <c r="H1947" s="293"/>
      <c r="I1947" s="293"/>
    </row>
    <row r="1948" spans="1:9">
      <c r="A1948" s="292"/>
      <c r="B1948" s="292"/>
      <c r="C1948" s="292"/>
      <c r="D1948" s="292"/>
      <c r="E1948" s="293"/>
      <c r="F1948" s="293"/>
      <c r="G1948" s="293"/>
      <c r="H1948" s="293"/>
      <c r="I1948" s="293"/>
    </row>
    <row r="1949" spans="1:9">
      <c r="A1949" s="292"/>
      <c r="B1949" s="292"/>
      <c r="C1949" s="292"/>
      <c r="D1949" s="292"/>
      <c r="E1949" s="293"/>
      <c r="F1949" s="293"/>
      <c r="G1949" s="293"/>
      <c r="H1949" s="293"/>
      <c r="I1949" s="293"/>
    </row>
    <row r="1950" spans="1:9">
      <c r="A1950" s="292"/>
      <c r="B1950" s="292"/>
      <c r="C1950" s="292"/>
      <c r="D1950" s="292"/>
      <c r="E1950" s="293"/>
      <c r="F1950" s="293"/>
      <c r="G1950" s="293"/>
      <c r="H1950" s="293"/>
      <c r="I1950" s="293"/>
    </row>
    <row r="1951" spans="1:9">
      <c r="A1951" s="292"/>
      <c r="B1951" s="292"/>
      <c r="C1951" s="292"/>
      <c r="D1951" s="292"/>
      <c r="E1951" s="293"/>
      <c r="F1951" s="293"/>
      <c r="G1951" s="293"/>
      <c r="H1951" s="293"/>
      <c r="I1951" s="293"/>
    </row>
    <row r="1952" spans="1:9">
      <c r="A1952" s="292"/>
      <c r="B1952" s="292"/>
      <c r="C1952" s="292"/>
      <c r="D1952" s="292"/>
      <c r="E1952" s="293"/>
      <c r="F1952" s="293"/>
      <c r="G1952" s="293"/>
      <c r="H1952" s="293"/>
      <c r="I1952" s="293"/>
    </row>
    <row r="1953" spans="1:9">
      <c r="A1953" s="292"/>
      <c r="B1953" s="292"/>
      <c r="C1953" s="292"/>
      <c r="D1953" s="292"/>
      <c r="E1953" s="293"/>
      <c r="F1953" s="293"/>
      <c r="G1953" s="293"/>
      <c r="H1953" s="293"/>
      <c r="I1953" s="293"/>
    </row>
    <row r="1954" spans="1:9">
      <c r="A1954" s="292"/>
      <c r="B1954" s="292"/>
      <c r="C1954" s="292"/>
      <c r="D1954" s="292"/>
      <c r="E1954" s="293"/>
      <c r="F1954" s="293"/>
      <c r="G1954" s="293"/>
      <c r="H1954" s="293"/>
      <c r="I1954" s="293"/>
    </row>
    <row r="1955" spans="1:9">
      <c r="A1955" s="292"/>
      <c r="B1955" s="292"/>
      <c r="C1955" s="292"/>
      <c r="D1955" s="292"/>
      <c r="E1955" s="293"/>
      <c r="F1955" s="293"/>
      <c r="G1955" s="293"/>
      <c r="H1955" s="293"/>
      <c r="I1955" s="293"/>
    </row>
    <row r="1956" spans="1:9">
      <c r="A1956" s="292"/>
      <c r="B1956" s="292"/>
      <c r="C1956" s="292"/>
      <c r="D1956" s="292"/>
      <c r="E1956" s="293"/>
      <c r="F1956" s="293"/>
      <c r="G1956" s="293"/>
      <c r="H1956" s="293"/>
      <c r="I1956" s="293"/>
    </row>
    <row r="1957" spans="1:9">
      <c r="A1957" s="292"/>
      <c r="B1957" s="292"/>
      <c r="C1957" s="292"/>
      <c r="D1957" s="292"/>
      <c r="E1957" s="293"/>
      <c r="F1957" s="293"/>
      <c r="G1957" s="293"/>
      <c r="H1957" s="293"/>
      <c r="I1957" s="293"/>
    </row>
    <row r="1958" spans="1:9">
      <c r="A1958" s="292"/>
      <c r="B1958" s="292"/>
      <c r="C1958" s="292"/>
      <c r="D1958" s="292"/>
      <c r="E1958" s="293"/>
      <c r="F1958" s="293"/>
      <c r="G1958" s="293"/>
      <c r="H1958" s="293"/>
      <c r="I1958" s="293"/>
    </row>
    <row r="1959" spans="1:9">
      <c r="A1959" s="292"/>
      <c r="B1959" s="292"/>
      <c r="C1959" s="292"/>
      <c r="D1959" s="292"/>
      <c r="E1959" s="293"/>
      <c r="F1959" s="293"/>
      <c r="G1959" s="293"/>
      <c r="H1959" s="293"/>
      <c r="I1959" s="293"/>
    </row>
    <row r="1960" spans="1:9">
      <c r="A1960" s="292"/>
      <c r="B1960" s="292"/>
      <c r="C1960" s="292"/>
      <c r="D1960" s="292"/>
      <c r="E1960" s="293"/>
      <c r="F1960" s="293"/>
      <c r="G1960" s="293"/>
      <c r="H1960" s="293"/>
      <c r="I1960" s="293"/>
    </row>
    <row r="1961" spans="1:9">
      <c r="A1961" s="292"/>
      <c r="B1961" s="292"/>
      <c r="C1961" s="292"/>
      <c r="D1961" s="292"/>
      <c r="E1961" s="293"/>
      <c r="F1961" s="293"/>
      <c r="G1961" s="293"/>
      <c r="H1961" s="293"/>
      <c r="I1961" s="293"/>
    </row>
    <row r="1962" spans="1:9">
      <c r="A1962" s="292"/>
      <c r="B1962" s="292"/>
      <c r="C1962" s="292"/>
      <c r="D1962" s="292"/>
      <c r="E1962" s="293"/>
      <c r="F1962" s="293"/>
      <c r="G1962" s="293"/>
      <c r="H1962" s="293"/>
      <c r="I1962" s="293"/>
    </row>
    <row r="1963" spans="1:9">
      <c r="A1963" s="292"/>
      <c r="B1963" s="292"/>
      <c r="C1963" s="292"/>
      <c r="D1963" s="292"/>
      <c r="E1963" s="293"/>
      <c r="F1963" s="293"/>
      <c r="G1963" s="293"/>
      <c r="H1963" s="293"/>
      <c r="I1963" s="293"/>
    </row>
    <row r="1964" spans="1:9">
      <c r="A1964" s="292"/>
      <c r="B1964" s="292"/>
      <c r="C1964" s="292"/>
      <c r="D1964" s="470"/>
      <c r="E1964" s="293"/>
      <c r="F1964" s="293"/>
      <c r="G1964" s="293"/>
      <c r="H1964" s="293"/>
      <c r="I1964" s="293"/>
    </row>
    <row r="1965" spans="1:9">
      <c r="A1965" s="292"/>
      <c r="B1965" s="292"/>
      <c r="C1965" s="292"/>
      <c r="D1965" s="292"/>
      <c r="E1965" s="293"/>
      <c r="F1965" s="293"/>
      <c r="G1965" s="293"/>
      <c r="H1965" s="293"/>
      <c r="I1965" s="293"/>
    </row>
    <row r="1966" spans="1:9">
      <c r="A1966" s="292"/>
      <c r="B1966" s="292"/>
      <c r="C1966" s="292"/>
      <c r="D1966" s="292"/>
      <c r="E1966" s="293"/>
      <c r="F1966" s="293"/>
      <c r="G1966" s="293"/>
      <c r="H1966" s="293"/>
      <c r="I1966" s="293"/>
    </row>
    <row r="1967" spans="1:9">
      <c r="A1967" s="292"/>
      <c r="B1967" s="292"/>
      <c r="C1967" s="292"/>
      <c r="D1967" s="292"/>
      <c r="E1967" s="293"/>
      <c r="F1967" s="293"/>
      <c r="G1967" s="293"/>
      <c r="H1967" s="293"/>
      <c r="I1967" s="293"/>
    </row>
    <row r="1968" spans="1:9">
      <c r="A1968" s="292"/>
      <c r="B1968" s="292"/>
      <c r="C1968" s="292"/>
      <c r="D1968" s="292"/>
      <c r="E1968" s="293"/>
      <c r="F1968" s="293"/>
      <c r="G1968" s="293"/>
      <c r="H1968" s="293"/>
      <c r="I1968" s="293"/>
    </row>
    <row r="1969" spans="1:9">
      <c r="A1969" s="292"/>
      <c r="B1969" s="292"/>
      <c r="C1969" s="292"/>
      <c r="D1969" s="292"/>
      <c r="E1969" s="293"/>
      <c r="F1969" s="293"/>
      <c r="G1969" s="293"/>
      <c r="H1969" s="293"/>
      <c r="I1969" s="293"/>
    </row>
    <row r="1970" spans="1:9">
      <c r="A1970" s="292"/>
      <c r="B1970" s="292"/>
      <c r="C1970" s="292"/>
      <c r="D1970" s="292"/>
      <c r="E1970" s="293"/>
      <c r="F1970" s="293"/>
      <c r="G1970" s="293"/>
      <c r="H1970" s="293"/>
      <c r="I1970" s="293"/>
    </row>
    <row r="1971" spans="1:9">
      <c r="A1971" s="292"/>
      <c r="B1971" s="292"/>
      <c r="C1971" s="292"/>
      <c r="D1971" s="292"/>
      <c r="E1971" s="293"/>
      <c r="F1971" s="293"/>
      <c r="G1971" s="293"/>
      <c r="H1971" s="293"/>
      <c r="I1971" s="293"/>
    </row>
    <row r="1972" spans="1:9">
      <c r="A1972" s="292"/>
      <c r="B1972" s="292"/>
      <c r="C1972" s="292"/>
      <c r="D1972" s="292"/>
      <c r="E1972" s="293"/>
      <c r="F1972" s="293"/>
      <c r="G1972" s="293"/>
      <c r="H1972" s="293"/>
      <c r="I1972" s="293"/>
    </row>
    <row r="1973" spans="1:9">
      <c r="A1973" s="292"/>
      <c r="B1973" s="292"/>
      <c r="C1973" s="292"/>
      <c r="D1973" s="292"/>
      <c r="E1973" s="293"/>
      <c r="F1973" s="293"/>
      <c r="G1973" s="293"/>
      <c r="H1973" s="293"/>
      <c r="I1973" s="293"/>
    </row>
    <row r="1974" spans="1:9">
      <c r="A1974" s="292"/>
      <c r="B1974" s="292"/>
      <c r="C1974" s="292"/>
      <c r="D1974" s="292"/>
      <c r="E1974" s="293"/>
      <c r="F1974" s="293"/>
      <c r="G1974" s="293"/>
      <c r="H1974" s="293"/>
      <c r="I1974" s="293"/>
    </row>
    <row r="1975" spans="1:9">
      <c r="A1975" s="292"/>
      <c r="B1975" s="292"/>
      <c r="C1975" s="292"/>
      <c r="D1975" s="292"/>
      <c r="E1975" s="293"/>
      <c r="F1975" s="293"/>
      <c r="G1975" s="293"/>
      <c r="H1975" s="293"/>
      <c r="I1975" s="293"/>
    </row>
    <row r="1976" spans="1:9">
      <c r="A1976" s="292"/>
      <c r="B1976" s="292"/>
      <c r="C1976" s="292"/>
      <c r="D1976" s="292"/>
      <c r="E1976" s="293"/>
      <c r="F1976" s="293"/>
      <c r="G1976" s="293"/>
      <c r="H1976" s="293"/>
      <c r="I1976" s="293"/>
    </row>
    <row r="1977" spans="1:9">
      <c r="A1977" s="292"/>
      <c r="B1977" s="292"/>
      <c r="C1977" s="292"/>
      <c r="D1977" s="292"/>
      <c r="E1977" s="293"/>
      <c r="F1977" s="293"/>
      <c r="G1977" s="293"/>
      <c r="H1977" s="293"/>
      <c r="I1977" s="293"/>
    </row>
    <row r="1978" spans="1:9">
      <c r="A1978" s="292"/>
      <c r="B1978" s="292"/>
      <c r="C1978" s="292"/>
      <c r="D1978" s="292"/>
      <c r="E1978" s="293"/>
      <c r="F1978" s="293"/>
      <c r="G1978" s="293"/>
      <c r="H1978" s="293"/>
      <c r="I1978" s="293"/>
    </row>
    <row r="1979" spans="1:9">
      <c r="A1979" s="292"/>
      <c r="B1979" s="292"/>
      <c r="C1979" s="292"/>
      <c r="D1979" s="292"/>
      <c r="E1979" s="293"/>
      <c r="F1979" s="293"/>
      <c r="G1979" s="293"/>
      <c r="H1979" s="293"/>
      <c r="I1979" s="293"/>
    </row>
    <row r="1980" spans="1:9">
      <c r="A1980" s="292"/>
      <c r="B1980" s="292"/>
      <c r="C1980" s="292"/>
      <c r="D1980" s="292"/>
      <c r="E1980" s="293"/>
      <c r="F1980" s="293"/>
      <c r="G1980" s="293"/>
      <c r="H1980" s="293"/>
      <c r="I1980" s="293"/>
    </row>
    <row r="1981" spans="1:9">
      <c r="A1981" s="292"/>
      <c r="B1981" s="292"/>
      <c r="C1981" s="292"/>
      <c r="D1981" s="292"/>
      <c r="E1981" s="293"/>
      <c r="F1981" s="293"/>
      <c r="G1981" s="293"/>
      <c r="H1981" s="293"/>
      <c r="I1981" s="293"/>
    </row>
    <row r="1982" spans="1:9">
      <c r="A1982" s="292"/>
      <c r="B1982" s="292"/>
      <c r="C1982" s="292"/>
      <c r="D1982" s="292"/>
      <c r="E1982" s="293"/>
      <c r="F1982" s="293"/>
      <c r="G1982" s="293"/>
      <c r="H1982" s="293"/>
      <c r="I1982" s="293"/>
    </row>
    <row r="1983" spans="1:9">
      <c r="A1983" s="292"/>
      <c r="B1983" s="292"/>
      <c r="C1983" s="292"/>
      <c r="D1983" s="470"/>
      <c r="E1983" s="293"/>
      <c r="F1983" s="293"/>
      <c r="G1983" s="293"/>
      <c r="H1983" s="293"/>
      <c r="I1983" s="293"/>
    </row>
    <row r="1984" spans="1:9">
      <c r="A1984" s="292"/>
      <c r="B1984" s="292"/>
      <c r="C1984" s="292"/>
      <c r="D1984" s="292"/>
      <c r="E1984" s="293"/>
      <c r="F1984" s="293"/>
      <c r="G1984" s="293"/>
      <c r="H1984" s="293"/>
      <c r="I1984" s="293"/>
    </row>
    <row r="1985" spans="1:9">
      <c r="A1985" s="292"/>
      <c r="B1985" s="292"/>
      <c r="C1985" s="292"/>
      <c r="D1985" s="470"/>
      <c r="E1985" s="293"/>
      <c r="F1985" s="293"/>
      <c r="G1985" s="293"/>
      <c r="H1985" s="293"/>
      <c r="I1985" s="293"/>
    </row>
    <row r="1986" spans="1:9">
      <c r="A1986" s="292"/>
      <c r="B1986" s="292"/>
      <c r="C1986" s="292"/>
      <c r="D1986" s="292"/>
      <c r="E1986" s="293"/>
      <c r="F1986" s="293"/>
      <c r="G1986" s="293"/>
      <c r="H1986" s="293"/>
      <c r="I1986" s="293"/>
    </row>
    <row r="1987" spans="1:9">
      <c r="A1987" s="292"/>
      <c r="B1987" s="292"/>
      <c r="C1987" s="292"/>
      <c r="D1987" s="292"/>
      <c r="E1987" s="293"/>
      <c r="F1987" s="293"/>
      <c r="G1987" s="293"/>
      <c r="H1987" s="293"/>
      <c r="I1987" s="293"/>
    </row>
    <row r="1988" spans="1:9">
      <c r="A1988" s="292"/>
      <c r="B1988" s="292"/>
      <c r="C1988" s="292"/>
      <c r="D1988" s="292"/>
      <c r="E1988" s="293"/>
      <c r="F1988" s="293"/>
      <c r="G1988" s="293"/>
      <c r="H1988" s="293"/>
      <c r="I1988" s="293"/>
    </row>
    <row r="1989" spans="1:9">
      <c r="A1989" s="292"/>
      <c r="B1989" s="292"/>
      <c r="C1989" s="292"/>
      <c r="D1989" s="292"/>
      <c r="E1989" s="293"/>
      <c r="F1989" s="293"/>
      <c r="G1989" s="293"/>
      <c r="H1989" s="293"/>
      <c r="I1989" s="293"/>
    </row>
    <row r="1990" spans="1:9">
      <c r="A1990" s="292"/>
      <c r="B1990" s="292"/>
      <c r="C1990" s="292"/>
      <c r="D1990" s="292"/>
      <c r="E1990" s="293"/>
      <c r="F1990" s="293"/>
      <c r="G1990" s="293"/>
      <c r="H1990" s="293"/>
      <c r="I1990" s="293"/>
    </row>
    <row r="1991" spans="1:9">
      <c r="A1991" s="292"/>
      <c r="B1991" s="292"/>
      <c r="C1991" s="292"/>
      <c r="D1991" s="292"/>
      <c r="E1991" s="293"/>
      <c r="F1991" s="293"/>
      <c r="G1991" s="293"/>
      <c r="H1991" s="293"/>
      <c r="I1991" s="293"/>
    </row>
    <row r="1992" spans="1:9">
      <c r="A1992" s="292"/>
      <c r="B1992" s="292"/>
      <c r="C1992" s="292"/>
      <c r="D1992" s="292"/>
      <c r="E1992" s="293"/>
      <c r="F1992" s="293"/>
      <c r="G1992" s="293"/>
      <c r="H1992" s="293"/>
      <c r="I1992" s="293"/>
    </row>
    <row r="1993" spans="1:9">
      <c r="A1993" s="292"/>
      <c r="B1993" s="292"/>
      <c r="C1993" s="292"/>
      <c r="D1993" s="292"/>
      <c r="E1993" s="293"/>
      <c r="F1993" s="293"/>
      <c r="G1993" s="293"/>
      <c r="H1993" s="293"/>
      <c r="I1993" s="293"/>
    </row>
    <row r="1994" spans="1:9">
      <c r="A1994" s="292"/>
      <c r="B1994" s="292"/>
      <c r="C1994" s="292"/>
      <c r="D1994" s="292"/>
      <c r="E1994" s="293"/>
      <c r="F1994" s="293"/>
      <c r="G1994" s="293"/>
      <c r="H1994" s="293"/>
      <c r="I1994" s="293"/>
    </row>
    <row r="1995" spans="1:9">
      <c r="A1995" s="292"/>
      <c r="B1995" s="292"/>
      <c r="C1995" s="292"/>
      <c r="D1995" s="292"/>
      <c r="E1995" s="293"/>
      <c r="F1995" s="293"/>
      <c r="G1995" s="293"/>
      <c r="H1995" s="293"/>
      <c r="I1995" s="293"/>
    </row>
    <row r="1996" spans="1:9">
      <c r="A1996" s="292"/>
      <c r="B1996" s="292"/>
      <c r="C1996" s="292"/>
      <c r="D1996" s="292"/>
      <c r="E1996" s="293"/>
      <c r="F1996" s="293"/>
      <c r="G1996" s="293"/>
      <c r="H1996" s="293"/>
      <c r="I1996" s="293"/>
    </row>
    <row r="1997" spans="1:9">
      <c r="A1997" s="292"/>
      <c r="B1997" s="292"/>
      <c r="C1997" s="292"/>
      <c r="D1997" s="292"/>
      <c r="E1997" s="293"/>
      <c r="F1997" s="293"/>
      <c r="G1997" s="293"/>
      <c r="H1997" s="293"/>
      <c r="I1997" s="293"/>
    </row>
    <row r="1998" spans="1:9">
      <c r="A1998" s="292"/>
      <c r="B1998" s="292"/>
      <c r="C1998" s="292"/>
      <c r="D1998" s="292"/>
      <c r="E1998" s="293"/>
      <c r="F1998" s="293"/>
      <c r="G1998" s="293"/>
      <c r="H1998" s="293"/>
      <c r="I1998" s="293"/>
    </row>
    <row r="1999" spans="1:9">
      <c r="A1999" s="292"/>
      <c r="B1999" s="292"/>
      <c r="C1999" s="292"/>
      <c r="D1999" s="292"/>
      <c r="E1999" s="293"/>
      <c r="F1999" s="293"/>
      <c r="G1999" s="293"/>
      <c r="H1999" s="293"/>
      <c r="I1999" s="293"/>
    </row>
    <row r="2000" spans="1:9">
      <c r="A2000" s="292"/>
      <c r="B2000" s="292"/>
      <c r="C2000" s="292"/>
      <c r="D2000" s="292"/>
      <c r="E2000" s="293"/>
      <c r="F2000" s="293"/>
      <c r="G2000" s="293"/>
      <c r="H2000" s="293"/>
      <c r="I2000" s="293"/>
    </row>
    <row r="2001" spans="1:9">
      <c r="A2001" s="292"/>
      <c r="B2001" s="292"/>
      <c r="C2001" s="292"/>
      <c r="D2001" s="292"/>
      <c r="E2001" s="293"/>
      <c r="F2001" s="293"/>
      <c r="G2001" s="293"/>
      <c r="H2001" s="293"/>
      <c r="I2001" s="293"/>
    </row>
    <row r="2002" spans="1:9">
      <c r="A2002" s="292"/>
      <c r="B2002" s="292"/>
      <c r="C2002" s="292"/>
      <c r="D2002" s="470"/>
      <c r="E2002" s="293"/>
      <c r="F2002" s="293"/>
      <c r="G2002" s="293"/>
      <c r="H2002" s="293"/>
      <c r="I2002" s="293"/>
    </row>
    <row r="2003" spans="1:9">
      <c r="A2003" s="292"/>
      <c r="B2003" s="292"/>
      <c r="C2003" s="292"/>
      <c r="D2003" s="470"/>
      <c r="E2003" s="293"/>
      <c r="F2003" s="293"/>
      <c r="G2003" s="293"/>
      <c r="H2003" s="293"/>
      <c r="I2003" s="293"/>
    </row>
    <row r="2004" spans="1:9">
      <c r="A2004" s="292"/>
      <c r="B2004" s="292"/>
      <c r="C2004" s="292"/>
      <c r="D2004" s="470"/>
      <c r="E2004" s="293"/>
      <c r="F2004" s="293"/>
      <c r="G2004" s="293"/>
      <c r="H2004" s="293"/>
      <c r="I2004" s="293"/>
    </row>
    <row r="2005" spans="1:9">
      <c r="A2005" s="292"/>
      <c r="B2005" s="292"/>
      <c r="C2005" s="292"/>
      <c r="D2005" s="292"/>
      <c r="E2005" s="293"/>
      <c r="F2005" s="293"/>
      <c r="G2005" s="293"/>
      <c r="H2005" s="293"/>
      <c r="I2005" s="293"/>
    </row>
    <row r="2006" spans="1:9">
      <c r="A2006" s="292"/>
      <c r="B2006" s="292"/>
      <c r="C2006" s="292"/>
      <c r="D2006" s="292"/>
      <c r="E2006" s="293"/>
      <c r="F2006" s="293"/>
      <c r="G2006" s="293"/>
      <c r="H2006" s="293"/>
      <c r="I2006" s="293"/>
    </row>
    <row r="2007" spans="1:9">
      <c r="A2007" s="292"/>
      <c r="B2007" s="292"/>
      <c r="C2007" s="292"/>
      <c r="D2007" s="292"/>
      <c r="E2007" s="293"/>
      <c r="F2007" s="293"/>
      <c r="G2007" s="293"/>
      <c r="H2007" s="293"/>
      <c r="I2007" s="293"/>
    </row>
    <row r="2008" spans="1:9">
      <c r="A2008" s="292"/>
      <c r="B2008" s="292"/>
      <c r="C2008" s="292"/>
      <c r="D2008" s="292"/>
      <c r="E2008" s="293"/>
      <c r="F2008" s="293"/>
      <c r="G2008" s="293"/>
      <c r="H2008" s="293"/>
      <c r="I2008" s="293"/>
    </row>
    <row r="2009" spans="1:9">
      <c r="A2009" s="292"/>
      <c r="B2009" s="292"/>
      <c r="C2009" s="292"/>
      <c r="D2009" s="470"/>
      <c r="E2009" s="293"/>
      <c r="F2009" s="293"/>
      <c r="G2009" s="293"/>
      <c r="H2009" s="293"/>
      <c r="I2009" s="293"/>
    </row>
    <row r="2010" spans="1:9">
      <c r="A2010" s="292"/>
      <c r="B2010" s="292"/>
      <c r="C2010" s="292"/>
      <c r="D2010" s="292"/>
      <c r="E2010" s="293"/>
      <c r="F2010" s="293"/>
      <c r="G2010" s="293"/>
      <c r="H2010" s="293"/>
      <c r="I2010" s="293"/>
    </row>
    <row r="2011" spans="1:9">
      <c r="A2011" s="292"/>
      <c r="B2011" s="292"/>
      <c r="C2011" s="292"/>
      <c r="D2011" s="292"/>
      <c r="E2011" s="293"/>
      <c r="F2011" s="293"/>
      <c r="G2011" s="293"/>
      <c r="H2011" s="293"/>
      <c r="I2011" s="293"/>
    </row>
    <row r="2012" spans="1:9">
      <c r="A2012" s="292"/>
      <c r="B2012" s="292"/>
      <c r="C2012" s="292"/>
      <c r="D2012" s="292"/>
      <c r="E2012" s="293"/>
      <c r="F2012" s="293"/>
      <c r="G2012" s="293"/>
      <c r="H2012" s="293"/>
      <c r="I2012" s="293"/>
    </row>
    <row r="2013" spans="1:9">
      <c r="A2013" s="292"/>
      <c r="B2013" s="292"/>
      <c r="C2013" s="292"/>
      <c r="D2013" s="292"/>
      <c r="E2013" s="293"/>
      <c r="F2013" s="293"/>
      <c r="G2013" s="293"/>
      <c r="H2013" s="293"/>
      <c r="I2013" s="293"/>
    </row>
    <row r="2014" spans="1:9">
      <c r="A2014" s="292"/>
      <c r="B2014" s="292"/>
      <c r="C2014" s="292"/>
      <c r="D2014" s="292"/>
      <c r="E2014" s="293"/>
      <c r="F2014" s="293"/>
      <c r="G2014" s="293"/>
      <c r="H2014" s="293"/>
      <c r="I2014" s="293"/>
    </row>
    <row r="2015" spans="1:9">
      <c r="A2015" s="292"/>
      <c r="B2015" s="292"/>
      <c r="C2015" s="292"/>
      <c r="D2015" s="292"/>
      <c r="E2015" s="293"/>
      <c r="F2015" s="293"/>
      <c r="G2015" s="293"/>
      <c r="H2015" s="293"/>
      <c r="I2015" s="293"/>
    </row>
    <row r="2016" spans="1:9">
      <c r="A2016" s="292"/>
      <c r="B2016" s="292"/>
      <c r="C2016" s="292"/>
      <c r="D2016" s="292"/>
      <c r="E2016" s="293"/>
      <c r="F2016" s="293"/>
      <c r="G2016" s="293"/>
      <c r="H2016" s="293"/>
      <c r="I2016" s="293"/>
    </row>
    <row r="2017" spans="1:9">
      <c r="A2017" s="292"/>
      <c r="B2017" s="292"/>
      <c r="C2017" s="292"/>
      <c r="D2017" s="292"/>
      <c r="E2017" s="293"/>
      <c r="F2017" s="293"/>
      <c r="G2017" s="293"/>
      <c r="H2017" s="293"/>
      <c r="I2017" s="293"/>
    </row>
    <row r="2018" spans="1:9">
      <c r="A2018" s="292"/>
      <c r="B2018" s="292"/>
      <c r="C2018" s="292"/>
      <c r="D2018" s="292"/>
      <c r="E2018" s="293"/>
      <c r="F2018" s="293"/>
      <c r="G2018" s="293"/>
      <c r="H2018" s="293"/>
      <c r="I2018" s="293"/>
    </row>
    <row r="2019" spans="1:9">
      <c r="A2019" s="292"/>
      <c r="B2019" s="292"/>
      <c r="C2019" s="292"/>
      <c r="D2019" s="292"/>
      <c r="E2019" s="293"/>
      <c r="F2019" s="293"/>
      <c r="G2019" s="293"/>
      <c r="H2019" s="293"/>
      <c r="I2019" s="293"/>
    </row>
    <row r="2020" spans="1:9">
      <c r="A2020" s="292"/>
      <c r="B2020" s="292"/>
      <c r="C2020" s="292"/>
      <c r="D2020" s="292"/>
      <c r="E2020" s="293"/>
      <c r="F2020" s="293"/>
      <c r="G2020" s="293"/>
      <c r="H2020" s="293"/>
      <c r="I2020" s="293"/>
    </row>
    <row r="2021" spans="1:9">
      <c r="A2021" s="292"/>
      <c r="B2021" s="292"/>
      <c r="C2021" s="292"/>
      <c r="D2021" s="470"/>
      <c r="E2021" s="293"/>
      <c r="F2021" s="293"/>
      <c r="G2021" s="293"/>
      <c r="H2021" s="293"/>
      <c r="I2021" s="293"/>
    </row>
    <row r="2022" spans="1:9">
      <c r="A2022" s="292"/>
      <c r="B2022" s="292"/>
      <c r="C2022" s="292"/>
      <c r="D2022" s="292"/>
      <c r="E2022" s="293"/>
      <c r="F2022" s="293"/>
      <c r="G2022" s="293"/>
      <c r="H2022" s="293"/>
      <c r="I2022" s="293"/>
    </row>
    <row r="2023" spans="1:9">
      <c r="A2023" s="292"/>
      <c r="B2023" s="292"/>
      <c r="C2023" s="292"/>
      <c r="D2023" s="470"/>
      <c r="E2023" s="293"/>
      <c r="F2023" s="293"/>
      <c r="G2023" s="293"/>
      <c r="H2023" s="293"/>
      <c r="I2023" s="293"/>
    </row>
    <row r="2024" spans="1:9">
      <c r="A2024" s="292"/>
      <c r="B2024" s="292"/>
      <c r="C2024" s="292"/>
      <c r="D2024" s="292"/>
      <c r="E2024" s="293"/>
      <c r="F2024" s="293"/>
      <c r="G2024" s="293"/>
      <c r="H2024" s="293"/>
      <c r="I2024" s="293"/>
    </row>
    <row r="2025" spans="1:9">
      <c r="A2025" s="292"/>
      <c r="B2025" s="292"/>
      <c r="C2025" s="292"/>
      <c r="D2025" s="470"/>
      <c r="E2025" s="293"/>
      <c r="F2025" s="293"/>
      <c r="G2025" s="293"/>
      <c r="H2025" s="293"/>
      <c r="I2025" s="293"/>
    </row>
    <row r="2026" spans="1:9">
      <c r="A2026" s="292"/>
      <c r="B2026" s="292"/>
      <c r="C2026" s="292"/>
      <c r="D2026" s="292"/>
      <c r="E2026" s="293"/>
      <c r="F2026" s="293"/>
      <c r="G2026" s="293"/>
      <c r="H2026" s="293"/>
      <c r="I2026" s="293"/>
    </row>
    <row r="2027" spans="1:9">
      <c r="A2027" s="292"/>
      <c r="B2027" s="292"/>
      <c r="C2027" s="292"/>
      <c r="D2027" s="292"/>
      <c r="E2027" s="293"/>
      <c r="F2027" s="293"/>
      <c r="G2027" s="293"/>
      <c r="H2027" s="293"/>
      <c r="I2027" s="293"/>
    </row>
    <row r="2028" spans="1:9">
      <c r="A2028" s="292"/>
      <c r="B2028" s="292"/>
      <c r="C2028" s="292"/>
      <c r="D2028" s="292"/>
      <c r="E2028" s="293"/>
      <c r="F2028" s="293"/>
      <c r="G2028" s="293"/>
      <c r="H2028" s="293"/>
      <c r="I2028" s="293"/>
    </row>
    <row r="2029" spans="1:9">
      <c r="A2029" s="292"/>
      <c r="B2029" s="292"/>
      <c r="C2029" s="292"/>
      <c r="D2029" s="292"/>
      <c r="E2029" s="293"/>
      <c r="F2029" s="293"/>
      <c r="G2029" s="293"/>
      <c r="H2029" s="293"/>
      <c r="I2029" s="293"/>
    </row>
    <row r="2030" spans="1:9">
      <c r="A2030" s="292"/>
      <c r="B2030" s="292"/>
      <c r="C2030" s="292"/>
      <c r="D2030" s="292"/>
      <c r="E2030" s="293"/>
      <c r="F2030" s="293"/>
      <c r="G2030" s="293"/>
      <c r="H2030" s="293"/>
      <c r="I2030" s="293"/>
    </row>
    <row r="2031" spans="1:9">
      <c r="A2031" s="292"/>
      <c r="B2031" s="292"/>
      <c r="C2031" s="292"/>
      <c r="D2031" s="292"/>
      <c r="E2031" s="293"/>
      <c r="F2031" s="293"/>
      <c r="G2031" s="293"/>
      <c r="H2031" s="293"/>
      <c r="I2031" s="293"/>
    </row>
    <row r="2032" spans="1:9">
      <c r="A2032" s="292"/>
      <c r="B2032" s="292"/>
      <c r="C2032" s="292"/>
      <c r="D2032" s="292"/>
      <c r="E2032" s="293"/>
      <c r="F2032" s="293"/>
      <c r="G2032" s="293"/>
      <c r="H2032" s="293"/>
      <c r="I2032" s="293"/>
    </row>
    <row r="2033" spans="1:9">
      <c r="A2033" s="292"/>
      <c r="B2033" s="292"/>
      <c r="C2033" s="292"/>
      <c r="D2033" s="292"/>
      <c r="E2033" s="293"/>
      <c r="F2033" s="293"/>
      <c r="G2033" s="293"/>
      <c r="H2033" s="293"/>
      <c r="I2033" s="293"/>
    </row>
    <row r="2034" spans="1:9">
      <c r="A2034" s="292"/>
      <c r="B2034" s="292"/>
      <c r="C2034" s="292"/>
      <c r="D2034" s="292"/>
      <c r="E2034" s="293"/>
      <c r="F2034" s="293"/>
      <c r="G2034" s="293"/>
      <c r="H2034" s="293"/>
      <c r="I2034" s="293"/>
    </row>
    <row r="2035" spans="1:9">
      <c r="A2035" s="292"/>
      <c r="B2035" s="292"/>
      <c r="C2035" s="292"/>
      <c r="D2035" s="292"/>
      <c r="E2035" s="293"/>
      <c r="F2035" s="293"/>
      <c r="G2035" s="293"/>
      <c r="H2035" s="293"/>
      <c r="I2035" s="293"/>
    </row>
    <row r="2036" spans="1:9">
      <c r="A2036" s="292"/>
      <c r="B2036" s="292"/>
      <c r="C2036" s="292"/>
      <c r="D2036" s="292"/>
      <c r="E2036" s="293"/>
      <c r="F2036" s="293"/>
      <c r="G2036" s="293"/>
      <c r="H2036" s="293"/>
      <c r="I2036" s="293"/>
    </row>
    <row r="2037" spans="1:9">
      <c r="A2037" s="292"/>
      <c r="B2037" s="292"/>
      <c r="C2037" s="292"/>
      <c r="D2037" s="292"/>
      <c r="E2037" s="293"/>
      <c r="F2037" s="293"/>
      <c r="G2037" s="293"/>
      <c r="H2037" s="293"/>
      <c r="I2037" s="293"/>
    </row>
    <row r="2038" spans="1:9">
      <c r="A2038" s="292"/>
      <c r="B2038" s="292"/>
      <c r="C2038" s="292"/>
      <c r="D2038" s="292"/>
      <c r="E2038" s="293"/>
      <c r="F2038" s="293"/>
      <c r="G2038" s="293"/>
      <c r="H2038" s="293"/>
      <c r="I2038" s="293"/>
    </row>
    <row r="2039" spans="1:9">
      <c r="A2039" s="292"/>
      <c r="B2039" s="292"/>
      <c r="C2039" s="292"/>
      <c r="D2039" s="292"/>
      <c r="E2039" s="293"/>
      <c r="F2039" s="293"/>
      <c r="G2039" s="293"/>
      <c r="H2039" s="293"/>
      <c r="I2039" s="293"/>
    </row>
    <row r="2040" spans="1:9">
      <c r="A2040" s="292"/>
      <c r="B2040" s="292"/>
      <c r="C2040" s="292"/>
      <c r="D2040" s="470"/>
      <c r="E2040" s="293"/>
      <c r="F2040" s="293"/>
      <c r="G2040" s="293"/>
      <c r="H2040" s="293"/>
      <c r="I2040" s="293"/>
    </row>
    <row r="2041" spans="1:9">
      <c r="A2041" s="292"/>
      <c r="B2041" s="292"/>
      <c r="C2041" s="292"/>
      <c r="D2041" s="470"/>
      <c r="E2041" s="293"/>
      <c r="F2041" s="293"/>
      <c r="G2041" s="293"/>
      <c r="H2041" s="293"/>
      <c r="I2041" s="293"/>
    </row>
    <row r="2042" spans="1:9">
      <c r="A2042" s="292"/>
      <c r="B2042" s="292"/>
      <c r="C2042" s="292"/>
      <c r="D2042" s="470"/>
      <c r="E2042" s="293"/>
      <c r="F2042" s="293"/>
      <c r="G2042" s="293"/>
      <c r="H2042" s="293"/>
      <c r="I2042" s="293"/>
    </row>
    <row r="2043" spans="1:9">
      <c r="A2043" s="292"/>
      <c r="B2043" s="292"/>
      <c r="C2043" s="292"/>
      <c r="D2043" s="292"/>
      <c r="E2043" s="293"/>
      <c r="F2043" s="293"/>
      <c r="G2043" s="293"/>
      <c r="H2043" s="293"/>
      <c r="I2043" s="293"/>
    </row>
    <row r="2044" spans="1:9">
      <c r="A2044" s="292"/>
      <c r="B2044" s="292"/>
      <c r="C2044" s="292"/>
      <c r="D2044" s="470"/>
      <c r="E2044" s="293"/>
      <c r="F2044" s="293"/>
      <c r="G2044" s="293"/>
      <c r="H2044" s="293"/>
      <c r="I2044" s="293"/>
    </row>
    <row r="2045" spans="1:9">
      <c r="A2045" s="292"/>
      <c r="B2045" s="292"/>
      <c r="C2045" s="292"/>
      <c r="D2045" s="292"/>
      <c r="E2045" s="293"/>
      <c r="F2045" s="293"/>
      <c r="G2045" s="293"/>
      <c r="H2045" s="293"/>
      <c r="I2045" s="293"/>
    </row>
    <row r="2046" spans="1:9">
      <c r="A2046" s="292"/>
      <c r="B2046" s="292"/>
      <c r="C2046" s="292"/>
      <c r="D2046" s="292"/>
      <c r="E2046" s="293"/>
      <c r="F2046" s="293"/>
      <c r="G2046" s="293"/>
      <c r="H2046" s="293"/>
      <c r="I2046" s="293"/>
    </row>
    <row r="2047" spans="1:9">
      <c r="A2047" s="292"/>
      <c r="B2047" s="292"/>
      <c r="C2047" s="292"/>
      <c r="D2047" s="292"/>
      <c r="E2047" s="293"/>
      <c r="F2047" s="293"/>
      <c r="G2047" s="293"/>
      <c r="H2047" s="293"/>
      <c r="I2047" s="293"/>
    </row>
    <row r="2048" spans="1:9">
      <c r="A2048" s="292"/>
      <c r="B2048" s="292"/>
      <c r="C2048" s="292"/>
      <c r="D2048" s="292"/>
      <c r="E2048" s="293"/>
      <c r="F2048" s="293"/>
      <c r="G2048" s="293"/>
      <c r="H2048" s="293"/>
      <c r="I2048" s="293"/>
    </row>
    <row r="2049" spans="1:9">
      <c r="A2049" s="292"/>
      <c r="B2049" s="292"/>
      <c r="C2049" s="292"/>
      <c r="D2049" s="292"/>
      <c r="E2049" s="293"/>
      <c r="F2049" s="293"/>
      <c r="G2049" s="293"/>
      <c r="H2049" s="293"/>
      <c r="I2049" s="293"/>
    </row>
    <row r="2050" spans="1:9">
      <c r="A2050" s="292"/>
      <c r="B2050" s="292"/>
      <c r="C2050" s="292"/>
      <c r="D2050" s="292"/>
      <c r="E2050" s="293"/>
      <c r="F2050" s="293"/>
      <c r="G2050" s="293"/>
      <c r="H2050" s="293"/>
      <c r="I2050" s="293"/>
    </row>
    <row r="2051" spans="1:9">
      <c r="A2051" s="292"/>
      <c r="B2051" s="292"/>
      <c r="C2051" s="292"/>
      <c r="D2051" s="292"/>
      <c r="E2051" s="293"/>
      <c r="F2051" s="293"/>
      <c r="G2051" s="293"/>
      <c r="H2051" s="293"/>
      <c r="I2051" s="293"/>
    </row>
    <row r="2052" spans="1:9">
      <c r="A2052" s="292"/>
      <c r="B2052" s="292"/>
      <c r="C2052" s="292"/>
      <c r="D2052" s="292"/>
      <c r="E2052" s="293"/>
      <c r="F2052" s="293"/>
      <c r="G2052" s="293"/>
      <c r="H2052" s="293"/>
      <c r="I2052" s="293"/>
    </row>
    <row r="2053" spans="1:9">
      <c r="A2053" s="292"/>
      <c r="B2053" s="292"/>
      <c r="C2053" s="292"/>
      <c r="D2053" s="292"/>
      <c r="E2053" s="293"/>
      <c r="F2053" s="293"/>
      <c r="G2053" s="293"/>
      <c r="H2053" s="293"/>
      <c r="I2053" s="293"/>
    </row>
    <row r="2054" spans="1:9">
      <c r="A2054" s="292"/>
      <c r="B2054" s="292"/>
      <c r="C2054" s="292"/>
      <c r="D2054" s="292"/>
      <c r="E2054" s="293"/>
      <c r="F2054" s="293"/>
      <c r="G2054" s="293"/>
      <c r="H2054" s="293"/>
      <c r="I2054" s="293"/>
    </row>
    <row r="2055" spans="1:9">
      <c r="A2055" s="292"/>
      <c r="B2055" s="292"/>
      <c r="C2055" s="292"/>
      <c r="D2055" s="292"/>
      <c r="E2055" s="293"/>
      <c r="F2055" s="293"/>
      <c r="G2055" s="293"/>
      <c r="H2055" s="293"/>
      <c r="I2055" s="293"/>
    </row>
    <row r="2056" spans="1:9">
      <c r="A2056" s="292"/>
      <c r="B2056" s="292"/>
      <c r="C2056" s="292"/>
      <c r="D2056" s="292"/>
      <c r="E2056" s="293"/>
      <c r="F2056" s="293"/>
      <c r="G2056" s="293"/>
      <c r="H2056" s="293"/>
      <c r="I2056" s="293"/>
    </row>
    <row r="2057" spans="1:9">
      <c r="A2057" s="292"/>
      <c r="B2057" s="292"/>
      <c r="C2057" s="292"/>
      <c r="D2057" s="292"/>
      <c r="E2057" s="293"/>
      <c r="F2057" s="293"/>
      <c r="G2057" s="293"/>
      <c r="H2057" s="293"/>
      <c r="I2057" s="293"/>
    </row>
    <row r="2058" spans="1:9">
      <c r="A2058" s="292"/>
      <c r="B2058" s="292"/>
      <c r="C2058" s="292"/>
      <c r="D2058" s="292"/>
      <c r="E2058" s="293"/>
      <c r="F2058" s="293"/>
      <c r="G2058" s="293"/>
      <c r="H2058" s="293"/>
      <c r="I2058" s="293"/>
    </row>
    <row r="2059" spans="1:9">
      <c r="A2059" s="292"/>
      <c r="B2059" s="292"/>
      <c r="C2059" s="292"/>
      <c r="D2059" s="292"/>
      <c r="E2059" s="293"/>
      <c r="F2059" s="293"/>
      <c r="G2059" s="293"/>
      <c r="H2059" s="293"/>
      <c r="I2059" s="293"/>
    </row>
    <row r="2060" spans="1:9">
      <c r="A2060" s="292"/>
      <c r="B2060" s="292"/>
      <c r="C2060" s="292"/>
      <c r="D2060" s="470"/>
      <c r="E2060" s="293"/>
      <c r="F2060" s="293"/>
      <c r="G2060" s="293"/>
      <c r="H2060" s="293"/>
      <c r="I2060" s="293"/>
    </row>
    <row r="2061" spans="1:9">
      <c r="A2061" s="292"/>
      <c r="B2061" s="292"/>
      <c r="C2061" s="292"/>
      <c r="D2061" s="292"/>
      <c r="E2061" s="293"/>
      <c r="F2061" s="293"/>
      <c r="G2061" s="293"/>
      <c r="H2061" s="293"/>
      <c r="I2061" s="293"/>
    </row>
    <row r="2062" spans="1:9">
      <c r="A2062" s="292"/>
      <c r="B2062" s="292"/>
      <c r="C2062" s="292"/>
      <c r="D2062" s="292"/>
      <c r="E2062" s="293"/>
      <c r="F2062" s="293"/>
      <c r="G2062" s="293"/>
      <c r="H2062" s="293"/>
      <c r="I2062" s="293"/>
    </row>
    <row r="2063" spans="1:9">
      <c r="A2063" s="292"/>
      <c r="B2063" s="292"/>
      <c r="C2063" s="292"/>
      <c r="D2063" s="292"/>
      <c r="E2063" s="293"/>
      <c r="F2063" s="293"/>
      <c r="G2063" s="293"/>
      <c r="H2063" s="293"/>
      <c r="I2063" s="293"/>
    </row>
    <row r="2064" spans="1:9">
      <c r="A2064" s="292"/>
      <c r="B2064" s="292"/>
      <c r="C2064" s="292"/>
      <c r="D2064" s="292"/>
      <c r="E2064" s="293"/>
      <c r="F2064" s="293"/>
      <c r="G2064" s="293"/>
      <c r="H2064" s="293"/>
      <c r="I2064" s="293"/>
    </row>
    <row r="2065" spans="1:9">
      <c r="A2065" s="292"/>
      <c r="B2065" s="292"/>
      <c r="C2065" s="292"/>
      <c r="D2065" s="292"/>
      <c r="E2065" s="293"/>
      <c r="F2065" s="293"/>
      <c r="G2065" s="293"/>
      <c r="H2065" s="293"/>
      <c r="I2065" s="293"/>
    </row>
    <row r="2066" spans="1:9">
      <c r="A2066" s="292"/>
      <c r="B2066" s="292"/>
      <c r="C2066" s="292"/>
      <c r="D2066" s="292"/>
      <c r="E2066" s="293"/>
      <c r="F2066" s="293"/>
      <c r="G2066" s="293"/>
      <c r="H2066" s="293"/>
      <c r="I2066" s="293"/>
    </row>
    <row r="2067" spans="1:9">
      <c r="A2067" s="292"/>
      <c r="B2067" s="292"/>
      <c r="C2067" s="292"/>
      <c r="D2067" s="470"/>
      <c r="E2067" s="293"/>
      <c r="F2067" s="293"/>
      <c r="G2067" s="293"/>
      <c r="H2067" s="293"/>
      <c r="I2067" s="293"/>
    </row>
    <row r="2068" spans="1:9">
      <c r="A2068" s="292"/>
      <c r="B2068" s="292"/>
      <c r="C2068" s="292"/>
      <c r="D2068" s="292"/>
      <c r="E2068" s="293"/>
      <c r="F2068" s="293"/>
      <c r="G2068" s="293"/>
      <c r="H2068" s="293"/>
      <c r="I2068" s="293"/>
    </row>
    <row r="2069" spans="1:9">
      <c r="A2069" s="292"/>
      <c r="B2069" s="292"/>
      <c r="C2069" s="292"/>
      <c r="D2069" s="292"/>
      <c r="E2069" s="293"/>
      <c r="F2069" s="293"/>
      <c r="G2069" s="293"/>
      <c r="H2069" s="293"/>
      <c r="I2069" s="293"/>
    </row>
    <row r="2070" spans="1:9">
      <c r="A2070" s="292"/>
      <c r="B2070" s="292"/>
      <c r="C2070" s="292"/>
      <c r="D2070" s="292"/>
      <c r="E2070" s="293"/>
      <c r="F2070" s="293"/>
      <c r="G2070" s="293"/>
      <c r="H2070" s="293"/>
      <c r="I2070" s="293"/>
    </row>
    <row r="2071" spans="1:9">
      <c r="A2071" s="292"/>
      <c r="B2071" s="292"/>
      <c r="C2071" s="292"/>
      <c r="D2071" s="292"/>
      <c r="E2071" s="293"/>
      <c r="F2071" s="293"/>
      <c r="G2071" s="293"/>
      <c r="H2071" s="293"/>
      <c r="I2071" s="293"/>
    </row>
    <row r="2072" spans="1:9">
      <c r="A2072" s="292"/>
      <c r="B2072" s="292"/>
      <c r="C2072" s="292"/>
      <c r="D2072" s="292"/>
      <c r="E2072" s="293"/>
      <c r="F2072" s="293"/>
      <c r="G2072" s="293"/>
      <c r="H2072" s="293"/>
      <c r="I2072" s="293"/>
    </row>
    <row r="2073" spans="1:9">
      <c r="A2073" s="292"/>
      <c r="B2073" s="292"/>
      <c r="C2073" s="292"/>
      <c r="D2073" s="292"/>
      <c r="E2073" s="293"/>
      <c r="F2073" s="293"/>
      <c r="G2073" s="293"/>
      <c r="H2073" s="293"/>
      <c r="I2073" s="293"/>
    </row>
    <row r="2074" spans="1:9">
      <c r="A2074" s="292"/>
      <c r="B2074" s="292"/>
      <c r="C2074" s="292"/>
      <c r="D2074" s="292"/>
      <c r="E2074" s="293"/>
      <c r="F2074" s="293"/>
      <c r="G2074" s="293"/>
      <c r="H2074" s="293"/>
      <c r="I2074" s="293"/>
    </row>
    <row r="2075" spans="1:9">
      <c r="A2075" s="292"/>
      <c r="B2075" s="292"/>
      <c r="C2075" s="292"/>
      <c r="D2075" s="292"/>
      <c r="E2075" s="293"/>
      <c r="F2075" s="293"/>
      <c r="G2075" s="293"/>
      <c r="H2075" s="293"/>
      <c r="I2075" s="293"/>
    </row>
    <row r="2076" spans="1:9">
      <c r="A2076" s="292"/>
      <c r="B2076" s="292"/>
      <c r="C2076" s="292"/>
      <c r="D2076" s="292"/>
      <c r="E2076" s="293"/>
      <c r="F2076" s="293"/>
      <c r="G2076" s="293"/>
      <c r="H2076" s="293"/>
      <c r="I2076" s="293"/>
    </row>
    <row r="2077" spans="1:9">
      <c r="A2077" s="292"/>
      <c r="B2077" s="292"/>
      <c r="C2077" s="292"/>
      <c r="D2077" s="292"/>
      <c r="E2077" s="293"/>
      <c r="F2077" s="293"/>
      <c r="G2077" s="293"/>
      <c r="H2077" s="293"/>
      <c r="I2077" s="293"/>
    </row>
    <row r="2078" spans="1:9">
      <c r="A2078" s="292"/>
      <c r="B2078" s="292"/>
      <c r="C2078" s="292"/>
      <c r="D2078" s="470"/>
      <c r="E2078" s="293"/>
      <c r="F2078" s="293"/>
      <c r="G2078" s="293"/>
      <c r="H2078" s="293"/>
      <c r="I2078" s="293"/>
    </row>
    <row r="2079" spans="1:9">
      <c r="A2079" s="292"/>
      <c r="B2079" s="292"/>
      <c r="C2079" s="292"/>
      <c r="D2079" s="292"/>
      <c r="E2079" s="293"/>
      <c r="F2079" s="293"/>
      <c r="G2079" s="293"/>
      <c r="H2079" s="293"/>
      <c r="I2079" s="293"/>
    </row>
    <row r="2080" spans="1:9">
      <c r="A2080" s="292"/>
      <c r="B2080" s="292"/>
      <c r="C2080" s="292"/>
      <c r="D2080" s="292"/>
      <c r="E2080" s="293"/>
      <c r="F2080" s="293"/>
      <c r="G2080" s="293"/>
      <c r="H2080" s="293"/>
      <c r="I2080" s="293"/>
    </row>
    <row r="2081" spans="1:9">
      <c r="A2081" s="292"/>
      <c r="B2081" s="292"/>
      <c r="C2081" s="292"/>
      <c r="D2081" s="292"/>
      <c r="E2081" s="293"/>
      <c r="F2081" s="293"/>
      <c r="G2081" s="293"/>
      <c r="H2081" s="293"/>
      <c r="I2081" s="293"/>
    </row>
    <row r="2082" spans="1:9">
      <c r="A2082" s="292"/>
      <c r="B2082" s="292"/>
      <c r="C2082" s="292"/>
      <c r="D2082" s="292"/>
      <c r="E2082" s="293"/>
      <c r="F2082" s="293"/>
      <c r="G2082" s="293"/>
      <c r="H2082" s="293"/>
      <c r="I2082" s="293"/>
    </row>
    <row r="2083" spans="1:9">
      <c r="A2083" s="292"/>
      <c r="B2083" s="292"/>
      <c r="C2083" s="292"/>
      <c r="D2083" s="292"/>
      <c r="E2083" s="293"/>
      <c r="F2083" s="293"/>
      <c r="G2083" s="293"/>
      <c r="H2083" s="293"/>
      <c r="I2083" s="293"/>
    </row>
    <row r="2084" spans="1:9">
      <c r="A2084" s="292"/>
      <c r="B2084" s="292"/>
      <c r="C2084" s="292"/>
      <c r="D2084" s="470"/>
      <c r="E2084" s="293"/>
      <c r="F2084" s="293"/>
      <c r="G2084" s="293"/>
      <c r="H2084" s="293"/>
      <c r="I2084" s="293"/>
    </row>
    <row r="2085" spans="1:9">
      <c r="A2085" s="292"/>
      <c r="B2085" s="292"/>
      <c r="C2085" s="292"/>
      <c r="D2085" s="292"/>
      <c r="E2085" s="293"/>
      <c r="F2085" s="293"/>
      <c r="G2085" s="293"/>
      <c r="H2085" s="293"/>
      <c r="I2085" s="293"/>
    </row>
    <row r="2086" spans="1:9">
      <c r="A2086" s="292"/>
      <c r="B2086" s="292"/>
      <c r="C2086" s="292"/>
      <c r="D2086" s="292"/>
      <c r="E2086" s="293"/>
      <c r="F2086" s="293"/>
      <c r="G2086" s="293"/>
      <c r="H2086" s="293"/>
      <c r="I2086" s="293"/>
    </row>
    <row r="2087" spans="1:9">
      <c r="A2087" s="292"/>
      <c r="B2087" s="292"/>
      <c r="C2087" s="292"/>
      <c r="D2087" s="292"/>
      <c r="E2087" s="293"/>
      <c r="F2087" s="293"/>
      <c r="G2087" s="293"/>
      <c r="H2087" s="293"/>
      <c r="I2087" s="293"/>
    </row>
    <row r="2088" spans="1:9">
      <c r="A2088" s="292"/>
      <c r="B2088" s="292"/>
      <c r="C2088" s="292"/>
      <c r="D2088" s="292"/>
      <c r="E2088" s="293"/>
      <c r="F2088" s="293"/>
      <c r="G2088" s="293"/>
      <c r="H2088" s="293"/>
      <c r="I2088" s="293"/>
    </row>
    <row r="2089" spans="1:9">
      <c r="A2089" s="292"/>
      <c r="B2089" s="292"/>
      <c r="C2089" s="292"/>
      <c r="D2089" s="292"/>
      <c r="E2089" s="293"/>
      <c r="F2089" s="293"/>
      <c r="G2089" s="293"/>
      <c r="H2089" s="293"/>
      <c r="I2089" s="293"/>
    </row>
    <row r="2090" spans="1:9">
      <c r="A2090" s="292"/>
      <c r="B2090" s="292"/>
      <c r="C2090" s="292"/>
      <c r="D2090" s="292"/>
      <c r="E2090" s="293"/>
      <c r="F2090" s="293"/>
      <c r="G2090" s="293"/>
      <c r="H2090" s="293"/>
      <c r="I2090" s="293"/>
    </row>
    <row r="2091" spans="1:9">
      <c r="A2091" s="292"/>
      <c r="B2091" s="292"/>
      <c r="C2091" s="292"/>
      <c r="D2091" s="292"/>
      <c r="E2091" s="293"/>
      <c r="F2091" s="293"/>
      <c r="G2091" s="293"/>
      <c r="H2091" s="293"/>
      <c r="I2091" s="293"/>
    </row>
    <row r="2092" spans="1:9">
      <c r="A2092" s="292"/>
      <c r="B2092" s="292"/>
      <c r="C2092" s="292"/>
      <c r="D2092" s="292"/>
      <c r="E2092" s="293"/>
      <c r="F2092" s="293"/>
      <c r="G2092" s="293"/>
      <c r="H2092" s="293"/>
      <c r="I2092" s="293"/>
    </row>
    <row r="2093" spans="1:9">
      <c r="A2093" s="292"/>
      <c r="B2093" s="292"/>
      <c r="C2093" s="292"/>
      <c r="D2093" s="292"/>
      <c r="E2093" s="293"/>
      <c r="F2093" s="293"/>
      <c r="G2093" s="293"/>
      <c r="H2093" s="293"/>
      <c r="I2093" s="293"/>
    </row>
    <row r="2094" spans="1:9">
      <c r="A2094" s="292"/>
      <c r="B2094" s="292"/>
      <c r="C2094" s="292"/>
      <c r="D2094" s="292"/>
      <c r="E2094" s="293"/>
      <c r="F2094" s="293"/>
      <c r="G2094" s="293"/>
      <c r="H2094" s="293"/>
      <c r="I2094" s="293"/>
    </row>
    <row r="2095" spans="1:9">
      <c r="A2095" s="292"/>
      <c r="B2095" s="292"/>
      <c r="C2095" s="292"/>
      <c r="D2095" s="292"/>
      <c r="E2095" s="293"/>
      <c r="F2095" s="293"/>
      <c r="G2095" s="293"/>
      <c r="H2095" s="293"/>
      <c r="I2095" s="293"/>
    </row>
    <row r="2096" spans="1:9">
      <c r="A2096" s="292"/>
      <c r="B2096" s="292"/>
      <c r="C2096" s="292"/>
      <c r="D2096" s="292"/>
      <c r="E2096" s="293"/>
      <c r="F2096" s="293"/>
      <c r="G2096" s="293"/>
      <c r="H2096" s="293"/>
      <c r="I2096" s="293"/>
    </row>
    <row r="2097" spans="1:9">
      <c r="A2097" s="292"/>
      <c r="B2097" s="292"/>
      <c r="C2097" s="292"/>
      <c r="D2097" s="470"/>
      <c r="E2097" s="293"/>
      <c r="F2097" s="293"/>
      <c r="G2097" s="293"/>
      <c r="H2097" s="293"/>
      <c r="I2097" s="293"/>
    </row>
    <row r="2098" spans="1:9">
      <c r="A2098" s="292"/>
      <c r="B2098" s="292"/>
      <c r="C2098" s="292"/>
      <c r="D2098" s="470"/>
      <c r="E2098" s="293"/>
      <c r="F2098" s="293"/>
      <c r="G2098" s="293"/>
      <c r="H2098" s="293"/>
      <c r="I2098" s="293"/>
    </row>
    <row r="2099" spans="1:9">
      <c r="A2099" s="292"/>
      <c r="B2099" s="292"/>
      <c r="C2099" s="292"/>
      <c r="D2099" s="470"/>
      <c r="E2099" s="293"/>
      <c r="F2099" s="293"/>
      <c r="G2099" s="293"/>
      <c r="H2099" s="293"/>
      <c r="I2099" s="293"/>
    </row>
    <row r="2100" spans="1:9">
      <c r="A2100" s="292"/>
      <c r="B2100" s="292"/>
      <c r="C2100" s="292"/>
      <c r="D2100" s="292"/>
      <c r="E2100" s="293"/>
      <c r="F2100" s="293"/>
      <c r="G2100" s="293"/>
      <c r="H2100" s="293"/>
      <c r="I2100" s="293"/>
    </row>
    <row r="2101" spans="1:9">
      <c r="A2101" s="292"/>
      <c r="B2101" s="292"/>
      <c r="C2101" s="292"/>
      <c r="D2101" s="292"/>
      <c r="E2101" s="293"/>
      <c r="F2101" s="293"/>
      <c r="G2101" s="293"/>
      <c r="H2101" s="293"/>
      <c r="I2101" s="293"/>
    </row>
    <row r="2102" spans="1:9">
      <c r="A2102" s="292"/>
      <c r="B2102" s="292"/>
      <c r="C2102" s="292"/>
      <c r="D2102" s="292"/>
      <c r="E2102" s="293"/>
      <c r="F2102" s="293"/>
      <c r="G2102" s="293"/>
      <c r="H2102" s="293"/>
      <c r="I2102" s="293"/>
    </row>
    <row r="2103" spans="1:9">
      <c r="A2103" s="292"/>
      <c r="B2103" s="292"/>
      <c r="C2103" s="292"/>
      <c r="D2103" s="292"/>
      <c r="E2103" s="293"/>
      <c r="F2103" s="293"/>
      <c r="G2103" s="293"/>
      <c r="H2103" s="293"/>
      <c r="I2103" s="293"/>
    </row>
    <row r="2104" spans="1:9">
      <c r="A2104" s="292"/>
      <c r="B2104" s="292"/>
      <c r="C2104" s="292"/>
      <c r="D2104" s="470"/>
      <c r="E2104" s="293"/>
      <c r="F2104" s="293"/>
      <c r="G2104" s="293"/>
      <c r="H2104" s="293"/>
      <c r="I2104" s="293"/>
    </row>
    <row r="2105" spans="1:9">
      <c r="A2105" s="292"/>
      <c r="B2105" s="292"/>
      <c r="C2105" s="292"/>
      <c r="D2105" s="292"/>
      <c r="E2105" s="293"/>
      <c r="F2105" s="293"/>
      <c r="G2105" s="293"/>
      <c r="H2105" s="293"/>
      <c r="I2105" s="293"/>
    </row>
    <row r="2106" spans="1:9">
      <c r="A2106" s="292"/>
      <c r="B2106" s="292"/>
      <c r="C2106" s="292"/>
      <c r="D2106" s="292"/>
      <c r="E2106" s="293"/>
      <c r="F2106" s="293"/>
      <c r="G2106" s="293"/>
      <c r="H2106" s="293"/>
      <c r="I2106" s="293"/>
    </row>
    <row r="2107" spans="1:9">
      <c r="A2107" s="292"/>
      <c r="B2107" s="292"/>
      <c r="C2107" s="292"/>
      <c r="D2107" s="292"/>
      <c r="E2107" s="293"/>
      <c r="F2107" s="293"/>
      <c r="G2107" s="293"/>
      <c r="H2107" s="293"/>
      <c r="I2107" s="293"/>
    </row>
    <row r="2108" spans="1:9">
      <c r="A2108" s="292"/>
      <c r="B2108" s="292"/>
      <c r="C2108" s="292"/>
      <c r="D2108" s="292"/>
      <c r="E2108" s="293"/>
      <c r="F2108" s="293"/>
      <c r="G2108" s="293"/>
      <c r="H2108" s="293"/>
      <c r="I2108" s="293"/>
    </row>
    <row r="2109" spans="1:9">
      <c r="A2109" s="292"/>
      <c r="B2109" s="292"/>
      <c r="C2109" s="292"/>
      <c r="D2109" s="292"/>
      <c r="E2109" s="293"/>
      <c r="F2109" s="293"/>
      <c r="G2109" s="293"/>
      <c r="H2109" s="293"/>
      <c r="I2109" s="293"/>
    </row>
    <row r="2110" spans="1:9">
      <c r="A2110" s="292"/>
      <c r="B2110" s="292"/>
      <c r="C2110" s="292"/>
      <c r="D2110" s="292"/>
      <c r="E2110" s="293"/>
      <c r="F2110" s="293"/>
      <c r="G2110" s="293"/>
      <c r="H2110" s="293"/>
      <c r="I2110" s="293"/>
    </row>
    <row r="2111" spans="1:9">
      <c r="A2111" s="292"/>
      <c r="B2111" s="292"/>
      <c r="C2111" s="292"/>
      <c r="D2111" s="292"/>
      <c r="E2111" s="293"/>
      <c r="F2111" s="293"/>
      <c r="G2111" s="293"/>
      <c r="H2111" s="293"/>
      <c r="I2111" s="293"/>
    </row>
    <row r="2112" spans="1:9">
      <c r="A2112" s="292"/>
      <c r="B2112" s="292"/>
      <c r="C2112" s="292"/>
      <c r="D2112" s="292"/>
      <c r="E2112" s="293"/>
      <c r="F2112" s="293"/>
      <c r="G2112" s="293"/>
      <c r="H2112" s="293"/>
      <c r="I2112" s="293"/>
    </row>
    <row r="2113" spans="1:9">
      <c r="A2113" s="292"/>
      <c r="B2113" s="292"/>
      <c r="C2113" s="292"/>
      <c r="D2113" s="292"/>
      <c r="E2113" s="293"/>
      <c r="F2113" s="293"/>
      <c r="G2113" s="293"/>
      <c r="H2113" s="293"/>
      <c r="I2113" s="293"/>
    </row>
    <row r="2114" spans="1:9">
      <c r="A2114" s="292"/>
      <c r="B2114" s="292"/>
      <c r="C2114" s="292"/>
      <c r="D2114" s="292"/>
      <c r="E2114" s="293"/>
      <c r="F2114" s="293"/>
      <c r="G2114" s="293"/>
      <c r="H2114" s="293"/>
      <c r="I2114" s="293"/>
    </row>
    <row r="2115" spans="1:9">
      <c r="A2115" s="292"/>
      <c r="B2115" s="292"/>
      <c r="C2115" s="292"/>
      <c r="D2115" s="292"/>
      <c r="E2115" s="293"/>
      <c r="F2115" s="293"/>
      <c r="G2115" s="293"/>
      <c r="H2115" s="293"/>
      <c r="I2115" s="293"/>
    </row>
    <row r="2116" spans="1:9">
      <c r="A2116" s="292"/>
      <c r="B2116" s="292"/>
      <c r="C2116" s="292"/>
      <c r="D2116" s="470"/>
      <c r="E2116" s="293"/>
      <c r="F2116" s="293"/>
      <c r="G2116" s="293"/>
      <c r="H2116" s="293"/>
      <c r="I2116" s="293"/>
    </row>
    <row r="2117" spans="1:9">
      <c r="A2117" s="292"/>
      <c r="B2117" s="292"/>
      <c r="C2117" s="292"/>
      <c r="D2117" s="470"/>
      <c r="E2117" s="293"/>
      <c r="F2117" s="293"/>
      <c r="G2117" s="293"/>
      <c r="H2117" s="293"/>
      <c r="I2117" s="293"/>
    </row>
    <row r="2118" spans="1:9">
      <c r="A2118" s="292"/>
      <c r="B2118" s="292"/>
      <c r="C2118" s="292"/>
      <c r="D2118" s="470"/>
      <c r="E2118" s="293"/>
      <c r="F2118" s="293"/>
      <c r="G2118" s="293"/>
      <c r="H2118" s="293"/>
      <c r="I2118" s="293"/>
    </row>
    <row r="2119" spans="1:9">
      <c r="A2119" s="292"/>
      <c r="B2119" s="292"/>
      <c r="C2119" s="292"/>
      <c r="D2119" s="470"/>
      <c r="E2119" s="293"/>
      <c r="F2119" s="293"/>
      <c r="G2119" s="293"/>
      <c r="H2119" s="293"/>
      <c r="I2119" s="293"/>
    </row>
    <row r="2120" spans="1:9">
      <c r="A2120" s="292"/>
      <c r="B2120" s="292"/>
      <c r="C2120" s="292"/>
      <c r="D2120" s="292"/>
      <c r="E2120" s="293"/>
      <c r="F2120" s="293"/>
      <c r="G2120" s="293"/>
      <c r="H2120" s="293"/>
      <c r="I2120" s="293"/>
    </row>
    <row r="2121" spans="1:9">
      <c r="A2121" s="292"/>
      <c r="B2121" s="292"/>
      <c r="C2121" s="292"/>
      <c r="D2121" s="292"/>
      <c r="E2121" s="293"/>
      <c r="F2121" s="293"/>
      <c r="G2121" s="293"/>
      <c r="H2121" s="293"/>
      <c r="I2121" s="293"/>
    </row>
    <row r="2122" spans="1:9">
      <c r="A2122" s="292"/>
      <c r="B2122" s="292"/>
      <c r="C2122" s="292"/>
      <c r="D2122" s="292"/>
      <c r="E2122" s="293"/>
      <c r="F2122" s="293"/>
      <c r="G2122" s="293"/>
      <c r="H2122" s="293"/>
      <c r="I2122" s="293"/>
    </row>
    <row r="2123" spans="1:9">
      <c r="A2123" s="292"/>
      <c r="B2123" s="292"/>
      <c r="C2123" s="292"/>
      <c r="D2123" s="292"/>
      <c r="E2123" s="293"/>
      <c r="F2123" s="293"/>
      <c r="G2123" s="293"/>
      <c r="H2123" s="293"/>
      <c r="I2123" s="293"/>
    </row>
    <row r="2124" spans="1:9">
      <c r="A2124" s="292"/>
      <c r="B2124" s="292"/>
      <c r="C2124" s="292"/>
      <c r="D2124" s="292"/>
      <c r="E2124" s="293"/>
      <c r="F2124" s="293"/>
      <c r="G2124" s="293"/>
      <c r="H2124" s="293"/>
      <c r="I2124" s="293"/>
    </row>
    <row r="2125" spans="1:9">
      <c r="A2125" s="292"/>
      <c r="B2125" s="292"/>
      <c r="C2125" s="292"/>
      <c r="D2125" s="292"/>
      <c r="E2125" s="293"/>
      <c r="F2125" s="293"/>
      <c r="G2125" s="293"/>
      <c r="H2125" s="293"/>
      <c r="I2125" s="293"/>
    </row>
    <row r="2126" spans="1:9">
      <c r="A2126" s="292"/>
      <c r="B2126" s="292"/>
      <c r="C2126" s="292"/>
      <c r="D2126" s="292"/>
      <c r="E2126" s="293"/>
      <c r="F2126" s="293"/>
      <c r="G2126" s="293"/>
      <c r="H2126" s="293"/>
      <c r="I2126" s="293"/>
    </row>
    <row r="2127" spans="1:9">
      <c r="A2127" s="292"/>
      <c r="B2127" s="292"/>
      <c r="C2127" s="292"/>
      <c r="D2127" s="292"/>
      <c r="E2127" s="293"/>
      <c r="F2127" s="293"/>
      <c r="G2127" s="293"/>
      <c r="H2127" s="293"/>
      <c r="I2127" s="293"/>
    </row>
    <row r="2128" spans="1:9">
      <c r="A2128" s="292"/>
      <c r="B2128" s="292"/>
      <c r="C2128" s="292"/>
      <c r="D2128" s="292"/>
      <c r="E2128" s="293"/>
      <c r="F2128" s="293"/>
      <c r="G2128" s="293"/>
      <c r="H2128" s="293"/>
      <c r="I2128" s="293"/>
    </row>
    <row r="2129" spans="1:9">
      <c r="A2129" s="292"/>
      <c r="B2129" s="292"/>
      <c r="C2129" s="292"/>
      <c r="D2129" s="292"/>
      <c r="E2129" s="293"/>
      <c r="F2129" s="293"/>
      <c r="G2129" s="293"/>
      <c r="H2129" s="293"/>
      <c r="I2129" s="293"/>
    </row>
    <row r="2130" spans="1:9">
      <c r="A2130" s="292"/>
      <c r="B2130" s="292"/>
      <c r="C2130" s="292"/>
      <c r="D2130" s="292"/>
      <c r="E2130" s="293"/>
      <c r="F2130" s="293"/>
      <c r="G2130" s="293"/>
      <c r="H2130" s="293"/>
      <c r="I2130" s="293"/>
    </row>
    <row r="2131" spans="1:9">
      <c r="A2131" s="292"/>
      <c r="B2131" s="292"/>
      <c r="C2131" s="292"/>
      <c r="D2131" s="292"/>
      <c r="E2131" s="293"/>
      <c r="F2131" s="293"/>
      <c r="G2131" s="293"/>
      <c r="H2131" s="293"/>
      <c r="I2131" s="293"/>
    </row>
    <row r="2132" spans="1:9">
      <c r="A2132" s="292"/>
      <c r="B2132" s="292"/>
      <c r="C2132" s="292"/>
      <c r="D2132" s="292"/>
      <c r="E2132" s="293"/>
      <c r="F2132" s="293"/>
      <c r="G2132" s="293"/>
      <c r="H2132" s="293"/>
      <c r="I2132" s="293"/>
    </row>
    <row r="2133" spans="1:9">
      <c r="A2133" s="292"/>
      <c r="B2133" s="292"/>
      <c r="C2133" s="292"/>
      <c r="D2133" s="470"/>
      <c r="E2133" s="293"/>
      <c r="F2133" s="293"/>
      <c r="G2133" s="293"/>
      <c r="H2133" s="293"/>
      <c r="I2133" s="293"/>
    </row>
    <row r="2134" spans="1:9">
      <c r="A2134" s="292"/>
      <c r="B2134" s="292"/>
      <c r="C2134" s="292"/>
      <c r="D2134" s="292"/>
      <c r="E2134" s="293"/>
      <c r="F2134" s="293"/>
      <c r="G2134" s="293"/>
      <c r="H2134" s="293"/>
      <c r="I2134" s="293"/>
    </row>
    <row r="2135" spans="1:9">
      <c r="A2135" s="292"/>
      <c r="B2135" s="292"/>
      <c r="C2135" s="292"/>
      <c r="D2135" s="292"/>
      <c r="E2135" s="293"/>
      <c r="F2135" s="293"/>
      <c r="G2135" s="293"/>
      <c r="H2135" s="293"/>
      <c r="I2135" s="293"/>
    </row>
    <row r="2136" spans="1:9">
      <c r="A2136" s="292"/>
      <c r="B2136" s="292"/>
      <c r="C2136" s="292"/>
      <c r="D2136" s="292"/>
      <c r="E2136" s="293"/>
      <c r="F2136" s="293"/>
      <c r="G2136" s="293"/>
      <c r="H2136" s="293"/>
      <c r="I2136" s="293"/>
    </row>
    <row r="2137" spans="1:9">
      <c r="A2137" s="292"/>
      <c r="B2137" s="292"/>
      <c r="C2137" s="292"/>
      <c r="D2137" s="292"/>
      <c r="E2137" s="293"/>
      <c r="F2137" s="293"/>
      <c r="G2137" s="293"/>
      <c r="H2137" s="293"/>
      <c r="I2137" s="293"/>
    </row>
    <row r="2138" spans="1:9">
      <c r="A2138" s="292"/>
      <c r="B2138" s="292"/>
      <c r="C2138" s="292"/>
      <c r="D2138" s="292"/>
      <c r="E2138" s="293"/>
      <c r="F2138" s="293"/>
      <c r="G2138" s="293"/>
      <c r="H2138" s="293"/>
      <c r="I2138" s="293"/>
    </row>
    <row r="2139" spans="1:9">
      <c r="A2139" s="292"/>
      <c r="B2139" s="292"/>
      <c r="C2139" s="292"/>
      <c r="D2139" s="470"/>
      <c r="E2139" s="293"/>
      <c r="F2139" s="293"/>
      <c r="G2139" s="293"/>
      <c r="H2139" s="293"/>
      <c r="I2139" s="293"/>
    </row>
    <row r="2140" spans="1:9">
      <c r="A2140" s="292"/>
      <c r="B2140" s="292"/>
      <c r="C2140" s="292"/>
      <c r="D2140" s="470"/>
      <c r="E2140" s="293"/>
      <c r="F2140" s="293"/>
      <c r="G2140" s="293"/>
      <c r="H2140" s="293"/>
      <c r="I2140" s="293"/>
    </row>
    <row r="2141" spans="1:9">
      <c r="A2141" s="292"/>
      <c r="B2141" s="292"/>
      <c r="C2141" s="292"/>
      <c r="D2141" s="292"/>
      <c r="E2141" s="293"/>
      <c r="F2141" s="293"/>
      <c r="G2141" s="293"/>
      <c r="H2141" s="293"/>
      <c r="I2141" s="293"/>
    </row>
    <row r="2142" spans="1:9">
      <c r="A2142" s="292"/>
      <c r="B2142" s="292"/>
      <c r="C2142" s="292"/>
      <c r="D2142" s="470"/>
      <c r="E2142" s="293"/>
      <c r="F2142" s="293"/>
      <c r="G2142" s="293"/>
      <c r="H2142" s="293"/>
      <c r="I2142" s="293"/>
    </row>
    <row r="2143" spans="1:9">
      <c r="A2143" s="292"/>
      <c r="B2143" s="292"/>
      <c r="C2143" s="292"/>
      <c r="D2143" s="470"/>
      <c r="E2143" s="293"/>
      <c r="F2143" s="293"/>
      <c r="G2143" s="293"/>
      <c r="H2143" s="293"/>
      <c r="I2143" s="293"/>
    </row>
    <row r="2144" spans="1:9">
      <c r="A2144" s="292"/>
      <c r="B2144" s="292"/>
      <c r="C2144" s="292"/>
      <c r="D2144" s="292"/>
      <c r="E2144" s="293"/>
      <c r="F2144" s="293"/>
      <c r="G2144" s="293"/>
      <c r="H2144" s="293"/>
      <c r="I2144" s="293"/>
    </row>
    <row r="2145" spans="1:9">
      <c r="A2145" s="292"/>
      <c r="B2145" s="292"/>
      <c r="C2145" s="292"/>
      <c r="D2145" s="292"/>
      <c r="E2145" s="293"/>
      <c r="F2145" s="293"/>
      <c r="G2145" s="293"/>
      <c r="H2145" s="293"/>
      <c r="I2145" s="293"/>
    </row>
    <row r="2146" spans="1:9">
      <c r="A2146" s="292"/>
      <c r="B2146" s="292"/>
      <c r="C2146" s="292"/>
      <c r="D2146" s="470"/>
      <c r="E2146" s="293"/>
      <c r="F2146" s="293"/>
      <c r="G2146" s="293"/>
      <c r="H2146" s="293"/>
      <c r="I2146" s="293"/>
    </row>
    <row r="2147" spans="1:9">
      <c r="A2147" s="292"/>
      <c r="B2147" s="292"/>
      <c r="C2147" s="292"/>
      <c r="D2147" s="470"/>
      <c r="E2147" s="293"/>
      <c r="F2147" s="293"/>
      <c r="G2147" s="293"/>
      <c r="H2147" s="293"/>
      <c r="I2147" s="293"/>
    </row>
    <row r="2148" spans="1:9">
      <c r="A2148" s="292"/>
      <c r="B2148" s="292"/>
      <c r="C2148" s="292"/>
      <c r="D2148" s="470"/>
      <c r="E2148" s="293"/>
      <c r="F2148" s="293"/>
      <c r="G2148" s="293"/>
      <c r="H2148" s="293"/>
      <c r="I2148" s="293"/>
    </row>
    <row r="2149" spans="1:9">
      <c r="A2149" s="292"/>
      <c r="B2149" s="292"/>
      <c r="C2149" s="292"/>
      <c r="D2149" s="292"/>
      <c r="E2149" s="293"/>
      <c r="F2149" s="293"/>
      <c r="G2149" s="293"/>
      <c r="H2149" s="293"/>
      <c r="I2149" s="293"/>
    </row>
    <row r="2150" spans="1:9">
      <c r="A2150" s="292"/>
      <c r="B2150" s="292"/>
      <c r="C2150" s="292"/>
      <c r="D2150" s="470"/>
      <c r="E2150" s="293"/>
      <c r="F2150" s="293"/>
      <c r="G2150" s="293"/>
      <c r="H2150" s="293"/>
      <c r="I2150" s="293"/>
    </row>
    <row r="2151" spans="1:9">
      <c r="A2151" s="292"/>
      <c r="B2151" s="292"/>
      <c r="C2151" s="292"/>
      <c r="D2151" s="292"/>
      <c r="E2151" s="293"/>
      <c r="F2151" s="293"/>
      <c r="G2151" s="293"/>
      <c r="H2151" s="293"/>
      <c r="I2151" s="293"/>
    </row>
    <row r="2152" spans="1:9">
      <c r="A2152" s="292"/>
      <c r="B2152" s="292"/>
      <c r="C2152" s="292"/>
      <c r="D2152" s="470"/>
      <c r="E2152" s="293"/>
      <c r="F2152" s="293"/>
      <c r="G2152" s="293"/>
      <c r="H2152" s="293"/>
      <c r="I2152" s="293"/>
    </row>
    <row r="2153" spans="1:9">
      <c r="A2153" s="292"/>
      <c r="B2153" s="292"/>
      <c r="C2153" s="292"/>
      <c r="D2153" s="470"/>
      <c r="E2153" s="293"/>
      <c r="F2153" s="293"/>
      <c r="G2153" s="293"/>
      <c r="H2153" s="293"/>
      <c r="I2153" s="293"/>
    </row>
    <row r="2154" spans="1:9">
      <c r="A2154" s="292"/>
      <c r="B2154" s="292"/>
      <c r="C2154" s="292"/>
      <c r="D2154" s="470"/>
      <c r="E2154" s="293"/>
      <c r="F2154" s="293"/>
      <c r="G2154" s="293"/>
      <c r="H2154" s="293"/>
      <c r="I2154" s="293"/>
    </row>
    <row r="2155" spans="1:9">
      <c r="A2155" s="292"/>
      <c r="B2155" s="292"/>
      <c r="C2155" s="292"/>
      <c r="D2155" s="470"/>
      <c r="E2155" s="293"/>
      <c r="F2155" s="293"/>
      <c r="G2155" s="293"/>
      <c r="H2155" s="293"/>
      <c r="I2155" s="293"/>
    </row>
    <row r="2156" spans="1:9">
      <c r="A2156" s="292"/>
      <c r="B2156" s="292"/>
      <c r="C2156" s="292"/>
      <c r="D2156" s="470"/>
      <c r="E2156" s="293"/>
      <c r="F2156" s="293"/>
      <c r="G2156" s="293"/>
      <c r="H2156" s="293"/>
      <c r="I2156" s="293"/>
    </row>
    <row r="2157" spans="1:9">
      <c r="A2157" s="292"/>
      <c r="B2157" s="292"/>
      <c r="C2157" s="292"/>
      <c r="D2157" s="470"/>
      <c r="E2157" s="293"/>
      <c r="F2157" s="293"/>
      <c r="G2157" s="293"/>
      <c r="H2157" s="293"/>
      <c r="I2157" s="293"/>
    </row>
  </sheetData>
  <sheetProtection selectLockedCells="1" selectUnlockedCells="1"/>
  <autoFilter ref="A1:I1"/>
  <phoneticPr fontId="3"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theme="6" tint="0.39997558519241921"/>
  </sheetPr>
  <dimension ref="A1:L503"/>
  <sheetViews>
    <sheetView workbookViewId="0">
      <selection activeCell="A2" sqref="A2"/>
    </sheetView>
  </sheetViews>
  <sheetFormatPr defaultRowHeight="12.75"/>
  <cols>
    <col min="2" max="2" width="8" customWidth="1"/>
    <col min="11" max="11" width="18.140625" customWidth="1"/>
    <col min="12" max="12" width="17.28515625" customWidth="1"/>
    <col min="13" max="13" width="14.85546875" customWidth="1"/>
  </cols>
  <sheetData>
    <row r="1" spans="1:12" ht="16.899999999999999" customHeight="1">
      <c r="A1" s="368" t="s">
        <v>242</v>
      </c>
      <c r="B1" s="368" t="s">
        <v>325</v>
      </c>
      <c r="C1" s="368" t="s">
        <v>270</v>
      </c>
      <c r="D1" s="368" t="s">
        <v>3013</v>
      </c>
      <c r="E1" s="368" t="s">
        <v>172</v>
      </c>
      <c r="F1" s="368" t="s">
        <v>240</v>
      </c>
      <c r="G1" s="368" t="s">
        <v>241</v>
      </c>
      <c r="H1" s="368" t="s">
        <v>3014</v>
      </c>
      <c r="I1" s="368" t="s">
        <v>172</v>
      </c>
      <c r="J1" s="368" t="s">
        <v>240</v>
      </c>
      <c r="K1" s="368" t="s">
        <v>241</v>
      </c>
    </row>
    <row r="2" spans="1:12">
      <c r="A2" s="368" t="s">
        <v>3015</v>
      </c>
      <c r="B2" s="368" t="s">
        <v>166</v>
      </c>
      <c r="C2" s="368" t="s">
        <v>63</v>
      </c>
      <c r="D2" s="368">
        <v>2243</v>
      </c>
      <c r="E2" s="368">
        <v>1952</v>
      </c>
      <c r="F2" s="368">
        <v>291</v>
      </c>
      <c r="G2" s="368">
        <v>0</v>
      </c>
      <c r="H2" s="368">
        <v>2050</v>
      </c>
      <c r="I2" s="368">
        <v>1787</v>
      </c>
      <c r="J2" s="368">
        <v>263</v>
      </c>
      <c r="K2" s="368">
        <v>0</v>
      </c>
      <c r="L2" s="368"/>
    </row>
    <row r="3" spans="1:12">
      <c r="A3" s="368" t="s">
        <v>2630</v>
      </c>
      <c r="B3" s="368" t="s">
        <v>166</v>
      </c>
      <c r="C3" s="368" t="s">
        <v>93</v>
      </c>
      <c r="D3" s="368">
        <v>10</v>
      </c>
      <c r="E3" s="368">
        <v>9</v>
      </c>
      <c r="F3" s="368">
        <v>1</v>
      </c>
      <c r="G3" s="368">
        <v>0</v>
      </c>
      <c r="H3" s="368">
        <v>8</v>
      </c>
      <c r="I3" s="368">
        <v>8</v>
      </c>
      <c r="J3" s="368">
        <v>0</v>
      </c>
      <c r="K3" s="368">
        <v>0</v>
      </c>
      <c r="L3" s="368"/>
    </row>
    <row r="4" spans="1:12">
      <c r="A4" s="368" t="s">
        <v>2882</v>
      </c>
      <c r="B4" s="368" t="s">
        <v>166</v>
      </c>
      <c r="C4" s="368" t="s">
        <v>94</v>
      </c>
      <c r="D4" s="368">
        <v>5</v>
      </c>
      <c r="E4" s="368">
        <v>5</v>
      </c>
      <c r="F4" s="368">
        <v>0</v>
      </c>
      <c r="G4" s="368">
        <v>0</v>
      </c>
      <c r="H4" s="368">
        <v>5</v>
      </c>
      <c r="I4" s="368">
        <v>5</v>
      </c>
      <c r="J4" s="368">
        <v>0</v>
      </c>
      <c r="K4" s="368">
        <v>0</v>
      </c>
      <c r="L4" s="368"/>
    </row>
    <row r="5" spans="1:12">
      <c r="A5" s="368" t="s">
        <v>2883</v>
      </c>
      <c r="B5" s="368" t="s">
        <v>166</v>
      </c>
      <c r="C5" s="368" t="s">
        <v>224</v>
      </c>
      <c r="D5" s="368">
        <v>13</v>
      </c>
      <c r="E5" s="368">
        <v>12</v>
      </c>
      <c r="F5" s="368">
        <v>1</v>
      </c>
      <c r="G5" s="368">
        <v>0</v>
      </c>
      <c r="H5" s="368">
        <v>13</v>
      </c>
      <c r="I5" s="368">
        <v>12</v>
      </c>
      <c r="J5" s="368">
        <v>1</v>
      </c>
      <c r="K5" s="368">
        <v>0</v>
      </c>
      <c r="L5" s="368"/>
    </row>
    <row r="6" spans="1:12">
      <c r="A6" s="368" t="s">
        <v>2884</v>
      </c>
      <c r="B6" s="368" t="s">
        <v>166</v>
      </c>
      <c r="C6" s="368" t="s">
        <v>194</v>
      </c>
      <c r="D6" s="368">
        <v>12</v>
      </c>
      <c r="E6" s="368">
        <v>11</v>
      </c>
      <c r="F6" s="368">
        <v>1</v>
      </c>
      <c r="G6" s="368">
        <v>0</v>
      </c>
      <c r="H6" s="368">
        <v>9</v>
      </c>
      <c r="I6" s="368">
        <v>9</v>
      </c>
      <c r="J6" s="368">
        <v>0</v>
      </c>
      <c r="K6" s="368">
        <v>0</v>
      </c>
      <c r="L6" s="368"/>
    </row>
    <row r="7" spans="1:12">
      <c r="A7" s="368" t="s">
        <v>2710</v>
      </c>
      <c r="B7" s="368" t="s">
        <v>166</v>
      </c>
      <c r="C7" s="368" t="s">
        <v>82</v>
      </c>
      <c r="D7" s="368">
        <v>3</v>
      </c>
      <c r="E7" s="368">
        <v>3</v>
      </c>
      <c r="F7" s="368">
        <v>0</v>
      </c>
      <c r="G7" s="368">
        <v>0</v>
      </c>
      <c r="H7" s="368">
        <v>3</v>
      </c>
      <c r="I7" s="368">
        <v>3</v>
      </c>
      <c r="J7" s="368">
        <v>0</v>
      </c>
      <c r="K7" s="368">
        <v>0</v>
      </c>
      <c r="L7" s="368"/>
    </row>
    <row r="8" spans="1:12">
      <c r="A8" s="368" t="s">
        <v>2976</v>
      </c>
      <c r="B8" s="368" t="s">
        <v>166</v>
      </c>
      <c r="C8" s="368" t="s">
        <v>95</v>
      </c>
      <c r="D8" s="368">
        <v>8</v>
      </c>
      <c r="E8" s="368">
        <v>5</v>
      </c>
      <c r="F8" s="368">
        <v>3</v>
      </c>
      <c r="G8" s="368">
        <v>0</v>
      </c>
      <c r="H8" s="368">
        <v>6</v>
      </c>
      <c r="I8" s="368">
        <v>3</v>
      </c>
      <c r="J8" s="368">
        <v>3</v>
      </c>
      <c r="K8" s="368">
        <v>0</v>
      </c>
      <c r="L8" s="368"/>
    </row>
    <row r="9" spans="1:12">
      <c r="A9" s="368" t="s">
        <v>2631</v>
      </c>
      <c r="B9" s="368" t="s">
        <v>166</v>
      </c>
      <c r="C9" s="368" t="s">
        <v>210</v>
      </c>
      <c r="D9" s="368">
        <v>27</v>
      </c>
      <c r="E9" s="368">
        <v>23</v>
      </c>
      <c r="F9" s="368">
        <v>4</v>
      </c>
      <c r="G9" s="368">
        <v>0</v>
      </c>
      <c r="H9" s="368">
        <v>23</v>
      </c>
      <c r="I9" s="368">
        <v>20</v>
      </c>
      <c r="J9" s="368">
        <v>3</v>
      </c>
      <c r="K9" s="368">
        <v>0</v>
      </c>
      <c r="L9" s="368"/>
    </row>
    <row r="10" spans="1:12">
      <c r="A10" s="368" t="s">
        <v>2839</v>
      </c>
      <c r="B10" s="368" t="s">
        <v>166</v>
      </c>
      <c r="C10" s="368" t="s">
        <v>20</v>
      </c>
      <c r="D10" s="368">
        <v>9</v>
      </c>
      <c r="E10" s="368">
        <v>6</v>
      </c>
      <c r="F10" s="368">
        <v>3</v>
      </c>
      <c r="G10" s="368">
        <v>0</v>
      </c>
      <c r="H10" s="368">
        <v>9</v>
      </c>
      <c r="I10" s="368">
        <v>6</v>
      </c>
      <c r="J10" s="368">
        <v>3</v>
      </c>
      <c r="K10" s="368">
        <v>0</v>
      </c>
      <c r="L10" s="368"/>
    </row>
    <row r="11" spans="1:12">
      <c r="A11" s="368" t="s">
        <v>2807</v>
      </c>
      <c r="B11" s="368" t="s">
        <v>166</v>
      </c>
      <c r="C11" s="368" t="s">
        <v>21</v>
      </c>
      <c r="D11" s="368">
        <v>6</v>
      </c>
      <c r="E11" s="368">
        <v>5</v>
      </c>
      <c r="F11" s="368">
        <v>1</v>
      </c>
      <c r="G11" s="368">
        <v>0</v>
      </c>
      <c r="H11" s="368">
        <v>4</v>
      </c>
      <c r="I11" s="368">
        <v>4</v>
      </c>
      <c r="J11" s="368">
        <v>0</v>
      </c>
      <c r="K11" s="368">
        <v>0</v>
      </c>
      <c r="L11" s="368"/>
    </row>
    <row r="12" spans="1:12">
      <c r="A12" s="368" t="s">
        <v>2555</v>
      </c>
      <c r="B12" s="368" t="s">
        <v>166</v>
      </c>
      <c r="C12" s="368" t="s">
        <v>22</v>
      </c>
      <c r="D12" s="368">
        <v>13</v>
      </c>
      <c r="E12" s="368">
        <v>12</v>
      </c>
      <c r="F12" s="368">
        <v>1</v>
      </c>
      <c r="G12" s="368">
        <v>0</v>
      </c>
      <c r="H12" s="368">
        <v>13</v>
      </c>
      <c r="I12" s="368">
        <v>12</v>
      </c>
      <c r="J12" s="368">
        <v>1</v>
      </c>
      <c r="K12" s="368">
        <v>0</v>
      </c>
      <c r="L12" s="368"/>
    </row>
    <row r="13" spans="1:12">
      <c r="A13" s="368" t="s">
        <v>2711</v>
      </c>
      <c r="B13" s="368" t="s">
        <v>166</v>
      </c>
      <c r="C13" s="368" t="s">
        <v>195</v>
      </c>
      <c r="D13" s="368">
        <v>16</v>
      </c>
      <c r="E13" s="368">
        <v>15</v>
      </c>
      <c r="F13" s="368">
        <v>1</v>
      </c>
      <c r="G13" s="368">
        <v>0</v>
      </c>
      <c r="H13" s="368">
        <v>13</v>
      </c>
      <c r="I13" s="368">
        <v>12</v>
      </c>
      <c r="J13" s="368">
        <v>1</v>
      </c>
      <c r="K13" s="368">
        <v>0</v>
      </c>
      <c r="L13" s="368"/>
    </row>
    <row r="14" spans="1:12">
      <c r="A14" s="368" t="s">
        <v>2921</v>
      </c>
      <c r="B14" s="368" t="s">
        <v>166</v>
      </c>
      <c r="C14" s="368" t="s">
        <v>175</v>
      </c>
      <c r="D14" s="368">
        <v>6</v>
      </c>
      <c r="E14" s="368">
        <v>6</v>
      </c>
      <c r="F14" s="368">
        <v>0</v>
      </c>
      <c r="G14" s="368">
        <v>0</v>
      </c>
      <c r="H14" s="368">
        <v>6</v>
      </c>
      <c r="I14" s="368">
        <v>6</v>
      </c>
      <c r="J14" s="368">
        <v>0</v>
      </c>
      <c r="K14" s="368">
        <v>0</v>
      </c>
      <c r="L14" s="368"/>
    </row>
    <row r="15" spans="1:12">
      <c r="A15" s="368" t="s">
        <v>2774</v>
      </c>
      <c r="B15" s="368" t="s">
        <v>166</v>
      </c>
      <c r="C15" s="368" t="s">
        <v>225</v>
      </c>
      <c r="D15" s="368">
        <v>24</v>
      </c>
      <c r="E15" s="368">
        <v>19</v>
      </c>
      <c r="F15" s="368">
        <v>5</v>
      </c>
      <c r="G15" s="368">
        <v>0</v>
      </c>
      <c r="H15" s="368">
        <v>23</v>
      </c>
      <c r="I15" s="368">
        <v>18</v>
      </c>
      <c r="J15" s="368">
        <v>5</v>
      </c>
      <c r="K15" s="368">
        <v>0</v>
      </c>
      <c r="L15" s="368"/>
    </row>
    <row r="16" spans="1:12">
      <c r="A16" s="368" t="s">
        <v>2885</v>
      </c>
      <c r="B16" s="368" t="s">
        <v>166</v>
      </c>
      <c r="C16" s="368" t="s">
        <v>96</v>
      </c>
      <c r="D16" s="368">
        <v>7</v>
      </c>
      <c r="E16" s="368">
        <v>6</v>
      </c>
      <c r="F16" s="368">
        <v>1</v>
      </c>
      <c r="G16" s="368">
        <v>0</v>
      </c>
      <c r="H16" s="368">
        <v>5</v>
      </c>
      <c r="I16" s="368">
        <v>4</v>
      </c>
      <c r="J16" s="368">
        <v>1</v>
      </c>
      <c r="K16" s="368">
        <v>0</v>
      </c>
      <c r="L16" s="368"/>
    </row>
    <row r="17" spans="1:12">
      <c r="A17" s="368" t="s">
        <v>2591</v>
      </c>
      <c r="B17" s="368" t="s">
        <v>166</v>
      </c>
      <c r="C17" s="368" t="s">
        <v>176</v>
      </c>
      <c r="D17" s="368">
        <v>4</v>
      </c>
      <c r="E17" s="368">
        <v>4</v>
      </c>
      <c r="F17" s="368">
        <v>0</v>
      </c>
      <c r="G17" s="368">
        <v>0</v>
      </c>
      <c r="H17" s="368">
        <v>3</v>
      </c>
      <c r="I17" s="368">
        <v>3</v>
      </c>
      <c r="J17" s="368">
        <v>0</v>
      </c>
      <c r="K17" s="368">
        <v>0</v>
      </c>
      <c r="L17" s="368"/>
    </row>
    <row r="18" spans="1:12">
      <c r="A18" s="368" t="s">
        <v>2740</v>
      </c>
      <c r="B18" s="368" t="s">
        <v>166</v>
      </c>
      <c r="C18" s="368" t="s">
        <v>196</v>
      </c>
      <c r="D18" s="368">
        <v>21</v>
      </c>
      <c r="E18" s="368">
        <v>20</v>
      </c>
      <c r="F18" s="368">
        <v>1</v>
      </c>
      <c r="G18" s="368">
        <v>0</v>
      </c>
      <c r="H18" s="368">
        <v>21</v>
      </c>
      <c r="I18" s="368">
        <v>20</v>
      </c>
      <c r="J18" s="368">
        <v>1</v>
      </c>
      <c r="K18" s="368">
        <v>0</v>
      </c>
      <c r="L18" s="368"/>
    </row>
    <row r="19" spans="1:12">
      <c r="A19" s="368" t="s">
        <v>2886</v>
      </c>
      <c r="B19" s="368" t="s">
        <v>166</v>
      </c>
      <c r="C19" s="368" t="s">
        <v>97</v>
      </c>
      <c r="D19" s="368">
        <v>16</v>
      </c>
      <c r="E19" s="368">
        <v>15</v>
      </c>
      <c r="F19" s="368">
        <v>1</v>
      </c>
      <c r="G19" s="368">
        <v>0</v>
      </c>
      <c r="H19" s="368">
        <v>14</v>
      </c>
      <c r="I19" s="368">
        <v>13</v>
      </c>
      <c r="J19" s="368">
        <v>1</v>
      </c>
      <c r="K19" s="368">
        <v>0</v>
      </c>
      <c r="L19" s="368"/>
    </row>
    <row r="20" spans="1:12">
      <c r="A20" s="368" t="s">
        <v>2592</v>
      </c>
      <c r="B20" s="368" t="s">
        <v>166</v>
      </c>
      <c r="C20" s="368" t="s">
        <v>177</v>
      </c>
      <c r="D20" s="368">
        <v>33</v>
      </c>
      <c r="E20" s="368">
        <v>28</v>
      </c>
      <c r="F20" s="368">
        <v>5</v>
      </c>
      <c r="G20" s="368">
        <v>0</v>
      </c>
      <c r="H20" s="368">
        <v>32</v>
      </c>
      <c r="I20" s="368">
        <v>28</v>
      </c>
      <c r="J20" s="368">
        <v>4</v>
      </c>
      <c r="K20" s="368">
        <v>0</v>
      </c>
      <c r="L20" s="368"/>
    </row>
    <row r="21" spans="1:12">
      <c r="A21" s="368" t="s">
        <v>2632</v>
      </c>
      <c r="B21" s="368" t="s">
        <v>166</v>
      </c>
      <c r="C21" s="368" t="s">
        <v>23</v>
      </c>
      <c r="D21" s="368">
        <v>10</v>
      </c>
      <c r="E21" s="368">
        <v>7</v>
      </c>
      <c r="F21" s="368">
        <v>3</v>
      </c>
      <c r="G21" s="368">
        <v>0</v>
      </c>
      <c r="H21" s="368">
        <v>10</v>
      </c>
      <c r="I21" s="368">
        <v>7</v>
      </c>
      <c r="J21" s="368">
        <v>3</v>
      </c>
      <c r="K21" s="368">
        <v>0</v>
      </c>
      <c r="L21" s="368"/>
    </row>
    <row r="22" spans="1:12">
      <c r="A22" s="368" t="s">
        <v>2840</v>
      </c>
      <c r="B22" s="368" t="s">
        <v>166</v>
      </c>
      <c r="C22" s="368" t="s">
        <v>226</v>
      </c>
      <c r="D22" s="368">
        <v>13</v>
      </c>
      <c r="E22" s="368">
        <v>10</v>
      </c>
      <c r="F22" s="368">
        <v>3</v>
      </c>
      <c r="G22" s="368">
        <v>0</v>
      </c>
      <c r="H22" s="368">
        <v>12</v>
      </c>
      <c r="I22" s="368">
        <v>9</v>
      </c>
      <c r="J22" s="368">
        <v>3</v>
      </c>
      <c r="K22" s="368">
        <v>0</v>
      </c>
      <c r="L22" s="368"/>
    </row>
    <row r="23" spans="1:12">
      <c r="A23" s="368" t="s">
        <v>2775</v>
      </c>
      <c r="B23" s="368" t="s">
        <v>166</v>
      </c>
      <c r="C23" s="368" t="s">
        <v>83</v>
      </c>
      <c r="D23" s="368">
        <v>48</v>
      </c>
      <c r="E23" s="368">
        <v>47</v>
      </c>
      <c r="F23" s="368">
        <v>1</v>
      </c>
      <c r="G23" s="368">
        <v>0</v>
      </c>
      <c r="H23" s="368">
        <v>45</v>
      </c>
      <c r="I23" s="368">
        <v>44</v>
      </c>
      <c r="J23" s="368">
        <v>1</v>
      </c>
      <c r="K23" s="368">
        <v>0</v>
      </c>
      <c r="L23" s="368"/>
    </row>
    <row r="24" spans="1:12">
      <c r="A24" s="368" t="s">
        <v>2633</v>
      </c>
      <c r="B24" s="368" t="s">
        <v>166</v>
      </c>
      <c r="C24" s="368" t="s">
        <v>98</v>
      </c>
      <c r="D24" s="368">
        <v>5</v>
      </c>
      <c r="E24" s="368">
        <v>4</v>
      </c>
      <c r="F24" s="368">
        <v>1</v>
      </c>
      <c r="G24" s="368">
        <v>0</v>
      </c>
      <c r="H24" s="368">
        <v>5</v>
      </c>
      <c r="I24" s="368">
        <v>4</v>
      </c>
      <c r="J24" s="368">
        <v>1</v>
      </c>
      <c r="K24" s="368">
        <v>0</v>
      </c>
      <c r="L24" s="368"/>
    </row>
    <row r="25" spans="1:12">
      <c r="A25" s="368" t="s">
        <v>2922</v>
      </c>
      <c r="B25" s="368" t="s">
        <v>166</v>
      </c>
      <c r="C25" s="368" t="s">
        <v>84</v>
      </c>
      <c r="D25" s="368">
        <v>19</v>
      </c>
      <c r="E25" s="368">
        <v>19</v>
      </c>
      <c r="F25" s="368">
        <v>0</v>
      </c>
      <c r="G25" s="368">
        <v>0</v>
      </c>
      <c r="H25" s="368">
        <v>18</v>
      </c>
      <c r="I25" s="368">
        <v>18</v>
      </c>
      <c r="J25" s="368">
        <v>0</v>
      </c>
      <c r="K25" s="368">
        <v>0</v>
      </c>
      <c r="L25" s="368"/>
    </row>
    <row r="26" spans="1:12">
      <c r="A26" s="368" t="s">
        <v>2841</v>
      </c>
      <c r="B26" s="368" t="s">
        <v>166</v>
      </c>
      <c r="C26" s="368" t="s">
        <v>24</v>
      </c>
      <c r="D26" s="368">
        <v>19</v>
      </c>
      <c r="E26" s="368">
        <v>17</v>
      </c>
      <c r="F26" s="368">
        <v>2</v>
      </c>
      <c r="G26" s="368">
        <v>0</v>
      </c>
      <c r="H26" s="368">
        <v>17</v>
      </c>
      <c r="I26" s="368">
        <v>16</v>
      </c>
      <c r="J26" s="368">
        <v>1</v>
      </c>
      <c r="K26" s="368">
        <v>0</v>
      </c>
      <c r="L26" s="368"/>
    </row>
    <row r="27" spans="1:12">
      <c r="A27" s="368" t="s">
        <v>2808</v>
      </c>
      <c r="B27" s="368" t="s">
        <v>166</v>
      </c>
      <c r="C27" s="368" t="s">
        <v>25</v>
      </c>
      <c r="D27" s="368">
        <v>18</v>
      </c>
      <c r="E27" s="368">
        <v>17</v>
      </c>
      <c r="F27" s="368">
        <v>1</v>
      </c>
      <c r="G27" s="368">
        <v>0</v>
      </c>
      <c r="H27" s="368">
        <v>16</v>
      </c>
      <c r="I27" s="368">
        <v>16</v>
      </c>
      <c r="J27" s="368">
        <v>0</v>
      </c>
      <c r="K27" s="368">
        <v>0</v>
      </c>
      <c r="L27" s="368"/>
    </row>
    <row r="28" spans="1:12">
      <c r="A28" s="368" t="s">
        <v>2923</v>
      </c>
      <c r="B28" s="368" t="s">
        <v>166</v>
      </c>
      <c r="C28" s="368" t="s">
        <v>197</v>
      </c>
      <c r="D28" s="368">
        <v>8</v>
      </c>
      <c r="E28" s="368">
        <v>7</v>
      </c>
      <c r="F28" s="368">
        <v>1</v>
      </c>
      <c r="G28" s="368">
        <v>0</v>
      </c>
      <c r="H28" s="368">
        <v>7</v>
      </c>
      <c r="I28" s="368">
        <v>6</v>
      </c>
      <c r="J28" s="368">
        <v>1</v>
      </c>
      <c r="K28" s="368">
        <v>0</v>
      </c>
      <c r="L28" s="368"/>
    </row>
    <row r="29" spans="1:12">
      <c r="A29" s="368" t="s">
        <v>2666</v>
      </c>
      <c r="B29" s="368" t="s">
        <v>166</v>
      </c>
      <c r="C29" s="368" t="s">
        <v>211</v>
      </c>
      <c r="D29" s="368">
        <v>29</v>
      </c>
      <c r="E29" s="368">
        <v>26</v>
      </c>
      <c r="F29" s="368">
        <v>3</v>
      </c>
      <c r="G29" s="368">
        <v>0</v>
      </c>
      <c r="H29" s="368">
        <v>20</v>
      </c>
      <c r="I29" s="368">
        <v>16</v>
      </c>
      <c r="J29" s="368">
        <v>4</v>
      </c>
      <c r="K29" s="368">
        <v>0</v>
      </c>
      <c r="L29" s="368"/>
    </row>
    <row r="30" spans="1:12">
      <c r="A30" s="368" t="s">
        <v>2712</v>
      </c>
      <c r="B30" s="368" t="s">
        <v>166</v>
      </c>
      <c r="C30" s="368" t="s">
        <v>100</v>
      </c>
      <c r="D30" s="368">
        <v>10</v>
      </c>
      <c r="E30" s="368">
        <v>6</v>
      </c>
      <c r="F30" s="368">
        <v>4</v>
      </c>
      <c r="G30" s="368">
        <v>0</v>
      </c>
      <c r="H30" s="368">
        <v>7</v>
      </c>
      <c r="I30" s="368">
        <v>4</v>
      </c>
      <c r="J30" s="368">
        <v>3</v>
      </c>
      <c r="K30" s="368">
        <v>0</v>
      </c>
      <c r="L30" s="368"/>
    </row>
    <row r="31" spans="1:12">
      <c r="A31" s="368" t="s">
        <v>2556</v>
      </c>
      <c r="B31" s="368" t="s">
        <v>166</v>
      </c>
      <c r="C31" s="368" t="s">
        <v>26</v>
      </c>
      <c r="D31" s="368">
        <v>16</v>
      </c>
      <c r="E31" s="368">
        <v>14</v>
      </c>
      <c r="F31" s="368">
        <v>2</v>
      </c>
      <c r="G31" s="368">
        <v>0</v>
      </c>
      <c r="H31" s="368">
        <v>15</v>
      </c>
      <c r="I31" s="368">
        <v>13</v>
      </c>
      <c r="J31" s="368">
        <v>2</v>
      </c>
      <c r="K31" s="368">
        <v>0</v>
      </c>
      <c r="L31" s="368"/>
    </row>
    <row r="32" spans="1:12">
      <c r="A32" s="368" t="s">
        <v>2842</v>
      </c>
      <c r="B32" s="368" t="s">
        <v>166</v>
      </c>
      <c r="C32" s="368" t="s">
        <v>154</v>
      </c>
      <c r="D32" s="368">
        <v>3</v>
      </c>
      <c r="E32" s="368">
        <v>2</v>
      </c>
      <c r="F32" s="368">
        <v>1</v>
      </c>
      <c r="G32" s="368">
        <v>0</v>
      </c>
      <c r="H32" s="368">
        <v>3</v>
      </c>
      <c r="I32" s="368">
        <v>2</v>
      </c>
      <c r="J32" s="368">
        <v>1</v>
      </c>
      <c r="K32" s="368">
        <v>0</v>
      </c>
      <c r="L32" s="368"/>
    </row>
    <row r="33" spans="1:12">
      <c r="A33" s="368" t="s">
        <v>2809</v>
      </c>
      <c r="B33" s="368" t="s">
        <v>166</v>
      </c>
      <c r="C33" s="368" t="s">
        <v>73</v>
      </c>
      <c r="D33" s="368">
        <v>13</v>
      </c>
      <c r="E33" s="368">
        <v>12</v>
      </c>
      <c r="F33" s="368">
        <v>1</v>
      </c>
      <c r="G33" s="368">
        <v>0</v>
      </c>
      <c r="H33" s="368">
        <v>13</v>
      </c>
      <c r="I33" s="368">
        <v>12</v>
      </c>
      <c r="J33" s="368">
        <v>1</v>
      </c>
      <c r="K33" s="368">
        <v>0</v>
      </c>
      <c r="L33" s="368"/>
    </row>
    <row r="34" spans="1:12">
      <c r="A34" s="368" t="s">
        <v>2924</v>
      </c>
      <c r="B34" s="368" t="s">
        <v>166</v>
      </c>
      <c r="C34" s="368" t="s">
        <v>74</v>
      </c>
      <c r="D34" s="368">
        <v>40</v>
      </c>
      <c r="E34" s="368">
        <v>34</v>
      </c>
      <c r="F34" s="368">
        <v>6</v>
      </c>
      <c r="G34" s="368">
        <v>0</v>
      </c>
      <c r="H34" s="368">
        <v>38</v>
      </c>
      <c r="I34" s="368">
        <v>32</v>
      </c>
      <c r="J34" s="368">
        <v>6</v>
      </c>
      <c r="K34" s="368">
        <v>0</v>
      </c>
      <c r="L34" s="368"/>
    </row>
    <row r="35" spans="1:12">
      <c r="A35" s="368" t="s">
        <v>2634</v>
      </c>
      <c r="B35" s="368" t="s">
        <v>166</v>
      </c>
      <c r="C35" s="368" t="s">
        <v>198</v>
      </c>
      <c r="D35" s="368">
        <v>48</v>
      </c>
      <c r="E35" s="368">
        <v>40</v>
      </c>
      <c r="F35" s="368">
        <v>8</v>
      </c>
      <c r="G35" s="368">
        <v>0</v>
      </c>
      <c r="H35" s="368">
        <v>45</v>
      </c>
      <c r="I35" s="368">
        <v>37</v>
      </c>
      <c r="J35" s="368">
        <v>8</v>
      </c>
      <c r="K35" s="368">
        <v>0</v>
      </c>
      <c r="L35" s="368"/>
    </row>
    <row r="36" spans="1:12">
      <c r="A36" s="368" t="s">
        <v>2741</v>
      </c>
      <c r="B36" s="368" t="s">
        <v>166</v>
      </c>
      <c r="C36" s="368" t="s">
        <v>227</v>
      </c>
      <c r="D36" s="368">
        <v>16</v>
      </c>
      <c r="E36" s="368">
        <v>12</v>
      </c>
      <c r="F36" s="368">
        <v>4</v>
      </c>
      <c r="G36" s="368">
        <v>0</v>
      </c>
      <c r="H36" s="368">
        <v>15</v>
      </c>
      <c r="I36" s="368">
        <v>11</v>
      </c>
      <c r="J36" s="368">
        <v>4</v>
      </c>
      <c r="K36" s="368">
        <v>0</v>
      </c>
      <c r="L36" s="368"/>
    </row>
    <row r="37" spans="1:12">
      <c r="A37" s="368" t="s">
        <v>2593</v>
      </c>
      <c r="B37" s="368" t="s">
        <v>166</v>
      </c>
      <c r="C37" s="368" t="s">
        <v>199</v>
      </c>
      <c r="D37" s="368">
        <v>9</v>
      </c>
      <c r="E37" s="368">
        <v>9</v>
      </c>
      <c r="F37" s="368">
        <v>0</v>
      </c>
      <c r="G37" s="368">
        <v>0</v>
      </c>
      <c r="H37" s="368">
        <v>9</v>
      </c>
      <c r="I37" s="368">
        <v>9</v>
      </c>
      <c r="J37" s="368">
        <v>0</v>
      </c>
      <c r="K37" s="368">
        <v>0</v>
      </c>
      <c r="L37" s="368"/>
    </row>
    <row r="38" spans="1:12">
      <c r="A38" s="368" t="s">
        <v>2810</v>
      </c>
      <c r="B38" s="368" t="s">
        <v>166</v>
      </c>
      <c r="C38" s="368" t="s">
        <v>212</v>
      </c>
      <c r="D38" s="368">
        <v>7</v>
      </c>
      <c r="E38" s="368">
        <v>6</v>
      </c>
      <c r="F38" s="368">
        <v>1</v>
      </c>
      <c r="G38" s="368">
        <v>0</v>
      </c>
      <c r="H38" s="368">
        <v>6</v>
      </c>
      <c r="I38" s="368">
        <v>5</v>
      </c>
      <c r="J38" s="368">
        <v>1</v>
      </c>
      <c r="K38" s="368">
        <v>0</v>
      </c>
      <c r="L38" s="368"/>
    </row>
    <row r="39" spans="1:12">
      <c r="A39" s="368" t="s">
        <v>2977</v>
      </c>
      <c r="B39" s="368" t="s">
        <v>166</v>
      </c>
      <c r="C39" s="368" t="s">
        <v>155</v>
      </c>
      <c r="D39" s="368">
        <v>12</v>
      </c>
      <c r="E39" s="368">
        <v>10</v>
      </c>
      <c r="F39" s="368">
        <v>2</v>
      </c>
      <c r="G39" s="368">
        <v>0</v>
      </c>
      <c r="H39" s="368">
        <v>12</v>
      </c>
      <c r="I39" s="368">
        <v>10</v>
      </c>
      <c r="J39" s="368">
        <v>2</v>
      </c>
      <c r="K39" s="368">
        <v>0</v>
      </c>
      <c r="L39" s="368"/>
    </row>
    <row r="40" spans="1:12">
      <c r="A40" s="368" t="s">
        <v>2635</v>
      </c>
      <c r="B40" s="368" t="s">
        <v>166</v>
      </c>
      <c r="C40" s="368" t="s">
        <v>101</v>
      </c>
      <c r="D40" s="368">
        <v>5</v>
      </c>
      <c r="E40" s="368">
        <v>5</v>
      </c>
      <c r="F40" s="368">
        <v>0</v>
      </c>
      <c r="G40" s="368">
        <v>0</v>
      </c>
      <c r="H40" s="368">
        <v>4</v>
      </c>
      <c r="I40" s="368">
        <v>4</v>
      </c>
      <c r="J40" s="368">
        <v>0</v>
      </c>
      <c r="K40" s="368">
        <v>0</v>
      </c>
      <c r="L40" s="368"/>
    </row>
    <row r="41" spans="1:12">
      <c r="A41" s="368" t="s">
        <v>2594</v>
      </c>
      <c r="B41" s="368" t="s">
        <v>166</v>
      </c>
      <c r="C41" s="368" t="s">
        <v>228</v>
      </c>
      <c r="D41" s="368">
        <v>11</v>
      </c>
      <c r="E41" s="368">
        <v>10</v>
      </c>
      <c r="F41" s="368">
        <v>1</v>
      </c>
      <c r="G41" s="368">
        <v>0</v>
      </c>
      <c r="H41" s="368">
        <v>11</v>
      </c>
      <c r="I41" s="368">
        <v>10</v>
      </c>
      <c r="J41" s="368">
        <v>1</v>
      </c>
      <c r="K41" s="368">
        <v>0</v>
      </c>
      <c r="L41" s="368"/>
    </row>
    <row r="42" spans="1:12">
      <c r="A42" s="368" t="s">
        <v>2557</v>
      </c>
      <c r="B42" s="368" t="s">
        <v>166</v>
      </c>
      <c r="C42" s="368" t="s">
        <v>178</v>
      </c>
      <c r="D42" s="368">
        <v>10</v>
      </c>
      <c r="E42" s="368">
        <v>9</v>
      </c>
      <c r="F42" s="368">
        <v>1</v>
      </c>
      <c r="G42" s="368">
        <v>0</v>
      </c>
      <c r="H42" s="368">
        <v>10</v>
      </c>
      <c r="I42" s="368">
        <v>9</v>
      </c>
      <c r="J42" s="368">
        <v>1</v>
      </c>
      <c r="K42" s="368">
        <v>0</v>
      </c>
      <c r="L42" s="368"/>
    </row>
    <row r="43" spans="1:12">
      <c r="A43" s="368" t="s">
        <v>2776</v>
      </c>
      <c r="B43" s="368" t="s">
        <v>166</v>
      </c>
      <c r="C43" s="368" t="s">
        <v>102</v>
      </c>
      <c r="D43" s="368">
        <v>6</v>
      </c>
      <c r="E43" s="368">
        <v>5</v>
      </c>
      <c r="F43" s="368">
        <v>1</v>
      </c>
      <c r="G43" s="368">
        <v>0</v>
      </c>
      <c r="H43" s="368">
        <v>4</v>
      </c>
      <c r="I43" s="368">
        <v>3</v>
      </c>
      <c r="J43" s="368">
        <v>1</v>
      </c>
      <c r="K43" s="368">
        <v>0</v>
      </c>
      <c r="L43" s="368"/>
    </row>
    <row r="44" spans="1:12">
      <c r="A44" s="368" t="s">
        <v>2811</v>
      </c>
      <c r="B44" s="368" t="s">
        <v>166</v>
      </c>
      <c r="C44" s="368" t="s">
        <v>85</v>
      </c>
      <c r="D44" s="368">
        <v>48</v>
      </c>
      <c r="E44" s="368">
        <v>41</v>
      </c>
      <c r="F44" s="368">
        <v>7</v>
      </c>
      <c r="G44" s="368">
        <v>0</v>
      </c>
      <c r="H44" s="368">
        <v>45</v>
      </c>
      <c r="I44" s="368">
        <v>38</v>
      </c>
      <c r="J44" s="368">
        <v>7</v>
      </c>
      <c r="K44" s="368">
        <v>0</v>
      </c>
      <c r="L44" s="368"/>
    </row>
    <row r="45" spans="1:12">
      <c r="A45" s="368" t="s">
        <v>2925</v>
      </c>
      <c r="B45" s="368" t="s">
        <v>166</v>
      </c>
      <c r="C45" s="368" t="s">
        <v>156</v>
      </c>
      <c r="D45" s="368">
        <v>7</v>
      </c>
      <c r="E45" s="368">
        <v>7</v>
      </c>
      <c r="F45" s="368">
        <v>0</v>
      </c>
      <c r="G45" s="368">
        <v>0</v>
      </c>
      <c r="H45" s="368">
        <v>5</v>
      </c>
      <c r="I45" s="368">
        <v>5</v>
      </c>
      <c r="J45" s="368">
        <v>0</v>
      </c>
      <c r="K45" s="368">
        <v>0</v>
      </c>
      <c r="L45" s="368"/>
    </row>
    <row r="46" spans="1:12">
      <c r="A46" s="368" t="s">
        <v>2926</v>
      </c>
      <c r="B46" s="368" t="s">
        <v>166</v>
      </c>
      <c r="C46" s="368" t="s">
        <v>200</v>
      </c>
      <c r="D46" s="368">
        <v>33</v>
      </c>
      <c r="E46" s="368">
        <v>30</v>
      </c>
      <c r="F46" s="368">
        <v>3</v>
      </c>
      <c r="G46" s="368">
        <v>0</v>
      </c>
      <c r="H46" s="368">
        <v>31</v>
      </c>
      <c r="I46" s="368">
        <v>28</v>
      </c>
      <c r="J46" s="368">
        <v>3</v>
      </c>
      <c r="K46" s="368">
        <v>0</v>
      </c>
      <c r="L46" s="368"/>
    </row>
    <row r="47" spans="1:12">
      <c r="A47" s="368" t="s">
        <v>2843</v>
      </c>
      <c r="B47" s="368" t="s">
        <v>166</v>
      </c>
      <c r="C47" s="368" t="s">
        <v>103</v>
      </c>
      <c r="D47" s="368">
        <v>5</v>
      </c>
      <c r="E47" s="368">
        <v>5</v>
      </c>
      <c r="F47" s="368">
        <v>0</v>
      </c>
      <c r="G47" s="368">
        <v>0</v>
      </c>
      <c r="H47" s="368">
        <v>4</v>
      </c>
      <c r="I47" s="368">
        <v>4</v>
      </c>
      <c r="J47" s="368">
        <v>0</v>
      </c>
      <c r="K47" s="368">
        <v>0</v>
      </c>
      <c r="L47" s="368"/>
    </row>
    <row r="48" spans="1:12">
      <c r="A48" s="368" t="s">
        <v>2812</v>
      </c>
      <c r="B48" s="368" t="s">
        <v>166</v>
      </c>
      <c r="C48" s="368" t="s">
        <v>104</v>
      </c>
      <c r="D48" s="368">
        <v>7</v>
      </c>
      <c r="E48" s="368">
        <v>6</v>
      </c>
      <c r="F48" s="368">
        <v>1</v>
      </c>
      <c r="G48" s="368">
        <v>0</v>
      </c>
      <c r="H48" s="368">
        <v>5</v>
      </c>
      <c r="I48" s="368">
        <v>5</v>
      </c>
      <c r="J48" s="368">
        <v>0</v>
      </c>
      <c r="K48" s="368">
        <v>0</v>
      </c>
      <c r="L48" s="368"/>
    </row>
    <row r="49" spans="1:12">
      <c r="A49" s="368" t="s">
        <v>2813</v>
      </c>
      <c r="B49" s="368" t="s">
        <v>166</v>
      </c>
      <c r="C49" s="368" t="s">
        <v>27</v>
      </c>
      <c r="D49" s="368">
        <v>9</v>
      </c>
      <c r="E49" s="368">
        <v>9</v>
      </c>
      <c r="F49" s="368">
        <v>0</v>
      </c>
      <c r="G49" s="368">
        <v>0</v>
      </c>
      <c r="H49" s="368">
        <v>9</v>
      </c>
      <c r="I49" s="368">
        <v>9</v>
      </c>
      <c r="J49" s="368">
        <v>0</v>
      </c>
      <c r="K49" s="368">
        <v>0</v>
      </c>
      <c r="L49" s="368"/>
    </row>
    <row r="50" spans="1:12">
      <c r="A50" s="368" t="s">
        <v>2713</v>
      </c>
      <c r="B50" s="368" t="s">
        <v>166</v>
      </c>
      <c r="C50" s="368" t="s">
        <v>105</v>
      </c>
      <c r="D50" s="368">
        <v>1</v>
      </c>
      <c r="E50" s="368">
        <v>1</v>
      </c>
      <c r="F50" s="368">
        <v>0</v>
      </c>
      <c r="G50" s="368">
        <v>0</v>
      </c>
      <c r="H50" s="368">
        <v>0</v>
      </c>
      <c r="I50" s="368">
        <v>0</v>
      </c>
      <c r="J50" s="368">
        <v>0</v>
      </c>
      <c r="K50" s="368">
        <v>0</v>
      </c>
      <c r="L50" s="368"/>
    </row>
    <row r="51" spans="1:12">
      <c r="A51" s="368" t="s">
        <v>2814</v>
      </c>
      <c r="B51" s="368" t="s">
        <v>166</v>
      </c>
      <c r="C51" s="368" t="s">
        <v>179</v>
      </c>
      <c r="D51" s="368">
        <v>67</v>
      </c>
      <c r="E51" s="368">
        <v>53</v>
      </c>
      <c r="F51" s="368">
        <v>14</v>
      </c>
      <c r="G51" s="368">
        <v>0</v>
      </c>
      <c r="H51" s="368">
        <v>66</v>
      </c>
      <c r="I51" s="368">
        <v>52</v>
      </c>
      <c r="J51" s="368">
        <v>14</v>
      </c>
      <c r="K51" s="368">
        <v>0</v>
      </c>
      <c r="L51" s="368"/>
    </row>
    <row r="52" spans="1:12">
      <c r="A52" s="368" t="s">
        <v>2742</v>
      </c>
      <c r="B52" s="368" t="s">
        <v>166</v>
      </c>
      <c r="C52" s="368" t="s">
        <v>106</v>
      </c>
      <c r="D52" s="368">
        <v>4</v>
      </c>
      <c r="E52" s="368">
        <v>3</v>
      </c>
      <c r="F52" s="368">
        <v>1</v>
      </c>
      <c r="G52" s="368">
        <v>0</v>
      </c>
      <c r="H52" s="368">
        <v>4</v>
      </c>
      <c r="I52" s="368">
        <v>3</v>
      </c>
      <c r="J52" s="368">
        <v>1</v>
      </c>
      <c r="K52" s="368">
        <v>0</v>
      </c>
      <c r="L52" s="368"/>
    </row>
    <row r="53" spans="1:12">
      <c r="A53" s="368" t="s">
        <v>2978</v>
      </c>
      <c r="B53" s="368" t="s">
        <v>166</v>
      </c>
      <c r="C53" s="368" t="s">
        <v>107</v>
      </c>
      <c r="D53" s="368">
        <v>8</v>
      </c>
      <c r="E53" s="368">
        <v>7</v>
      </c>
      <c r="F53" s="368">
        <v>1</v>
      </c>
      <c r="G53" s="368">
        <v>0</v>
      </c>
      <c r="H53" s="368">
        <v>6</v>
      </c>
      <c r="I53" s="368">
        <v>5</v>
      </c>
      <c r="J53" s="368">
        <v>1</v>
      </c>
      <c r="K53" s="368">
        <v>0</v>
      </c>
      <c r="L53" s="368"/>
    </row>
    <row r="54" spans="1:12">
      <c r="A54" s="368" t="s">
        <v>2844</v>
      </c>
      <c r="B54" s="368" t="s">
        <v>166</v>
      </c>
      <c r="C54" s="368" t="s">
        <v>157</v>
      </c>
      <c r="D54" s="368">
        <v>3</v>
      </c>
      <c r="E54" s="368">
        <v>2</v>
      </c>
      <c r="F54" s="368">
        <v>1</v>
      </c>
      <c r="G54" s="368">
        <v>0</v>
      </c>
      <c r="H54" s="368">
        <v>3</v>
      </c>
      <c r="I54" s="368">
        <v>2</v>
      </c>
      <c r="J54" s="368">
        <v>1</v>
      </c>
      <c r="K54" s="368">
        <v>0</v>
      </c>
      <c r="L54" s="368"/>
    </row>
    <row r="55" spans="1:12">
      <c r="A55" s="368" t="s">
        <v>2558</v>
      </c>
      <c r="B55" s="368" t="s">
        <v>166</v>
      </c>
      <c r="C55" s="368" t="s">
        <v>108</v>
      </c>
      <c r="D55" s="368">
        <v>2</v>
      </c>
      <c r="E55" s="368">
        <v>2</v>
      </c>
      <c r="F55" s="368">
        <v>0</v>
      </c>
      <c r="G55" s="368">
        <v>0</v>
      </c>
      <c r="H55" s="368">
        <v>2</v>
      </c>
      <c r="I55" s="368">
        <v>2</v>
      </c>
      <c r="J55" s="368">
        <v>0</v>
      </c>
      <c r="K55" s="368">
        <v>0</v>
      </c>
      <c r="L55" s="368"/>
    </row>
    <row r="56" spans="1:12">
      <c r="A56" s="368" t="s">
        <v>2559</v>
      </c>
      <c r="B56" s="368" t="s">
        <v>166</v>
      </c>
      <c r="C56" s="368" t="s">
        <v>213</v>
      </c>
      <c r="D56" s="368">
        <v>13</v>
      </c>
      <c r="E56" s="368">
        <v>9</v>
      </c>
      <c r="F56" s="368">
        <v>4</v>
      </c>
      <c r="G56" s="368">
        <v>0</v>
      </c>
      <c r="H56" s="368">
        <v>10</v>
      </c>
      <c r="I56" s="368">
        <v>8</v>
      </c>
      <c r="J56" s="368">
        <v>2</v>
      </c>
      <c r="K56" s="368">
        <v>0</v>
      </c>
      <c r="L56" s="368"/>
    </row>
    <row r="57" spans="1:12">
      <c r="A57" s="368" t="s">
        <v>2845</v>
      </c>
      <c r="B57" s="368" t="s">
        <v>166</v>
      </c>
      <c r="C57" s="368" t="s">
        <v>86</v>
      </c>
      <c r="D57" s="368">
        <v>37</v>
      </c>
      <c r="E57" s="368">
        <v>31</v>
      </c>
      <c r="F57" s="368">
        <v>6</v>
      </c>
      <c r="G57" s="368">
        <v>0</v>
      </c>
      <c r="H57" s="368">
        <v>38</v>
      </c>
      <c r="I57" s="368">
        <v>32</v>
      </c>
      <c r="J57" s="368">
        <v>6</v>
      </c>
      <c r="K57" s="368">
        <v>0</v>
      </c>
      <c r="L57" s="368"/>
    </row>
    <row r="58" spans="1:12">
      <c r="A58" s="368" t="s">
        <v>2636</v>
      </c>
      <c r="B58" s="368" t="s">
        <v>166</v>
      </c>
      <c r="C58" s="368" t="s">
        <v>109</v>
      </c>
      <c r="D58" s="368">
        <v>8</v>
      </c>
      <c r="E58" s="368">
        <v>6</v>
      </c>
      <c r="F58" s="368">
        <v>2</v>
      </c>
      <c r="G58" s="368">
        <v>0</v>
      </c>
      <c r="H58" s="368">
        <v>7</v>
      </c>
      <c r="I58" s="368">
        <v>5</v>
      </c>
      <c r="J58" s="368">
        <v>2</v>
      </c>
      <c r="K58" s="368">
        <v>0</v>
      </c>
      <c r="L58" s="368"/>
    </row>
    <row r="59" spans="1:12">
      <c r="A59" s="368" t="s">
        <v>2637</v>
      </c>
      <c r="B59" s="368" t="s">
        <v>166</v>
      </c>
      <c r="C59" s="368" t="s">
        <v>110</v>
      </c>
      <c r="D59" s="368">
        <v>4</v>
      </c>
      <c r="E59" s="368">
        <v>2</v>
      </c>
      <c r="F59" s="368">
        <v>2</v>
      </c>
      <c r="G59" s="368">
        <v>0</v>
      </c>
      <c r="H59" s="368">
        <v>4</v>
      </c>
      <c r="I59" s="368">
        <v>2</v>
      </c>
      <c r="J59" s="368">
        <v>2</v>
      </c>
      <c r="K59" s="368">
        <v>0</v>
      </c>
      <c r="L59" s="368"/>
    </row>
    <row r="60" spans="1:12">
      <c r="A60" s="368" t="s">
        <v>2979</v>
      </c>
      <c r="B60" s="368" t="s">
        <v>166</v>
      </c>
      <c r="C60" s="368" t="s">
        <v>180</v>
      </c>
      <c r="D60" s="368">
        <v>1</v>
      </c>
      <c r="E60" s="368">
        <v>0</v>
      </c>
      <c r="F60" s="368">
        <v>1</v>
      </c>
      <c r="G60" s="368">
        <v>0</v>
      </c>
      <c r="H60" s="368">
        <v>0</v>
      </c>
      <c r="I60" s="368">
        <v>0</v>
      </c>
      <c r="J60" s="368">
        <v>0</v>
      </c>
      <c r="K60" s="368">
        <v>0</v>
      </c>
      <c r="L60" s="368"/>
    </row>
    <row r="61" spans="1:12">
      <c r="A61" s="368" t="s">
        <v>2927</v>
      </c>
      <c r="B61" s="368" t="s">
        <v>166</v>
      </c>
      <c r="C61" s="368" t="s">
        <v>111</v>
      </c>
      <c r="D61" s="368">
        <v>5</v>
      </c>
      <c r="E61" s="368">
        <v>4</v>
      </c>
      <c r="F61" s="368">
        <v>1</v>
      </c>
      <c r="G61" s="368">
        <v>0</v>
      </c>
      <c r="H61" s="368">
        <v>5</v>
      </c>
      <c r="I61" s="368">
        <v>4</v>
      </c>
      <c r="J61" s="368">
        <v>1</v>
      </c>
      <c r="K61" s="368">
        <v>0</v>
      </c>
      <c r="L61" s="368"/>
    </row>
    <row r="62" spans="1:12">
      <c r="A62" s="368" t="s">
        <v>2887</v>
      </c>
      <c r="B62" s="368" t="s">
        <v>166</v>
      </c>
      <c r="C62" s="368" t="s">
        <v>140</v>
      </c>
      <c r="D62" s="368">
        <v>2</v>
      </c>
      <c r="E62" s="368">
        <v>1</v>
      </c>
      <c r="F62" s="368">
        <v>1</v>
      </c>
      <c r="G62" s="368">
        <v>0</v>
      </c>
      <c r="H62" s="368">
        <v>2</v>
      </c>
      <c r="I62" s="368">
        <v>1</v>
      </c>
      <c r="J62" s="368">
        <v>1</v>
      </c>
      <c r="K62" s="368">
        <v>0</v>
      </c>
      <c r="L62" s="368"/>
    </row>
    <row r="63" spans="1:12">
      <c r="A63" s="368" t="s">
        <v>2928</v>
      </c>
      <c r="B63" s="368" t="s">
        <v>166</v>
      </c>
      <c r="C63" s="368" t="s">
        <v>181</v>
      </c>
      <c r="D63" s="368">
        <v>33</v>
      </c>
      <c r="E63" s="368">
        <v>24</v>
      </c>
      <c r="F63" s="368">
        <v>9</v>
      </c>
      <c r="G63" s="368">
        <v>0</v>
      </c>
      <c r="H63" s="368">
        <v>32</v>
      </c>
      <c r="I63" s="368">
        <v>23</v>
      </c>
      <c r="J63" s="368">
        <v>9</v>
      </c>
      <c r="K63" s="368">
        <v>0</v>
      </c>
      <c r="L63" s="368"/>
    </row>
    <row r="64" spans="1:12">
      <c r="A64" s="368" t="s">
        <v>2980</v>
      </c>
      <c r="B64" s="368" t="s">
        <v>166</v>
      </c>
      <c r="C64" s="368" t="s">
        <v>229</v>
      </c>
      <c r="D64" s="368">
        <v>19</v>
      </c>
      <c r="E64" s="368">
        <v>18</v>
      </c>
      <c r="F64" s="368">
        <v>1</v>
      </c>
      <c r="G64" s="368">
        <v>0</v>
      </c>
      <c r="H64" s="368">
        <v>18</v>
      </c>
      <c r="I64" s="368">
        <v>17</v>
      </c>
      <c r="J64" s="368">
        <v>1</v>
      </c>
      <c r="K64" s="368">
        <v>0</v>
      </c>
      <c r="L64" s="368"/>
    </row>
    <row r="65" spans="1:12">
      <c r="A65" s="368" t="s">
        <v>2929</v>
      </c>
      <c r="B65" s="368" t="s">
        <v>166</v>
      </c>
      <c r="C65" s="368" t="s">
        <v>141</v>
      </c>
      <c r="D65" s="368">
        <v>3</v>
      </c>
      <c r="E65" s="368">
        <v>3</v>
      </c>
      <c r="F65" s="368">
        <v>0</v>
      </c>
      <c r="G65" s="368">
        <v>0</v>
      </c>
      <c r="H65" s="368">
        <v>2</v>
      </c>
      <c r="I65" s="368">
        <v>2</v>
      </c>
      <c r="J65" s="368">
        <v>0</v>
      </c>
      <c r="K65" s="368">
        <v>0</v>
      </c>
      <c r="L65" s="368"/>
    </row>
    <row r="66" spans="1:12">
      <c r="A66" s="368" t="s">
        <v>2930</v>
      </c>
      <c r="B66" s="368" t="s">
        <v>166</v>
      </c>
      <c r="C66" s="368" t="s">
        <v>114</v>
      </c>
      <c r="D66" s="368">
        <v>26</v>
      </c>
      <c r="E66" s="368">
        <v>24</v>
      </c>
      <c r="F66" s="368">
        <v>2</v>
      </c>
      <c r="G66" s="368">
        <v>0</v>
      </c>
      <c r="H66" s="368">
        <v>25</v>
      </c>
      <c r="I66" s="368">
        <v>24</v>
      </c>
      <c r="J66" s="368">
        <v>1</v>
      </c>
      <c r="K66" s="368">
        <v>0</v>
      </c>
      <c r="L66" s="368"/>
    </row>
    <row r="67" spans="1:12">
      <c r="A67" s="368" t="s">
        <v>2815</v>
      </c>
      <c r="B67" s="368" t="s">
        <v>166</v>
      </c>
      <c r="C67" s="368" t="s">
        <v>28</v>
      </c>
      <c r="D67" s="368">
        <v>7</v>
      </c>
      <c r="E67" s="368">
        <v>6</v>
      </c>
      <c r="F67" s="368">
        <v>1</v>
      </c>
      <c r="G67" s="368">
        <v>0</v>
      </c>
      <c r="H67" s="368">
        <v>7</v>
      </c>
      <c r="I67" s="368">
        <v>6</v>
      </c>
      <c r="J67" s="368">
        <v>1</v>
      </c>
      <c r="K67" s="368">
        <v>0</v>
      </c>
      <c r="L67" s="368"/>
    </row>
    <row r="68" spans="1:12">
      <c r="A68" s="368" t="s">
        <v>2667</v>
      </c>
      <c r="B68" s="368" t="s">
        <v>166</v>
      </c>
      <c r="C68" s="368" t="s">
        <v>142</v>
      </c>
      <c r="D68" s="368">
        <v>5</v>
      </c>
      <c r="E68" s="368">
        <v>4</v>
      </c>
      <c r="F68" s="368">
        <v>1</v>
      </c>
      <c r="G68" s="368">
        <v>0</v>
      </c>
      <c r="H68" s="368">
        <v>2</v>
      </c>
      <c r="I68" s="368">
        <v>1</v>
      </c>
      <c r="J68" s="368">
        <v>1</v>
      </c>
      <c r="K68" s="368">
        <v>0</v>
      </c>
      <c r="L68" s="368"/>
    </row>
    <row r="69" spans="1:12">
      <c r="A69" s="368" t="s">
        <v>2816</v>
      </c>
      <c r="B69" s="368" t="s">
        <v>166</v>
      </c>
      <c r="C69" s="368" t="s">
        <v>29</v>
      </c>
      <c r="D69" s="368">
        <v>80</v>
      </c>
      <c r="E69" s="368">
        <v>75</v>
      </c>
      <c r="F69" s="368">
        <v>5</v>
      </c>
      <c r="G69" s="368">
        <v>0</v>
      </c>
      <c r="H69" s="368">
        <v>75</v>
      </c>
      <c r="I69" s="368">
        <v>70</v>
      </c>
      <c r="J69" s="368">
        <v>5</v>
      </c>
      <c r="K69" s="368">
        <v>0</v>
      </c>
      <c r="L69" s="368"/>
    </row>
    <row r="70" spans="1:12">
      <c r="A70" s="368" t="s">
        <v>2888</v>
      </c>
      <c r="B70" s="368" t="s">
        <v>166</v>
      </c>
      <c r="C70" s="368" t="s">
        <v>115</v>
      </c>
      <c r="D70" s="368">
        <v>70</v>
      </c>
      <c r="E70" s="368">
        <v>58</v>
      </c>
      <c r="F70" s="368">
        <v>12</v>
      </c>
      <c r="G70" s="368">
        <v>0</v>
      </c>
      <c r="H70" s="368">
        <v>68</v>
      </c>
      <c r="I70" s="368">
        <v>56</v>
      </c>
      <c r="J70" s="368">
        <v>12</v>
      </c>
      <c r="K70" s="368">
        <v>0</v>
      </c>
      <c r="L70" s="368"/>
    </row>
    <row r="71" spans="1:12">
      <c r="A71" s="368" t="s">
        <v>2981</v>
      </c>
      <c r="B71" s="368" t="s">
        <v>166</v>
      </c>
      <c r="C71" s="368" t="s">
        <v>75</v>
      </c>
      <c r="D71" s="368">
        <v>8</v>
      </c>
      <c r="E71" s="368">
        <v>4</v>
      </c>
      <c r="F71" s="368">
        <v>4</v>
      </c>
      <c r="G71" s="368">
        <v>0</v>
      </c>
      <c r="H71" s="368">
        <v>6</v>
      </c>
      <c r="I71" s="368">
        <v>3</v>
      </c>
      <c r="J71" s="368">
        <v>3</v>
      </c>
      <c r="K71" s="368">
        <v>0</v>
      </c>
      <c r="L71" s="368"/>
    </row>
    <row r="72" spans="1:12">
      <c r="A72" s="368" t="s">
        <v>2714</v>
      </c>
      <c r="B72" s="368" t="s">
        <v>166</v>
      </c>
      <c r="C72" s="368" t="s">
        <v>76</v>
      </c>
      <c r="D72" s="368">
        <v>36</v>
      </c>
      <c r="E72" s="368">
        <v>30</v>
      </c>
      <c r="F72" s="368">
        <v>6</v>
      </c>
      <c r="G72" s="368">
        <v>0</v>
      </c>
      <c r="H72" s="368">
        <v>30</v>
      </c>
      <c r="I72" s="368">
        <v>25</v>
      </c>
      <c r="J72" s="368">
        <v>5</v>
      </c>
      <c r="K72" s="368">
        <v>0</v>
      </c>
      <c r="L72" s="368"/>
    </row>
    <row r="73" spans="1:12">
      <c r="A73" s="368" t="s">
        <v>2743</v>
      </c>
      <c r="B73" s="368" t="s">
        <v>166</v>
      </c>
      <c r="C73" s="368" t="s">
        <v>143</v>
      </c>
      <c r="D73" s="368">
        <v>10</v>
      </c>
      <c r="E73" s="368">
        <v>7</v>
      </c>
      <c r="F73" s="368">
        <v>3</v>
      </c>
      <c r="G73" s="368">
        <v>0</v>
      </c>
      <c r="H73" s="368">
        <v>6</v>
      </c>
      <c r="I73" s="368">
        <v>5</v>
      </c>
      <c r="J73" s="368">
        <v>1</v>
      </c>
      <c r="K73" s="368">
        <v>0</v>
      </c>
      <c r="L73" s="368"/>
    </row>
    <row r="74" spans="1:12">
      <c r="A74" s="368" t="s">
        <v>2638</v>
      </c>
      <c r="B74" s="368" t="s">
        <v>166</v>
      </c>
      <c r="C74" s="368" t="s">
        <v>77</v>
      </c>
      <c r="D74" s="368">
        <v>35</v>
      </c>
      <c r="E74" s="368">
        <v>33</v>
      </c>
      <c r="F74" s="368">
        <v>2</v>
      </c>
      <c r="G74" s="368">
        <v>0</v>
      </c>
      <c r="H74" s="368">
        <v>32</v>
      </c>
      <c r="I74" s="368">
        <v>30</v>
      </c>
      <c r="J74" s="368">
        <v>2</v>
      </c>
      <c r="K74" s="368">
        <v>0</v>
      </c>
      <c r="L74" s="368"/>
    </row>
    <row r="75" spans="1:12">
      <c r="A75" s="368" t="s">
        <v>2889</v>
      </c>
      <c r="B75" s="368" t="s">
        <v>166</v>
      </c>
      <c r="C75" s="368" t="s">
        <v>30</v>
      </c>
      <c r="D75" s="368">
        <v>25</v>
      </c>
      <c r="E75" s="368">
        <v>24</v>
      </c>
      <c r="F75" s="368">
        <v>1</v>
      </c>
      <c r="G75" s="368">
        <v>0</v>
      </c>
      <c r="H75" s="368">
        <v>24</v>
      </c>
      <c r="I75" s="368">
        <v>23</v>
      </c>
      <c r="J75" s="368">
        <v>1</v>
      </c>
      <c r="K75" s="368">
        <v>0</v>
      </c>
      <c r="L75" s="368"/>
    </row>
    <row r="76" spans="1:12">
      <c r="A76" s="368" t="s">
        <v>2744</v>
      </c>
      <c r="B76" s="368" t="s">
        <v>166</v>
      </c>
      <c r="C76" s="368" t="s">
        <v>173</v>
      </c>
      <c r="D76" s="368">
        <v>6</v>
      </c>
      <c r="E76" s="368">
        <v>5</v>
      </c>
      <c r="F76" s="368">
        <v>1</v>
      </c>
      <c r="G76" s="368">
        <v>0</v>
      </c>
      <c r="H76" s="368">
        <v>5</v>
      </c>
      <c r="I76" s="368">
        <v>4</v>
      </c>
      <c r="J76" s="368">
        <v>1</v>
      </c>
      <c r="K76" s="368">
        <v>0</v>
      </c>
      <c r="L76" s="368"/>
    </row>
    <row r="77" spans="1:12">
      <c r="A77" s="368" t="s">
        <v>2560</v>
      </c>
      <c r="B77" s="368" t="s">
        <v>166</v>
      </c>
      <c r="C77" s="368" t="s">
        <v>87</v>
      </c>
      <c r="D77" s="368">
        <v>7</v>
      </c>
      <c r="E77" s="368">
        <v>6</v>
      </c>
      <c r="F77" s="368">
        <v>1</v>
      </c>
      <c r="G77" s="368">
        <v>0</v>
      </c>
      <c r="H77" s="368">
        <v>7</v>
      </c>
      <c r="I77" s="368">
        <v>6</v>
      </c>
      <c r="J77" s="368">
        <v>1</v>
      </c>
      <c r="K77" s="368">
        <v>0</v>
      </c>
      <c r="L77" s="368"/>
    </row>
    <row r="78" spans="1:12">
      <c r="A78" s="368" t="s">
        <v>2982</v>
      </c>
      <c r="B78" s="368" t="s">
        <v>166</v>
      </c>
      <c r="C78" s="368" t="s">
        <v>31</v>
      </c>
      <c r="D78" s="368">
        <v>34</v>
      </c>
      <c r="E78" s="368">
        <v>29</v>
      </c>
      <c r="F78" s="368">
        <v>5</v>
      </c>
      <c r="G78" s="368">
        <v>0</v>
      </c>
      <c r="H78" s="368">
        <v>29</v>
      </c>
      <c r="I78" s="368">
        <v>24</v>
      </c>
      <c r="J78" s="368">
        <v>5</v>
      </c>
      <c r="K78" s="368">
        <v>0</v>
      </c>
      <c r="L78" s="368"/>
    </row>
    <row r="79" spans="1:12">
      <c r="A79" s="368" t="s">
        <v>2931</v>
      </c>
      <c r="B79" s="368" t="s">
        <v>166</v>
      </c>
      <c r="C79" s="368" t="s">
        <v>182</v>
      </c>
      <c r="D79" s="368">
        <v>7</v>
      </c>
      <c r="E79" s="368">
        <v>6</v>
      </c>
      <c r="F79" s="368">
        <v>1</v>
      </c>
      <c r="G79" s="368">
        <v>0</v>
      </c>
      <c r="H79" s="368">
        <v>7</v>
      </c>
      <c r="I79" s="368">
        <v>6</v>
      </c>
      <c r="J79" s="368">
        <v>1</v>
      </c>
      <c r="K79" s="368">
        <v>0</v>
      </c>
      <c r="L79" s="368"/>
    </row>
    <row r="80" spans="1:12">
      <c r="A80" s="368" t="s">
        <v>2745</v>
      </c>
      <c r="B80" s="368" t="s">
        <v>166</v>
      </c>
      <c r="C80" s="368" t="s">
        <v>144</v>
      </c>
      <c r="D80" s="368">
        <v>9</v>
      </c>
      <c r="E80" s="368">
        <v>8</v>
      </c>
      <c r="F80" s="368">
        <v>1</v>
      </c>
      <c r="G80" s="368">
        <v>0</v>
      </c>
      <c r="H80" s="368">
        <v>8</v>
      </c>
      <c r="I80" s="368">
        <v>7</v>
      </c>
      <c r="J80" s="368">
        <v>1</v>
      </c>
      <c r="K80" s="368">
        <v>0</v>
      </c>
      <c r="L80" s="368"/>
    </row>
    <row r="81" spans="1:12">
      <c r="A81" s="368" t="s">
        <v>2668</v>
      </c>
      <c r="B81" s="368" t="s">
        <v>166</v>
      </c>
      <c r="C81" s="368" t="s">
        <v>158</v>
      </c>
      <c r="D81" s="368">
        <v>3</v>
      </c>
      <c r="E81" s="368">
        <v>3</v>
      </c>
      <c r="F81" s="368">
        <v>0</v>
      </c>
      <c r="G81" s="368">
        <v>0</v>
      </c>
      <c r="H81" s="368">
        <v>3</v>
      </c>
      <c r="I81" s="368">
        <v>3</v>
      </c>
      <c r="J81" s="368">
        <v>0</v>
      </c>
      <c r="K81" s="368">
        <v>0</v>
      </c>
      <c r="L81" s="368"/>
    </row>
    <row r="82" spans="1:12">
      <c r="A82" s="368" t="s">
        <v>2669</v>
      </c>
      <c r="B82" s="368" t="s">
        <v>166</v>
      </c>
      <c r="C82" s="368" t="s">
        <v>183</v>
      </c>
      <c r="D82" s="368">
        <v>13</v>
      </c>
      <c r="E82" s="368">
        <v>12</v>
      </c>
      <c r="F82" s="368">
        <v>1</v>
      </c>
      <c r="G82" s="368">
        <v>0</v>
      </c>
      <c r="H82" s="368">
        <v>13</v>
      </c>
      <c r="I82" s="368">
        <v>12</v>
      </c>
      <c r="J82" s="368">
        <v>1</v>
      </c>
      <c r="K82" s="368">
        <v>0</v>
      </c>
      <c r="L82" s="368"/>
    </row>
    <row r="83" spans="1:12">
      <c r="A83" s="368" t="s">
        <v>2595</v>
      </c>
      <c r="B83" s="368" t="s">
        <v>166</v>
      </c>
      <c r="C83" s="368" t="s">
        <v>159</v>
      </c>
      <c r="D83" s="368">
        <v>8</v>
      </c>
      <c r="E83" s="368">
        <v>8</v>
      </c>
      <c r="F83" s="368">
        <v>0</v>
      </c>
      <c r="G83" s="368">
        <v>0</v>
      </c>
      <c r="H83" s="368">
        <v>6</v>
      </c>
      <c r="I83" s="368">
        <v>6</v>
      </c>
      <c r="J83" s="368">
        <v>0</v>
      </c>
      <c r="K83" s="368">
        <v>0</v>
      </c>
      <c r="L83" s="368"/>
    </row>
    <row r="84" spans="1:12">
      <c r="A84" s="368" t="s">
        <v>2983</v>
      </c>
      <c r="B84" s="368" t="s">
        <v>166</v>
      </c>
      <c r="C84" s="368" t="s">
        <v>145</v>
      </c>
      <c r="D84" s="368">
        <v>6</v>
      </c>
      <c r="E84" s="368">
        <v>5</v>
      </c>
      <c r="F84" s="368">
        <v>1</v>
      </c>
      <c r="G84" s="368">
        <v>0</v>
      </c>
      <c r="H84" s="368">
        <v>4</v>
      </c>
      <c r="I84" s="368">
        <v>4</v>
      </c>
      <c r="J84" s="368">
        <v>0</v>
      </c>
      <c r="K84" s="368">
        <v>0</v>
      </c>
      <c r="L84" s="368"/>
    </row>
    <row r="85" spans="1:12">
      <c r="A85" s="368" t="s">
        <v>2932</v>
      </c>
      <c r="B85" s="368" t="s">
        <v>166</v>
      </c>
      <c r="C85" s="368" t="s">
        <v>88</v>
      </c>
      <c r="D85" s="368">
        <v>19</v>
      </c>
      <c r="E85" s="368">
        <v>18</v>
      </c>
      <c r="F85" s="368">
        <v>1</v>
      </c>
      <c r="G85" s="368">
        <v>0</v>
      </c>
      <c r="H85" s="368">
        <v>16</v>
      </c>
      <c r="I85" s="368">
        <v>15</v>
      </c>
      <c r="J85" s="368">
        <v>1</v>
      </c>
      <c r="K85" s="368">
        <v>0</v>
      </c>
      <c r="L85" s="368"/>
    </row>
    <row r="86" spans="1:12">
      <c r="A86" s="368" t="s">
        <v>2596</v>
      </c>
      <c r="B86" s="368" t="s">
        <v>166</v>
      </c>
      <c r="C86" s="368" t="s">
        <v>56</v>
      </c>
      <c r="D86" s="368">
        <v>3</v>
      </c>
      <c r="E86" s="368">
        <v>2</v>
      </c>
      <c r="F86" s="368">
        <v>1</v>
      </c>
      <c r="G86" s="368">
        <v>0</v>
      </c>
      <c r="H86" s="368">
        <v>3</v>
      </c>
      <c r="I86" s="368">
        <v>2</v>
      </c>
      <c r="J86" s="368">
        <v>1</v>
      </c>
      <c r="K86" s="368">
        <v>0</v>
      </c>
      <c r="L86" s="368"/>
    </row>
    <row r="87" spans="1:12">
      <c r="A87" s="368" t="s">
        <v>2777</v>
      </c>
      <c r="B87" s="368" t="s">
        <v>166</v>
      </c>
      <c r="C87" s="368" t="s">
        <v>57</v>
      </c>
      <c r="D87" s="368">
        <v>9</v>
      </c>
      <c r="E87" s="368">
        <v>8</v>
      </c>
      <c r="F87" s="368">
        <v>1</v>
      </c>
      <c r="G87" s="368">
        <v>0</v>
      </c>
      <c r="H87" s="368">
        <v>7</v>
      </c>
      <c r="I87" s="368">
        <v>6</v>
      </c>
      <c r="J87" s="368">
        <v>1</v>
      </c>
      <c r="K87" s="368">
        <v>0</v>
      </c>
      <c r="L87" s="368"/>
    </row>
    <row r="88" spans="1:12">
      <c r="A88" s="368" t="s">
        <v>2846</v>
      </c>
      <c r="B88" s="368" t="s">
        <v>166</v>
      </c>
      <c r="C88" s="368" t="s">
        <v>202</v>
      </c>
      <c r="D88" s="368">
        <v>8</v>
      </c>
      <c r="E88" s="368">
        <v>7</v>
      </c>
      <c r="F88" s="368">
        <v>1</v>
      </c>
      <c r="G88" s="368">
        <v>0</v>
      </c>
      <c r="H88" s="368">
        <v>7</v>
      </c>
      <c r="I88" s="368">
        <v>6</v>
      </c>
      <c r="J88" s="368">
        <v>1</v>
      </c>
      <c r="K88" s="368">
        <v>0</v>
      </c>
      <c r="L88" s="368"/>
    </row>
    <row r="89" spans="1:12">
      <c r="A89" s="368" t="s">
        <v>2746</v>
      </c>
      <c r="B89" s="368" t="s">
        <v>166</v>
      </c>
      <c r="C89" s="368" t="s">
        <v>160</v>
      </c>
      <c r="D89" s="368">
        <v>8</v>
      </c>
      <c r="E89" s="368">
        <v>7</v>
      </c>
      <c r="F89" s="368">
        <v>1</v>
      </c>
      <c r="G89" s="368">
        <v>0</v>
      </c>
      <c r="H89" s="368">
        <v>8</v>
      </c>
      <c r="I89" s="368">
        <v>7</v>
      </c>
      <c r="J89" s="368">
        <v>1</v>
      </c>
      <c r="K89" s="368">
        <v>0</v>
      </c>
      <c r="L89" s="368"/>
    </row>
    <row r="90" spans="1:12">
      <c r="A90" s="368" t="s">
        <v>2639</v>
      </c>
      <c r="B90" s="368" t="s">
        <v>166</v>
      </c>
      <c r="C90" s="368" t="s">
        <v>58</v>
      </c>
      <c r="D90" s="368">
        <v>32</v>
      </c>
      <c r="E90" s="368">
        <v>29</v>
      </c>
      <c r="F90" s="368">
        <v>3</v>
      </c>
      <c r="G90" s="368">
        <v>0</v>
      </c>
      <c r="H90" s="368">
        <v>28</v>
      </c>
      <c r="I90" s="368">
        <v>25</v>
      </c>
      <c r="J90" s="368">
        <v>3</v>
      </c>
      <c r="K90" s="368">
        <v>0</v>
      </c>
      <c r="L90" s="368"/>
    </row>
    <row r="91" spans="1:12">
      <c r="A91" s="368" t="s">
        <v>2747</v>
      </c>
      <c r="B91" s="368" t="s">
        <v>166</v>
      </c>
      <c r="C91" s="368" t="s">
        <v>78</v>
      </c>
      <c r="D91" s="368">
        <v>41</v>
      </c>
      <c r="E91" s="368">
        <v>39</v>
      </c>
      <c r="F91" s="368">
        <v>2</v>
      </c>
      <c r="G91" s="368">
        <v>0</v>
      </c>
      <c r="H91" s="368">
        <v>36</v>
      </c>
      <c r="I91" s="368">
        <v>34</v>
      </c>
      <c r="J91" s="368">
        <v>2</v>
      </c>
      <c r="K91" s="368">
        <v>0</v>
      </c>
      <c r="L91" s="368"/>
    </row>
    <row r="92" spans="1:12">
      <c r="A92" s="368" t="s">
        <v>2640</v>
      </c>
      <c r="B92" s="368" t="s">
        <v>166</v>
      </c>
      <c r="C92" s="368" t="s">
        <v>161</v>
      </c>
      <c r="D92" s="368">
        <v>7</v>
      </c>
      <c r="E92" s="368">
        <v>7</v>
      </c>
      <c r="F92" s="368">
        <v>0</v>
      </c>
      <c r="G92" s="368">
        <v>0</v>
      </c>
      <c r="H92" s="368">
        <v>7</v>
      </c>
      <c r="I92" s="368">
        <v>7</v>
      </c>
      <c r="J92" s="368">
        <v>0</v>
      </c>
      <c r="K92" s="368">
        <v>0</v>
      </c>
      <c r="L92" s="368"/>
    </row>
    <row r="93" spans="1:12">
      <c r="A93" s="368" t="s">
        <v>2778</v>
      </c>
      <c r="B93" s="368" t="s">
        <v>166</v>
      </c>
      <c r="C93" s="368" t="s">
        <v>79</v>
      </c>
      <c r="D93" s="368">
        <v>8</v>
      </c>
      <c r="E93" s="368">
        <v>7</v>
      </c>
      <c r="F93" s="368">
        <v>1</v>
      </c>
      <c r="G93" s="368">
        <v>0</v>
      </c>
      <c r="H93" s="368">
        <v>8</v>
      </c>
      <c r="I93" s="368">
        <v>7</v>
      </c>
      <c r="J93" s="368">
        <v>1</v>
      </c>
      <c r="K93" s="368">
        <v>0</v>
      </c>
      <c r="L93" s="368"/>
    </row>
    <row r="94" spans="1:12">
      <c r="A94" s="368" t="s">
        <v>2933</v>
      </c>
      <c r="B94" s="368" t="s">
        <v>166</v>
      </c>
      <c r="C94" s="368" t="s">
        <v>80</v>
      </c>
      <c r="D94" s="368">
        <v>35</v>
      </c>
      <c r="E94" s="368">
        <v>34</v>
      </c>
      <c r="F94" s="368">
        <v>1</v>
      </c>
      <c r="G94" s="368">
        <v>0</v>
      </c>
      <c r="H94" s="368">
        <v>34</v>
      </c>
      <c r="I94" s="368">
        <v>33</v>
      </c>
      <c r="J94" s="368">
        <v>1</v>
      </c>
      <c r="K94" s="368">
        <v>0</v>
      </c>
      <c r="L94" s="368"/>
    </row>
    <row r="95" spans="1:12">
      <c r="A95" s="368" t="s">
        <v>2934</v>
      </c>
      <c r="B95" s="368" t="s">
        <v>166</v>
      </c>
      <c r="C95" s="368" t="s">
        <v>32</v>
      </c>
      <c r="D95" s="368">
        <v>12</v>
      </c>
      <c r="E95" s="368">
        <v>8</v>
      </c>
      <c r="F95" s="368">
        <v>4</v>
      </c>
      <c r="G95" s="368">
        <v>0</v>
      </c>
      <c r="H95" s="368">
        <v>12</v>
      </c>
      <c r="I95" s="368">
        <v>9</v>
      </c>
      <c r="J95" s="368">
        <v>3</v>
      </c>
      <c r="K95" s="368">
        <v>0</v>
      </c>
      <c r="L95" s="368"/>
    </row>
    <row r="96" spans="1:12">
      <c r="A96" s="368" t="s">
        <v>2847</v>
      </c>
      <c r="B96" s="368" t="s">
        <v>166</v>
      </c>
      <c r="C96" s="368" t="s">
        <v>184</v>
      </c>
      <c r="D96" s="368">
        <v>45</v>
      </c>
      <c r="E96" s="368">
        <v>39</v>
      </c>
      <c r="F96" s="368">
        <v>6</v>
      </c>
      <c r="G96" s="368">
        <v>0</v>
      </c>
      <c r="H96" s="368">
        <v>42</v>
      </c>
      <c r="I96" s="368">
        <v>36</v>
      </c>
      <c r="J96" s="368">
        <v>6</v>
      </c>
      <c r="K96" s="368">
        <v>0</v>
      </c>
      <c r="L96" s="368"/>
    </row>
    <row r="97" spans="1:12">
      <c r="A97" s="368" t="s">
        <v>2890</v>
      </c>
      <c r="B97" s="368" t="s">
        <v>166</v>
      </c>
      <c r="C97" s="368" t="s">
        <v>89</v>
      </c>
      <c r="D97" s="368">
        <v>13</v>
      </c>
      <c r="E97" s="368">
        <v>13</v>
      </c>
      <c r="F97" s="368">
        <v>0</v>
      </c>
      <c r="G97" s="368">
        <v>0</v>
      </c>
      <c r="H97" s="368">
        <v>10</v>
      </c>
      <c r="I97" s="368">
        <v>10</v>
      </c>
      <c r="J97" s="368">
        <v>0</v>
      </c>
      <c r="K97" s="368">
        <v>0</v>
      </c>
      <c r="L97" s="368"/>
    </row>
    <row r="98" spans="1:12">
      <c r="A98" s="368" t="s">
        <v>2891</v>
      </c>
      <c r="B98" s="368" t="s">
        <v>166</v>
      </c>
      <c r="C98" s="368" t="s">
        <v>203</v>
      </c>
      <c r="D98" s="368">
        <v>7</v>
      </c>
      <c r="E98" s="368">
        <v>7</v>
      </c>
      <c r="F98" s="368">
        <v>0</v>
      </c>
      <c r="G98" s="368">
        <v>0</v>
      </c>
      <c r="H98" s="368">
        <v>6</v>
      </c>
      <c r="I98" s="368">
        <v>6</v>
      </c>
      <c r="J98" s="368">
        <v>0</v>
      </c>
      <c r="K98" s="368">
        <v>0</v>
      </c>
      <c r="L98" s="368"/>
    </row>
    <row r="99" spans="1:12">
      <c r="A99" s="368" t="s">
        <v>2561</v>
      </c>
      <c r="B99" s="368" t="s">
        <v>166</v>
      </c>
      <c r="C99" s="368" t="s">
        <v>204</v>
      </c>
      <c r="D99" s="368">
        <v>2</v>
      </c>
      <c r="E99" s="368">
        <v>1</v>
      </c>
      <c r="F99" s="368">
        <v>1</v>
      </c>
      <c r="G99" s="368">
        <v>0</v>
      </c>
      <c r="H99" s="368">
        <v>2</v>
      </c>
      <c r="I99" s="368">
        <v>1</v>
      </c>
      <c r="J99" s="368">
        <v>1</v>
      </c>
      <c r="K99" s="368">
        <v>0</v>
      </c>
      <c r="L99" s="368"/>
    </row>
    <row r="100" spans="1:12">
      <c r="A100" s="368" t="s">
        <v>2748</v>
      </c>
      <c r="B100" s="368" t="s">
        <v>166</v>
      </c>
      <c r="C100" s="368" t="s">
        <v>185</v>
      </c>
      <c r="D100" s="368">
        <v>5</v>
      </c>
      <c r="E100" s="368">
        <v>4</v>
      </c>
      <c r="F100" s="368">
        <v>1</v>
      </c>
      <c r="G100" s="368">
        <v>0</v>
      </c>
      <c r="H100" s="368">
        <v>5</v>
      </c>
      <c r="I100" s="368">
        <v>4</v>
      </c>
      <c r="J100" s="368">
        <v>1</v>
      </c>
      <c r="K100" s="368">
        <v>0</v>
      </c>
      <c r="L100" s="368"/>
    </row>
    <row r="101" spans="1:12">
      <c r="A101" s="368" t="s">
        <v>2848</v>
      </c>
      <c r="B101" s="368" t="s">
        <v>166</v>
      </c>
      <c r="C101" s="368" t="s">
        <v>186</v>
      </c>
      <c r="D101" s="368">
        <v>4</v>
      </c>
      <c r="E101" s="368">
        <v>3</v>
      </c>
      <c r="F101" s="368">
        <v>1</v>
      </c>
      <c r="G101" s="368">
        <v>0</v>
      </c>
      <c r="H101" s="368">
        <v>3</v>
      </c>
      <c r="I101" s="368">
        <v>2</v>
      </c>
      <c r="J101" s="368">
        <v>1</v>
      </c>
      <c r="K101" s="368">
        <v>0</v>
      </c>
      <c r="L101" s="368"/>
    </row>
    <row r="102" spans="1:12">
      <c r="A102" s="368" t="s">
        <v>2817</v>
      </c>
      <c r="B102" s="368" t="s">
        <v>166</v>
      </c>
      <c r="C102" s="368" t="s">
        <v>146</v>
      </c>
      <c r="D102" s="368">
        <v>2</v>
      </c>
      <c r="E102" s="368">
        <v>2</v>
      </c>
      <c r="F102" s="368">
        <v>0</v>
      </c>
      <c r="G102" s="368">
        <v>0</v>
      </c>
      <c r="H102" s="368">
        <v>1</v>
      </c>
      <c r="I102" s="368">
        <v>1</v>
      </c>
      <c r="J102" s="368">
        <v>0</v>
      </c>
      <c r="K102" s="368">
        <v>0</v>
      </c>
      <c r="L102" s="368"/>
    </row>
    <row r="103" spans="1:12">
      <c r="A103" s="368" t="s">
        <v>2935</v>
      </c>
      <c r="B103" s="368" t="s">
        <v>166</v>
      </c>
      <c r="C103" s="368" t="s">
        <v>162</v>
      </c>
      <c r="D103" s="368">
        <v>6</v>
      </c>
      <c r="E103" s="368">
        <v>6</v>
      </c>
      <c r="F103" s="368">
        <v>0</v>
      </c>
      <c r="G103" s="368">
        <v>0</v>
      </c>
      <c r="H103" s="368">
        <v>6</v>
      </c>
      <c r="I103" s="368">
        <v>6</v>
      </c>
      <c r="J103" s="368">
        <v>0</v>
      </c>
      <c r="K103" s="368">
        <v>0</v>
      </c>
      <c r="L103" s="368"/>
    </row>
    <row r="104" spans="1:12">
      <c r="A104" s="368" t="s">
        <v>2715</v>
      </c>
      <c r="B104" s="368" t="s">
        <v>166</v>
      </c>
      <c r="C104" s="368" t="s">
        <v>147</v>
      </c>
      <c r="D104" s="368">
        <v>10</v>
      </c>
      <c r="E104" s="368">
        <v>10</v>
      </c>
      <c r="F104" s="368">
        <v>0</v>
      </c>
      <c r="G104" s="368">
        <v>0</v>
      </c>
      <c r="H104" s="368">
        <v>8</v>
      </c>
      <c r="I104" s="368">
        <v>8</v>
      </c>
      <c r="J104" s="368">
        <v>0</v>
      </c>
      <c r="K104" s="368">
        <v>0</v>
      </c>
      <c r="L104" s="368"/>
    </row>
    <row r="105" spans="1:12">
      <c r="A105" s="368" t="s">
        <v>2849</v>
      </c>
      <c r="B105" s="368" t="s">
        <v>166</v>
      </c>
      <c r="C105" s="368" t="s">
        <v>33</v>
      </c>
      <c r="D105" s="368">
        <v>18</v>
      </c>
      <c r="E105" s="368">
        <v>15</v>
      </c>
      <c r="F105" s="368">
        <v>3</v>
      </c>
      <c r="G105" s="368">
        <v>0</v>
      </c>
      <c r="H105" s="368">
        <v>18</v>
      </c>
      <c r="I105" s="368">
        <v>15</v>
      </c>
      <c r="J105" s="368">
        <v>3</v>
      </c>
      <c r="K105" s="368">
        <v>0</v>
      </c>
      <c r="L105" s="368"/>
    </row>
    <row r="106" spans="1:12">
      <c r="A106" s="368" t="s">
        <v>2850</v>
      </c>
      <c r="B106" s="368" t="s">
        <v>166</v>
      </c>
      <c r="C106" s="368" t="s">
        <v>59</v>
      </c>
      <c r="D106" s="368">
        <v>10</v>
      </c>
      <c r="E106" s="368">
        <v>9</v>
      </c>
      <c r="F106" s="368">
        <v>1</v>
      </c>
      <c r="G106" s="368">
        <v>0</v>
      </c>
      <c r="H106" s="368">
        <v>10</v>
      </c>
      <c r="I106" s="368">
        <v>9</v>
      </c>
      <c r="J106" s="368">
        <v>1</v>
      </c>
      <c r="K106" s="368">
        <v>0</v>
      </c>
      <c r="L106" s="368"/>
    </row>
    <row r="107" spans="1:12">
      <c r="A107" s="368" t="s">
        <v>2984</v>
      </c>
      <c r="B107" s="368" t="s">
        <v>166</v>
      </c>
      <c r="C107" s="368" t="s">
        <v>34</v>
      </c>
      <c r="D107" s="368">
        <v>19</v>
      </c>
      <c r="E107" s="368">
        <v>15</v>
      </c>
      <c r="F107" s="368">
        <v>4</v>
      </c>
      <c r="G107" s="368">
        <v>0</v>
      </c>
      <c r="H107" s="368">
        <v>19</v>
      </c>
      <c r="I107" s="368">
        <v>16</v>
      </c>
      <c r="J107" s="368">
        <v>3</v>
      </c>
      <c r="K107" s="368">
        <v>0</v>
      </c>
      <c r="L107" s="368"/>
    </row>
    <row r="108" spans="1:12">
      <c r="A108" s="368" t="s">
        <v>2562</v>
      </c>
      <c r="B108" s="368" t="s">
        <v>166</v>
      </c>
      <c r="C108" s="368" t="s">
        <v>214</v>
      </c>
      <c r="D108" s="368">
        <v>11</v>
      </c>
      <c r="E108" s="368">
        <v>7</v>
      </c>
      <c r="F108" s="368">
        <v>4</v>
      </c>
      <c r="G108" s="368">
        <v>0</v>
      </c>
      <c r="H108" s="368">
        <v>11</v>
      </c>
      <c r="I108" s="368">
        <v>7</v>
      </c>
      <c r="J108" s="368">
        <v>4</v>
      </c>
      <c r="K108" s="368">
        <v>0</v>
      </c>
      <c r="L108" s="368"/>
    </row>
    <row r="109" spans="1:12">
      <c r="A109" s="368" t="s">
        <v>2893</v>
      </c>
      <c r="B109" s="368" t="s">
        <v>166</v>
      </c>
      <c r="C109" s="368" t="s">
        <v>35</v>
      </c>
      <c r="D109" s="368">
        <v>6</v>
      </c>
      <c r="E109" s="368">
        <v>5</v>
      </c>
      <c r="F109" s="368">
        <v>1</v>
      </c>
      <c r="G109" s="368">
        <v>0</v>
      </c>
      <c r="H109" s="368">
        <v>5</v>
      </c>
      <c r="I109" s="368">
        <v>4</v>
      </c>
      <c r="J109" s="368">
        <v>1</v>
      </c>
      <c r="K109" s="368">
        <v>0</v>
      </c>
      <c r="L109" s="368"/>
    </row>
    <row r="110" spans="1:12">
      <c r="A110" s="368" t="s">
        <v>2936</v>
      </c>
      <c r="B110" s="368" t="s">
        <v>166</v>
      </c>
      <c r="C110" s="368" t="s">
        <v>60</v>
      </c>
      <c r="D110" s="368">
        <v>24</v>
      </c>
      <c r="E110" s="368">
        <v>20</v>
      </c>
      <c r="F110" s="368">
        <v>4</v>
      </c>
      <c r="G110" s="368">
        <v>0</v>
      </c>
      <c r="H110" s="368">
        <v>23</v>
      </c>
      <c r="I110" s="368">
        <v>19</v>
      </c>
      <c r="J110" s="368">
        <v>4</v>
      </c>
      <c r="K110" s="368">
        <v>0</v>
      </c>
      <c r="L110" s="368"/>
    </row>
    <row r="111" spans="1:12">
      <c r="A111" s="368" t="s">
        <v>2749</v>
      </c>
      <c r="B111" s="368" t="s">
        <v>166</v>
      </c>
      <c r="C111" s="368" t="s">
        <v>215</v>
      </c>
      <c r="D111" s="368">
        <v>10</v>
      </c>
      <c r="E111" s="368">
        <v>8</v>
      </c>
      <c r="F111" s="368">
        <v>2</v>
      </c>
      <c r="G111" s="368">
        <v>0</v>
      </c>
      <c r="H111" s="368">
        <v>10</v>
      </c>
      <c r="I111" s="368">
        <v>8</v>
      </c>
      <c r="J111" s="368">
        <v>2</v>
      </c>
      <c r="K111" s="368">
        <v>0</v>
      </c>
      <c r="L111" s="368"/>
    </row>
    <row r="112" spans="1:12">
      <c r="A112" s="368" t="s">
        <v>2597</v>
      </c>
      <c r="B112" s="368" t="s">
        <v>166</v>
      </c>
      <c r="C112" s="368" t="s">
        <v>187</v>
      </c>
      <c r="D112" s="368">
        <v>6</v>
      </c>
      <c r="E112" s="368">
        <v>5</v>
      </c>
      <c r="F112" s="368">
        <v>1</v>
      </c>
      <c r="G112" s="368">
        <v>0</v>
      </c>
      <c r="H112" s="368">
        <v>6</v>
      </c>
      <c r="I112" s="368">
        <v>5</v>
      </c>
      <c r="J112" s="368">
        <v>1</v>
      </c>
      <c r="K112" s="368">
        <v>0</v>
      </c>
      <c r="L112" s="368"/>
    </row>
    <row r="113" spans="1:12">
      <c r="A113" s="368" t="s">
        <v>2641</v>
      </c>
      <c r="B113" s="368" t="s">
        <v>166</v>
      </c>
      <c r="C113" s="368" t="s">
        <v>216</v>
      </c>
      <c r="D113" s="368">
        <v>14</v>
      </c>
      <c r="E113" s="368">
        <v>11</v>
      </c>
      <c r="F113" s="368">
        <v>3</v>
      </c>
      <c r="G113" s="368">
        <v>0</v>
      </c>
      <c r="H113" s="368">
        <v>11</v>
      </c>
      <c r="I113" s="368">
        <v>9</v>
      </c>
      <c r="J113" s="368">
        <v>2</v>
      </c>
      <c r="K113" s="368">
        <v>0</v>
      </c>
      <c r="L113" s="368"/>
    </row>
    <row r="114" spans="1:12">
      <c r="A114" s="368" t="s">
        <v>2670</v>
      </c>
      <c r="B114" s="368" t="s">
        <v>166</v>
      </c>
      <c r="C114" s="368" t="s">
        <v>205</v>
      </c>
      <c r="D114" s="368">
        <v>18</v>
      </c>
      <c r="E114" s="368">
        <v>12</v>
      </c>
      <c r="F114" s="368">
        <v>6</v>
      </c>
      <c r="G114" s="368">
        <v>0</v>
      </c>
      <c r="H114" s="368">
        <v>14</v>
      </c>
      <c r="I114" s="368">
        <v>8</v>
      </c>
      <c r="J114" s="368">
        <v>6</v>
      </c>
      <c r="K114" s="368">
        <v>0</v>
      </c>
      <c r="L114" s="368"/>
    </row>
    <row r="115" spans="1:12">
      <c r="A115" s="368" t="s">
        <v>2851</v>
      </c>
      <c r="B115" s="368" t="s">
        <v>166</v>
      </c>
      <c r="C115" s="368" t="s">
        <v>206</v>
      </c>
      <c r="D115" s="368">
        <v>8</v>
      </c>
      <c r="E115" s="368">
        <v>8</v>
      </c>
      <c r="F115" s="368">
        <v>0</v>
      </c>
      <c r="G115" s="368">
        <v>0</v>
      </c>
      <c r="H115" s="368">
        <v>8</v>
      </c>
      <c r="I115" s="368">
        <v>8</v>
      </c>
      <c r="J115" s="368">
        <v>0</v>
      </c>
      <c r="K115" s="368">
        <v>0</v>
      </c>
      <c r="L115" s="368"/>
    </row>
    <row r="116" spans="1:12">
      <c r="A116" s="368" t="s">
        <v>2937</v>
      </c>
      <c r="B116" s="368" t="s">
        <v>166</v>
      </c>
      <c r="C116" s="368" t="s">
        <v>163</v>
      </c>
      <c r="D116" s="368">
        <v>6</v>
      </c>
      <c r="E116" s="368">
        <v>6</v>
      </c>
      <c r="F116" s="368">
        <v>0</v>
      </c>
      <c r="G116" s="368">
        <v>0</v>
      </c>
      <c r="H116" s="368">
        <v>6</v>
      </c>
      <c r="I116" s="368">
        <v>6</v>
      </c>
      <c r="J116" s="368">
        <v>0</v>
      </c>
      <c r="K116" s="368">
        <v>0</v>
      </c>
      <c r="L116" s="368"/>
    </row>
    <row r="117" spans="1:12">
      <c r="A117" s="368" t="s">
        <v>2894</v>
      </c>
      <c r="B117" s="368" t="s">
        <v>166</v>
      </c>
      <c r="C117" s="368" t="s">
        <v>188</v>
      </c>
      <c r="D117" s="368">
        <v>11</v>
      </c>
      <c r="E117" s="368">
        <v>10</v>
      </c>
      <c r="F117" s="368">
        <v>1</v>
      </c>
      <c r="G117" s="368">
        <v>0</v>
      </c>
      <c r="H117" s="368">
        <v>8</v>
      </c>
      <c r="I117" s="368">
        <v>7</v>
      </c>
      <c r="J117" s="368">
        <v>1</v>
      </c>
      <c r="K117" s="368">
        <v>0</v>
      </c>
      <c r="L117" s="368"/>
    </row>
    <row r="118" spans="1:12">
      <c r="A118" s="368" t="s">
        <v>2563</v>
      </c>
      <c r="B118" s="368" t="s">
        <v>166</v>
      </c>
      <c r="C118" s="368" t="s">
        <v>90</v>
      </c>
      <c r="D118" s="368">
        <v>9</v>
      </c>
      <c r="E118" s="368">
        <v>9</v>
      </c>
      <c r="F118" s="368">
        <v>0</v>
      </c>
      <c r="G118" s="368">
        <v>0</v>
      </c>
      <c r="H118" s="368">
        <v>7</v>
      </c>
      <c r="I118" s="368">
        <v>7</v>
      </c>
      <c r="J118" s="368">
        <v>0</v>
      </c>
      <c r="K118" s="368">
        <v>0</v>
      </c>
      <c r="L118" s="368"/>
    </row>
    <row r="119" spans="1:12">
      <c r="A119" s="368" t="s">
        <v>2671</v>
      </c>
      <c r="B119" s="368" t="s">
        <v>166</v>
      </c>
      <c r="C119" s="368" t="s">
        <v>148</v>
      </c>
      <c r="D119" s="368">
        <v>15</v>
      </c>
      <c r="E119" s="368">
        <v>10</v>
      </c>
      <c r="F119" s="368">
        <v>5</v>
      </c>
      <c r="G119" s="368">
        <v>0</v>
      </c>
      <c r="H119" s="368">
        <v>10</v>
      </c>
      <c r="I119" s="368">
        <v>7</v>
      </c>
      <c r="J119" s="368">
        <v>3</v>
      </c>
      <c r="K119" s="368">
        <v>0</v>
      </c>
      <c r="L119" s="368"/>
    </row>
    <row r="120" spans="1:12">
      <c r="A120" s="368" t="s">
        <v>2852</v>
      </c>
      <c r="B120" s="368" t="s">
        <v>166</v>
      </c>
      <c r="C120" s="368" t="s">
        <v>36</v>
      </c>
      <c r="D120" s="368">
        <v>4</v>
      </c>
      <c r="E120" s="368">
        <v>4</v>
      </c>
      <c r="F120" s="368">
        <v>0</v>
      </c>
      <c r="G120" s="368">
        <v>0</v>
      </c>
      <c r="H120" s="368">
        <v>4</v>
      </c>
      <c r="I120" s="368">
        <v>4</v>
      </c>
      <c r="J120" s="368">
        <v>0</v>
      </c>
      <c r="K120" s="368">
        <v>0</v>
      </c>
      <c r="L120" s="368"/>
    </row>
    <row r="121" spans="1:12">
      <c r="A121" s="368" t="s">
        <v>2716</v>
      </c>
      <c r="B121" s="368" t="s">
        <v>166</v>
      </c>
      <c r="C121" s="368" t="s">
        <v>217</v>
      </c>
      <c r="D121" s="368">
        <v>40</v>
      </c>
      <c r="E121" s="368">
        <v>37</v>
      </c>
      <c r="F121" s="368">
        <v>3</v>
      </c>
      <c r="G121" s="368">
        <v>0</v>
      </c>
      <c r="H121" s="368">
        <v>38</v>
      </c>
      <c r="I121" s="368">
        <v>36</v>
      </c>
      <c r="J121" s="368">
        <v>2</v>
      </c>
      <c r="K121" s="368">
        <v>0</v>
      </c>
      <c r="L121" s="368"/>
    </row>
    <row r="122" spans="1:12">
      <c r="A122" s="368" t="s">
        <v>2818</v>
      </c>
      <c r="B122" s="368" t="s">
        <v>166</v>
      </c>
      <c r="C122" s="368" t="s">
        <v>37</v>
      </c>
      <c r="D122" s="368">
        <v>22</v>
      </c>
      <c r="E122" s="368">
        <v>20</v>
      </c>
      <c r="F122" s="368">
        <v>2</v>
      </c>
      <c r="G122" s="368">
        <v>0</v>
      </c>
      <c r="H122" s="368">
        <v>18</v>
      </c>
      <c r="I122" s="368">
        <v>16</v>
      </c>
      <c r="J122" s="368">
        <v>2</v>
      </c>
      <c r="K122" s="368">
        <v>0</v>
      </c>
      <c r="L122" s="368"/>
    </row>
    <row r="123" spans="1:12">
      <c r="A123" s="368" t="s">
        <v>2779</v>
      </c>
      <c r="B123" s="368" t="s">
        <v>166</v>
      </c>
      <c r="C123" s="368" t="s">
        <v>18</v>
      </c>
      <c r="D123" s="368">
        <v>1</v>
      </c>
      <c r="E123" s="368">
        <v>1</v>
      </c>
      <c r="F123" s="368">
        <v>0</v>
      </c>
      <c r="G123" s="368">
        <v>0</v>
      </c>
      <c r="H123" s="368">
        <v>1</v>
      </c>
      <c r="I123" s="368">
        <v>1</v>
      </c>
      <c r="J123" s="368">
        <v>0</v>
      </c>
      <c r="K123" s="368">
        <v>0</v>
      </c>
      <c r="L123" s="368"/>
    </row>
    <row r="124" spans="1:12">
      <c r="A124" s="368" t="s">
        <v>2780</v>
      </c>
      <c r="B124" s="368" t="s">
        <v>166</v>
      </c>
      <c r="C124" s="368" t="s">
        <v>218</v>
      </c>
      <c r="D124" s="368">
        <v>7</v>
      </c>
      <c r="E124" s="368">
        <v>6</v>
      </c>
      <c r="F124" s="368">
        <v>1</v>
      </c>
      <c r="G124" s="368">
        <v>0</v>
      </c>
      <c r="H124" s="368">
        <v>7</v>
      </c>
      <c r="I124" s="368">
        <v>6</v>
      </c>
      <c r="J124" s="368">
        <v>1</v>
      </c>
      <c r="K124" s="368">
        <v>0</v>
      </c>
      <c r="L124" s="368"/>
    </row>
    <row r="125" spans="1:12">
      <c r="A125" s="368" t="s">
        <v>2598</v>
      </c>
      <c r="B125" s="368" t="s">
        <v>166</v>
      </c>
      <c r="C125" s="368" t="s">
        <v>91</v>
      </c>
      <c r="D125" s="368">
        <v>26</v>
      </c>
      <c r="E125" s="368">
        <v>20</v>
      </c>
      <c r="F125" s="368">
        <v>6</v>
      </c>
      <c r="G125" s="368">
        <v>0</v>
      </c>
      <c r="H125" s="368">
        <v>25</v>
      </c>
      <c r="I125" s="368">
        <v>19</v>
      </c>
      <c r="J125" s="368">
        <v>6</v>
      </c>
      <c r="K125" s="368">
        <v>0</v>
      </c>
      <c r="L125" s="368"/>
    </row>
    <row r="126" spans="1:12">
      <c r="A126" s="368" t="s">
        <v>2819</v>
      </c>
      <c r="B126" s="368" t="s">
        <v>166</v>
      </c>
      <c r="C126" s="368" t="s">
        <v>19</v>
      </c>
      <c r="D126" s="368">
        <v>10</v>
      </c>
      <c r="E126" s="368">
        <v>10</v>
      </c>
      <c r="F126" s="368">
        <v>0</v>
      </c>
      <c r="G126" s="368">
        <v>0</v>
      </c>
      <c r="H126" s="368">
        <v>10</v>
      </c>
      <c r="I126" s="368">
        <v>10</v>
      </c>
      <c r="J126" s="368">
        <v>0</v>
      </c>
      <c r="K126" s="368">
        <v>0</v>
      </c>
      <c r="L126" s="368"/>
    </row>
    <row r="127" spans="1:12">
      <c r="A127" s="368" t="s">
        <v>2938</v>
      </c>
      <c r="B127" s="368" t="s">
        <v>166</v>
      </c>
      <c r="C127" s="368" t="s">
        <v>189</v>
      </c>
      <c r="D127" s="368">
        <v>46</v>
      </c>
      <c r="E127" s="368">
        <v>41</v>
      </c>
      <c r="F127" s="368">
        <v>5</v>
      </c>
      <c r="G127" s="368">
        <v>0</v>
      </c>
      <c r="H127" s="368">
        <v>39</v>
      </c>
      <c r="I127" s="368">
        <v>35</v>
      </c>
      <c r="J127" s="368">
        <v>4</v>
      </c>
      <c r="K127" s="368">
        <v>0</v>
      </c>
      <c r="L127" s="368"/>
    </row>
    <row r="128" spans="1:12">
      <c r="A128" s="368" t="s">
        <v>2750</v>
      </c>
      <c r="B128" s="368" t="s">
        <v>166</v>
      </c>
      <c r="C128" s="368" t="s">
        <v>149</v>
      </c>
      <c r="D128" s="368">
        <v>12</v>
      </c>
      <c r="E128" s="368">
        <v>12</v>
      </c>
      <c r="F128" s="368">
        <v>0</v>
      </c>
      <c r="G128" s="368">
        <v>0</v>
      </c>
      <c r="H128" s="368">
        <v>13</v>
      </c>
      <c r="I128" s="368">
        <v>13</v>
      </c>
      <c r="J128" s="368">
        <v>0</v>
      </c>
      <c r="K128" s="368">
        <v>0</v>
      </c>
      <c r="L128" s="368"/>
    </row>
    <row r="129" spans="1:12">
      <c r="A129" s="368" t="s">
        <v>2642</v>
      </c>
      <c r="B129" s="368" t="s">
        <v>166</v>
      </c>
      <c r="C129" s="368" t="s">
        <v>207</v>
      </c>
      <c r="D129" s="368">
        <v>12</v>
      </c>
      <c r="E129" s="368">
        <v>11</v>
      </c>
      <c r="F129" s="368">
        <v>1</v>
      </c>
      <c r="G129" s="368">
        <v>0</v>
      </c>
      <c r="H129" s="368">
        <v>12</v>
      </c>
      <c r="I129" s="368">
        <v>11</v>
      </c>
      <c r="J129" s="368">
        <v>1</v>
      </c>
      <c r="K129" s="368">
        <v>0</v>
      </c>
      <c r="L129" s="368"/>
    </row>
    <row r="130" spans="1:12">
      <c r="A130" s="368" t="s">
        <v>2599</v>
      </c>
      <c r="B130" s="368" t="s">
        <v>166</v>
      </c>
      <c r="C130" s="368" t="s">
        <v>38</v>
      </c>
      <c r="D130" s="368">
        <v>21</v>
      </c>
      <c r="E130" s="368">
        <v>17</v>
      </c>
      <c r="F130" s="368">
        <v>4</v>
      </c>
      <c r="G130" s="368">
        <v>0</v>
      </c>
      <c r="H130" s="368">
        <v>20</v>
      </c>
      <c r="I130" s="368">
        <v>16</v>
      </c>
      <c r="J130" s="368">
        <v>4</v>
      </c>
      <c r="K130" s="368">
        <v>0</v>
      </c>
      <c r="L130" s="368"/>
    </row>
    <row r="131" spans="1:12">
      <c r="A131" s="368" t="s">
        <v>2600</v>
      </c>
      <c r="B131" s="368" t="s">
        <v>166</v>
      </c>
      <c r="C131" s="368" t="s">
        <v>219</v>
      </c>
      <c r="D131" s="368">
        <v>12</v>
      </c>
      <c r="E131" s="368">
        <v>11</v>
      </c>
      <c r="F131" s="368">
        <v>1</v>
      </c>
      <c r="G131" s="368">
        <v>0</v>
      </c>
      <c r="H131" s="368">
        <v>11</v>
      </c>
      <c r="I131" s="368">
        <v>10</v>
      </c>
      <c r="J131" s="368">
        <v>1</v>
      </c>
      <c r="K131" s="368">
        <v>0</v>
      </c>
      <c r="L131" s="368"/>
    </row>
    <row r="132" spans="1:12">
      <c r="A132" s="368" t="s">
        <v>2717</v>
      </c>
      <c r="B132" s="368" t="s">
        <v>166</v>
      </c>
      <c r="C132" s="368" t="s">
        <v>92</v>
      </c>
      <c r="D132" s="368">
        <v>8</v>
      </c>
      <c r="E132" s="368">
        <v>8</v>
      </c>
      <c r="F132" s="368">
        <v>0</v>
      </c>
      <c r="G132" s="368">
        <v>0</v>
      </c>
      <c r="H132" s="368">
        <v>8</v>
      </c>
      <c r="I132" s="368">
        <v>8</v>
      </c>
      <c r="J132" s="368">
        <v>0</v>
      </c>
      <c r="K132" s="368">
        <v>0</v>
      </c>
      <c r="L132" s="368"/>
    </row>
    <row r="133" spans="1:12">
      <c r="A133" s="368" t="s">
        <v>2820</v>
      </c>
      <c r="B133" s="368" t="s">
        <v>166</v>
      </c>
      <c r="C133" s="368" t="s">
        <v>208</v>
      </c>
      <c r="D133" s="368">
        <v>2</v>
      </c>
      <c r="E133" s="368">
        <v>2</v>
      </c>
      <c r="F133" s="368">
        <v>0</v>
      </c>
      <c r="G133" s="368">
        <v>0</v>
      </c>
      <c r="H133" s="368">
        <v>1</v>
      </c>
      <c r="I133" s="368">
        <v>1</v>
      </c>
      <c r="J133" s="368">
        <v>0</v>
      </c>
      <c r="K133" s="368">
        <v>0</v>
      </c>
      <c r="L133" s="368"/>
    </row>
    <row r="134" spans="1:12">
      <c r="A134" s="368" t="s">
        <v>2718</v>
      </c>
      <c r="B134" s="368" t="s">
        <v>166</v>
      </c>
      <c r="C134" s="368" t="s">
        <v>150</v>
      </c>
      <c r="D134" s="368">
        <v>3</v>
      </c>
      <c r="E134" s="368">
        <v>1</v>
      </c>
      <c r="F134" s="368">
        <v>2</v>
      </c>
      <c r="G134" s="368">
        <v>0</v>
      </c>
      <c r="H134" s="368">
        <v>3</v>
      </c>
      <c r="I134" s="368">
        <v>1</v>
      </c>
      <c r="J134" s="368">
        <v>2</v>
      </c>
      <c r="K134" s="368">
        <v>0</v>
      </c>
      <c r="L134" s="368"/>
    </row>
    <row r="135" spans="1:12">
      <c r="A135" s="368" t="s">
        <v>2564</v>
      </c>
      <c r="B135" s="368" t="s">
        <v>166</v>
      </c>
      <c r="C135" s="368" t="s">
        <v>39</v>
      </c>
      <c r="D135" s="368">
        <v>15</v>
      </c>
      <c r="E135" s="368">
        <v>13</v>
      </c>
      <c r="F135" s="368">
        <v>2</v>
      </c>
      <c r="G135" s="368">
        <v>0</v>
      </c>
      <c r="H135" s="368">
        <v>13</v>
      </c>
      <c r="I135" s="368">
        <v>11</v>
      </c>
      <c r="J135" s="368">
        <v>2</v>
      </c>
      <c r="K135" s="368">
        <v>0</v>
      </c>
      <c r="L135" s="368"/>
    </row>
    <row r="136" spans="1:12">
      <c r="A136" s="368" t="s">
        <v>2719</v>
      </c>
      <c r="B136" s="368" t="s">
        <v>166</v>
      </c>
      <c r="C136" s="368" t="s">
        <v>61</v>
      </c>
      <c r="D136" s="368">
        <v>12</v>
      </c>
      <c r="E136" s="368">
        <v>11</v>
      </c>
      <c r="F136" s="368">
        <v>1</v>
      </c>
      <c r="G136" s="368">
        <v>0</v>
      </c>
      <c r="H136" s="368">
        <v>12</v>
      </c>
      <c r="I136" s="368">
        <v>11</v>
      </c>
      <c r="J136" s="368">
        <v>1</v>
      </c>
      <c r="K136" s="368">
        <v>0</v>
      </c>
      <c r="L136" s="368"/>
    </row>
    <row r="137" spans="1:12">
      <c r="A137" s="368" t="s">
        <v>2751</v>
      </c>
      <c r="B137" s="368" t="s">
        <v>166</v>
      </c>
      <c r="C137" s="368" t="s">
        <v>220</v>
      </c>
      <c r="D137" s="368">
        <v>9</v>
      </c>
      <c r="E137" s="368">
        <v>9</v>
      </c>
      <c r="F137" s="368">
        <v>0</v>
      </c>
      <c r="G137" s="368">
        <v>0</v>
      </c>
      <c r="H137" s="368">
        <v>8</v>
      </c>
      <c r="I137" s="368">
        <v>8</v>
      </c>
      <c r="J137" s="368">
        <v>0</v>
      </c>
      <c r="K137" s="368">
        <v>0</v>
      </c>
      <c r="L137" s="368"/>
    </row>
    <row r="138" spans="1:12">
      <c r="A138" s="368" t="s">
        <v>2601</v>
      </c>
      <c r="B138" s="368" t="s">
        <v>166</v>
      </c>
      <c r="C138" s="368" t="s">
        <v>151</v>
      </c>
      <c r="D138" s="368">
        <v>8</v>
      </c>
      <c r="E138" s="368">
        <v>8</v>
      </c>
      <c r="F138" s="368">
        <v>0</v>
      </c>
      <c r="G138" s="368">
        <v>0</v>
      </c>
      <c r="H138" s="368">
        <v>8</v>
      </c>
      <c r="I138" s="368">
        <v>8</v>
      </c>
      <c r="J138" s="368">
        <v>0</v>
      </c>
      <c r="K138" s="368">
        <v>0</v>
      </c>
      <c r="L138" s="368"/>
    </row>
    <row r="139" spans="1:12">
      <c r="A139" s="368" t="s">
        <v>2720</v>
      </c>
      <c r="B139" s="368" t="s">
        <v>166</v>
      </c>
      <c r="C139" s="368" t="s">
        <v>152</v>
      </c>
      <c r="D139" s="368">
        <v>14</v>
      </c>
      <c r="E139" s="368">
        <v>11</v>
      </c>
      <c r="F139" s="368">
        <v>3</v>
      </c>
      <c r="G139" s="368">
        <v>0</v>
      </c>
      <c r="H139" s="368">
        <v>13</v>
      </c>
      <c r="I139" s="368">
        <v>11</v>
      </c>
      <c r="J139" s="368">
        <v>2</v>
      </c>
      <c r="K139" s="368">
        <v>0</v>
      </c>
      <c r="L139" s="368"/>
    </row>
    <row r="140" spans="1:12">
      <c r="A140" s="368" t="s">
        <v>2672</v>
      </c>
      <c r="B140" s="368" t="s">
        <v>166</v>
      </c>
      <c r="C140" s="368" t="s">
        <v>40</v>
      </c>
      <c r="D140" s="368">
        <v>8</v>
      </c>
      <c r="E140" s="368">
        <v>7</v>
      </c>
      <c r="F140" s="368">
        <v>1</v>
      </c>
      <c r="G140" s="368">
        <v>0</v>
      </c>
      <c r="H140" s="368">
        <v>8</v>
      </c>
      <c r="I140" s="368">
        <v>7</v>
      </c>
      <c r="J140" s="368">
        <v>1</v>
      </c>
      <c r="K140" s="368">
        <v>0</v>
      </c>
      <c r="L140" s="368"/>
    </row>
    <row r="141" spans="1:12">
      <c r="A141" s="368" t="s">
        <v>2821</v>
      </c>
      <c r="B141" s="368" t="s">
        <v>166</v>
      </c>
      <c r="C141" s="368" t="s">
        <v>221</v>
      </c>
      <c r="D141" s="368">
        <v>23</v>
      </c>
      <c r="E141" s="368">
        <v>20</v>
      </c>
      <c r="F141" s="368">
        <v>3</v>
      </c>
      <c r="G141" s="368">
        <v>0</v>
      </c>
      <c r="H141" s="368">
        <v>17</v>
      </c>
      <c r="I141" s="368">
        <v>16</v>
      </c>
      <c r="J141" s="368">
        <v>1</v>
      </c>
      <c r="K141" s="368">
        <v>0</v>
      </c>
      <c r="L141" s="368"/>
    </row>
    <row r="142" spans="1:12">
      <c r="A142" s="368" t="s">
        <v>2895</v>
      </c>
      <c r="B142" s="368" t="s">
        <v>166</v>
      </c>
      <c r="C142" s="368" t="s">
        <v>190</v>
      </c>
      <c r="D142" s="368">
        <v>8</v>
      </c>
      <c r="E142" s="368">
        <v>5</v>
      </c>
      <c r="F142" s="368">
        <v>3</v>
      </c>
      <c r="G142" s="368">
        <v>0</v>
      </c>
      <c r="H142" s="368">
        <v>8</v>
      </c>
      <c r="I142" s="368">
        <v>5</v>
      </c>
      <c r="J142" s="368">
        <v>3</v>
      </c>
      <c r="K142" s="368">
        <v>0</v>
      </c>
      <c r="L142" s="368"/>
    </row>
    <row r="143" spans="1:12">
      <c r="A143" s="368" t="s">
        <v>2752</v>
      </c>
      <c r="B143" s="368" t="s">
        <v>166</v>
      </c>
      <c r="C143" s="368" t="s">
        <v>191</v>
      </c>
      <c r="D143" s="368">
        <v>23</v>
      </c>
      <c r="E143" s="368">
        <v>21</v>
      </c>
      <c r="F143" s="368">
        <v>2</v>
      </c>
      <c r="G143" s="368">
        <v>0</v>
      </c>
      <c r="H143" s="368">
        <v>22</v>
      </c>
      <c r="I143" s="368">
        <v>20</v>
      </c>
      <c r="J143" s="368">
        <v>2</v>
      </c>
      <c r="K143" s="368">
        <v>0</v>
      </c>
      <c r="L143" s="368"/>
    </row>
    <row r="144" spans="1:12">
      <c r="A144" s="368" t="s">
        <v>2853</v>
      </c>
      <c r="B144" s="368" t="s">
        <v>166</v>
      </c>
      <c r="C144" s="368" t="s">
        <v>41</v>
      </c>
      <c r="D144" s="368">
        <v>12</v>
      </c>
      <c r="E144" s="368">
        <v>10</v>
      </c>
      <c r="F144" s="368">
        <v>2</v>
      </c>
      <c r="G144" s="368">
        <v>0</v>
      </c>
      <c r="H144" s="368">
        <v>11</v>
      </c>
      <c r="I144" s="368">
        <v>9</v>
      </c>
      <c r="J144" s="368">
        <v>2</v>
      </c>
      <c r="K144" s="368">
        <v>0</v>
      </c>
      <c r="L144" s="368"/>
    </row>
    <row r="145" spans="1:12">
      <c r="A145" s="368" t="s">
        <v>2674</v>
      </c>
      <c r="B145" s="368" t="s">
        <v>166</v>
      </c>
      <c r="C145" s="368" t="s">
        <v>209</v>
      </c>
      <c r="D145" s="368">
        <v>25</v>
      </c>
      <c r="E145" s="368">
        <v>23</v>
      </c>
      <c r="F145" s="368">
        <v>2</v>
      </c>
      <c r="G145" s="368">
        <v>0</v>
      </c>
      <c r="H145" s="368">
        <v>25</v>
      </c>
      <c r="I145" s="368">
        <v>23</v>
      </c>
      <c r="J145" s="368">
        <v>2</v>
      </c>
      <c r="K145" s="368">
        <v>0</v>
      </c>
      <c r="L145" s="368"/>
    </row>
    <row r="146" spans="1:12">
      <c r="A146" s="368" t="s">
        <v>2602</v>
      </c>
      <c r="B146" s="368" t="s">
        <v>166</v>
      </c>
      <c r="C146" s="368" t="s">
        <v>192</v>
      </c>
      <c r="D146" s="368">
        <v>4</v>
      </c>
      <c r="E146" s="368">
        <v>3</v>
      </c>
      <c r="F146" s="368">
        <v>1</v>
      </c>
      <c r="G146" s="368">
        <v>0</v>
      </c>
      <c r="H146" s="368">
        <v>3</v>
      </c>
      <c r="I146" s="368">
        <v>2</v>
      </c>
      <c r="J146" s="368">
        <v>1</v>
      </c>
      <c r="K146" s="368">
        <v>0</v>
      </c>
      <c r="L146" s="368"/>
    </row>
    <row r="147" spans="1:12">
      <c r="A147" s="368" t="s">
        <v>2565</v>
      </c>
      <c r="B147" s="368" t="s">
        <v>166</v>
      </c>
      <c r="C147" s="368" t="s">
        <v>174</v>
      </c>
      <c r="D147" s="368">
        <v>16</v>
      </c>
      <c r="E147" s="368">
        <v>16</v>
      </c>
      <c r="F147" s="368">
        <v>0</v>
      </c>
      <c r="G147" s="368">
        <v>0</v>
      </c>
      <c r="H147" s="368">
        <v>15</v>
      </c>
      <c r="I147" s="368">
        <v>15</v>
      </c>
      <c r="J147" s="368">
        <v>0</v>
      </c>
      <c r="K147" s="368">
        <v>0</v>
      </c>
      <c r="L147" s="368"/>
    </row>
    <row r="148" spans="1:12">
      <c r="A148" s="368" t="s">
        <v>2985</v>
      </c>
      <c r="B148" s="368" t="s">
        <v>166</v>
      </c>
      <c r="C148" s="368" t="s">
        <v>193</v>
      </c>
      <c r="D148" s="368">
        <v>11</v>
      </c>
      <c r="E148" s="368">
        <v>10</v>
      </c>
      <c r="F148" s="368">
        <v>1</v>
      </c>
      <c r="G148" s="368">
        <v>0</v>
      </c>
      <c r="H148" s="368">
        <v>12</v>
      </c>
      <c r="I148" s="368">
        <v>11</v>
      </c>
      <c r="J148" s="368">
        <v>1</v>
      </c>
      <c r="K148" s="368">
        <v>0</v>
      </c>
      <c r="L148" s="368"/>
    </row>
    <row r="149" spans="1:12">
      <c r="A149" s="368" t="s">
        <v>2753</v>
      </c>
      <c r="B149" s="368" t="s">
        <v>166</v>
      </c>
      <c r="C149" s="368" t="s">
        <v>222</v>
      </c>
      <c r="D149" s="368">
        <v>13</v>
      </c>
      <c r="E149" s="368">
        <v>10</v>
      </c>
      <c r="F149" s="368">
        <v>3</v>
      </c>
      <c r="G149" s="368">
        <v>0</v>
      </c>
      <c r="H149" s="368">
        <v>13</v>
      </c>
      <c r="I149" s="368">
        <v>11</v>
      </c>
      <c r="J149" s="368">
        <v>2</v>
      </c>
      <c r="K149" s="368">
        <v>0</v>
      </c>
      <c r="L149" s="368"/>
    </row>
    <row r="150" spans="1:12">
      <c r="A150" s="368" t="s">
        <v>2603</v>
      </c>
      <c r="B150" s="368" t="s">
        <v>166</v>
      </c>
      <c r="C150" s="368" t="s">
        <v>223</v>
      </c>
      <c r="D150" s="368">
        <v>23</v>
      </c>
      <c r="E150" s="368">
        <v>20</v>
      </c>
      <c r="F150" s="368">
        <v>3</v>
      </c>
      <c r="G150" s="368">
        <v>0</v>
      </c>
      <c r="H150" s="368">
        <v>20</v>
      </c>
      <c r="I150" s="368">
        <v>17</v>
      </c>
      <c r="J150" s="368">
        <v>3</v>
      </c>
      <c r="K150" s="368">
        <v>0</v>
      </c>
      <c r="L150" s="368"/>
    </row>
    <row r="151" spans="1:12">
      <c r="A151" s="368" t="s">
        <v>2854</v>
      </c>
      <c r="B151" s="368" t="s">
        <v>166</v>
      </c>
      <c r="C151" s="368" t="s">
        <v>62</v>
      </c>
      <c r="D151" s="368">
        <v>10</v>
      </c>
      <c r="E151" s="368">
        <v>10</v>
      </c>
      <c r="F151" s="368">
        <v>0</v>
      </c>
      <c r="G151" s="368">
        <v>0</v>
      </c>
      <c r="H151" s="368">
        <v>10</v>
      </c>
      <c r="I151" s="368">
        <v>10</v>
      </c>
      <c r="J151" s="368">
        <v>0</v>
      </c>
      <c r="K151" s="368">
        <v>0</v>
      </c>
      <c r="L151" s="368"/>
    </row>
    <row r="152" spans="1:12">
      <c r="A152" s="368" t="s">
        <v>3016</v>
      </c>
      <c r="B152" s="368" t="s">
        <v>168</v>
      </c>
      <c r="C152" s="368" t="s">
        <v>63</v>
      </c>
      <c r="D152" s="368">
        <v>6</v>
      </c>
      <c r="E152" s="368">
        <v>6</v>
      </c>
      <c r="F152" s="368">
        <v>0</v>
      </c>
      <c r="G152" s="368">
        <v>0</v>
      </c>
      <c r="H152" s="368">
        <v>5</v>
      </c>
      <c r="I152" s="368">
        <v>5</v>
      </c>
      <c r="J152" s="368">
        <v>0</v>
      </c>
      <c r="K152" s="368">
        <v>0</v>
      </c>
      <c r="L152" s="368"/>
    </row>
    <row r="153" spans="1:12">
      <c r="A153" s="368" t="s">
        <v>2675</v>
      </c>
      <c r="B153" s="368" t="s">
        <v>168</v>
      </c>
      <c r="C153" s="368" t="s">
        <v>195</v>
      </c>
      <c r="D153" s="368">
        <v>1</v>
      </c>
      <c r="E153" s="368">
        <v>1</v>
      </c>
      <c r="F153" s="368">
        <v>0</v>
      </c>
      <c r="G153" s="368">
        <v>0</v>
      </c>
      <c r="H153" s="368">
        <v>1</v>
      </c>
      <c r="I153" s="368">
        <v>1</v>
      </c>
      <c r="J153" s="368">
        <v>0</v>
      </c>
      <c r="K153" s="368">
        <v>0</v>
      </c>
      <c r="L153" s="368"/>
    </row>
    <row r="154" spans="1:12">
      <c r="A154" s="368" t="s">
        <v>2721</v>
      </c>
      <c r="B154" s="368" t="s">
        <v>168</v>
      </c>
      <c r="C154" s="368" t="s">
        <v>96</v>
      </c>
      <c r="D154" s="368">
        <v>1</v>
      </c>
      <c r="E154" s="368">
        <v>1</v>
      </c>
      <c r="F154" s="368">
        <v>0</v>
      </c>
      <c r="G154" s="368">
        <v>0</v>
      </c>
      <c r="H154" s="368">
        <v>0</v>
      </c>
      <c r="I154" s="368">
        <v>0</v>
      </c>
      <c r="J154" s="368">
        <v>0</v>
      </c>
      <c r="K154" s="368">
        <v>0</v>
      </c>
      <c r="L154" s="368"/>
    </row>
    <row r="155" spans="1:12">
      <c r="A155" s="368" t="s">
        <v>2754</v>
      </c>
      <c r="B155" s="368" t="s">
        <v>168</v>
      </c>
      <c r="C155" s="368" t="s">
        <v>226</v>
      </c>
      <c r="D155" s="368">
        <v>1</v>
      </c>
      <c r="E155" s="368">
        <v>1</v>
      </c>
      <c r="F155" s="368">
        <v>0</v>
      </c>
      <c r="G155" s="368">
        <v>0</v>
      </c>
      <c r="H155" s="368">
        <v>1</v>
      </c>
      <c r="I155" s="368">
        <v>1</v>
      </c>
      <c r="J155" s="368">
        <v>0</v>
      </c>
      <c r="K155" s="368">
        <v>0</v>
      </c>
      <c r="L155" s="368"/>
    </row>
    <row r="156" spans="1:12">
      <c r="A156" s="368" t="s">
        <v>2781</v>
      </c>
      <c r="B156" s="368" t="s">
        <v>168</v>
      </c>
      <c r="C156" s="368" t="s">
        <v>140</v>
      </c>
      <c r="D156" s="368">
        <v>1</v>
      </c>
      <c r="E156" s="368">
        <v>1</v>
      </c>
      <c r="F156" s="368">
        <v>0</v>
      </c>
      <c r="G156" s="368">
        <v>0</v>
      </c>
      <c r="H156" s="368">
        <v>1</v>
      </c>
      <c r="I156" s="368">
        <v>1</v>
      </c>
      <c r="J156" s="368">
        <v>0</v>
      </c>
      <c r="K156" s="368">
        <v>0</v>
      </c>
      <c r="L156" s="368"/>
    </row>
    <row r="157" spans="1:12">
      <c r="A157" s="368" t="s">
        <v>2643</v>
      </c>
      <c r="B157" s="368" t="s">
        <v>168</v>
      </c>
      <c r="C157" s="368" t="s">
        <v>114</v>
      </c>
      <c r="D157" s="368">
        <v>1</v>
      </c>
      <c r="E157" s="368">
        <v>1</v>
      </c>
      <c r="F157" s="368">
        <v>0</v>
      </c>
      <c r="G157" s="368">
        <v>0</v>
      </c>
      <c r="H157" s="368">
        <v>1</v>
      </c>
      <c r="I157" s="368">
        <v>1</v>
      </c>
      <c r="J157" s="368">
        <v>0</v>
      </c>
      <c r="K157" s="368">
        <v>0</v>
      </c>
      <c r="L157" s="368"/>
    </row>
    <row r="158" spans="1:12">
      <c r="A158" s="368" t="s">
        <v>2855</v>
      </c>
      <c r="B158" s="368" t="s">
        <v>168</v>
      </c>
      <c r="C158" s="368" t="s">
        <v>206</v>
      </c>
      <c r="D158" s="368">
        <v>1</v>
      </c>
      <c r="E158" s="368">
        <v>1</v>
      </c>
      <c r="F158" s="368">
        <v>0</v>
      </c>
      <c r="G158" s="368">
        <v>0</v>
      </c>
      <c r="H158" s="368">
        <v>1</v>
      </c>
      <c r="I158" s="368">
        <v>1</v>
      </c>
      <c r="J158" s="368">
        <v>0</v>
      </c>
      <c r="K158" s="368">
        <v>0</v>
      </c>
      <c r="L158" s="368"/>
    </row>
    <row r="159" spans="1:12">
      <c r="A159" s="368" t="s">
        <v>3017</v>
      </c>
      <c r="B159" s="368" t="s">
        <v>169</v>
      </c>
      <c r="C159" s="368" t="s">
        <v>63</v>
      </c>
      <c r="D159" s="368">
        <v>755</v>
      </c>
      <c r="E159" s="368">
        <v>640</v>
      </c>
      <c r="F159" s="368">
        <v>115</v>
      </c>
      <c r="G159" s="368">
        <v>0</v>
      </c>
      <c r="H159" s="368">
        <v>670</v>
      </c>
      <c r="I159" s="368">
        <v>569</v>
      </c>
      <c r="J159" s="368">
        <v>101</v>
      </c>
      <c r="K159" s="368">
        <v>0</v>
      </c>
      <c r="L159" s="368"/>
    </row>
    <row r="160" spans="1:12">
      <c r="A160" s="368" t="s">
        <v>2644</v>
      </c>
      <c r="B160" s="368" t="s">
        <v>169</v>
      </c>
      <c r="C160" s="368" t="s">
        <v>93</v>
      </c>
      <c r="D160" s="368">
        <v>6</v>
      </c>
      <c r="E160" s="368">
        <v>5</v>
      </c>
      <c r="F160" s="368">
        <v>1</v>
      </c>
      <c r="G160" s="368">
        <v>0</v>
      </c>
      <c r="H160" s="368">
        <v>5</v>
      </c>
      <c r="I160" s="368">
        <v>5</v>
      </c>
      <c r="J160" s="368">
        <v>0</v>
      </c>
      <c r="K160" s="368">
        <v>0</v>
      </c>
      <c r="L160" s="368"/>
    </row>
    <row r="161" spans="1:12">
      <c r="A161" s="368" t="s">
        <v>2856</v>
      </c>
      <c r="B161" s="368" t="s">
        <v>169</v>
      </c>
      <c r="C161" s="368" t="s">
        <v>94</v>
      </c>
      <c r="D161" s="368">
        <v>2</v>
      </c>
      <c r="E161" s="368">
        <v>2</v>
      </c>
      <c r="F161" s="368">
        <v>0</v>
      </c>
      <c r="G161" s="368">
        <v>0</v>
      </c>
      <c r="H161" s="368">
        <v>2</v>
      </c>
      <c r="I161" s="368">
        <v>2</v>
      </c>
      <c r="J161" s="368">
        <v>0</v>
      </c>
      <c r="K161" s="368">
        <v>0</v>
      </c>
      <c r="L161" s="368"/>
    </row>
    <row r="162" spans="1:12">
      <c r="A162" s="368" t="s">
        <v>2939</v>
      </c>
      <c r="B162" s="368" t="s">
        <v>169</v>
      </c>
      <c r="C162" s="368" t="s">
        <v>224</v>
      </c>
      <c r="D162" s="368">
        <v>2</v>
      </c>
      <c r="E162" s="368">
        <v>2</v>
      </c>
      <c r="F162" s="368">
        <v>0</v>
      </c>
      <c r="G162" s="368">
        <v>0</v>
      </c>
      <c r="H162" s="368">
        <v>2</v>
      </c>
      <c r="I162" s="368">
        <v>2</v>
      </c>
      <c r="J162" s="368">
        <v>0</v>
      </c>
      <c r="K162" s="368">
        <v>0</v>
      </c>
      <c r="L162" s="368"/>
    </row>
    <row r="163" spans="1:12">
      <c r="A163" s="368" t="s">
        <v>2988</v>
      </c>
      <c r="B163" s="368" t="s">
        <v>169</v>
      </c>
      <c r="C163" s="368" t="s">
        <v>194</v>
      </c>
      <c r="D163" s="368">
        <v>7</v>
      </c>
      <c r="E163" s="368">
        <v>6</v>
      </c>
      <c r="F163" s="368">
        <v>1</v>
      </c>
      <c r="G163" s="368">
        <v>0</v>
      </c>
      <c r="H163" s="368">
        <v>4</v>
      </c>
      <c r="I163" s="368">
        <v>4</v>
      </c>
      <c r="J163" s="368">
        <v>0</v>
      </c>
      <c r="K163" s="368">
        <v>0</v>
      </c>
      <c r="L163" s="368"/>
    </row>
    <row r="164" spans="1:12">
      <c r="A164" s="368" t="s">
        <v>2645</v>
      </c>
      <c r="B164" s="368" t="s">
        <v>169</v>
      </c>
      <c r="C164" s="368" t="s">
        <v>82</v>
      </c>
      <c r="D164" s="368">
        <v>1</v>
      </c>
      <c r="E164" s="368">
        <v>1</v>
      </c>
      <c r="F164" s="368">
        <v>0</v>
      </c>
      <c r="G164" s="368">
        <v>0</v>
      </c>
      <c r="H164" s="368">
        <v>1</v>
      </c>
      <c r="I164" s="368">
        <v>1</v>
      </c>
      <c r="J164" s="368">
        <v>0</v>
      </c>
      <c r="K164" s="368">
        <v>0</v>
      </c>
      <c r="L164" s="368"/>
    </row>
    <row r="165" spans="1:12">
      <c r="A165" s="368" t="s">
        <v>2676</v>
      </c>
      <c r="B165" s="368" t="s">
        <v>169</v>
      </c>
      <c r="C165" s="368" t="s">
        <v>95</v>
      </c>
      <c r="D165" s="368">
        <v>1</v>
      </c>
      <c r="E165" s="368">
        <v>0</v>
      </c>
      <c r="F165" s="368">
        <v>1</v>
      </c>
      <c r="G165" s="368">
        <v>0</v>
      </c>
      <c r="H165" s="368">
        <v>1</v>
      </c>
      <c r="I165" s="368">
        <v>0</v>
      </c>
      <c r="J165" s="368">
        <v>1</v>
      </c>
      <c r="K165" s="368">
        <v>0</v>
      </c>
      <c r="L165" s="368"/>
    </row>
    <row r="166" spans="1:12">
      <c r="A166" s="368" t="s">
        <v>2677</v>
      </c>
      <c r="B166" s="368" t="s">
        <v>169</v>
      </c>
      <c r="C166" s="368" t="s">
        <v>210</v>
      </c>
      <c r="D166" s="368">
        <v>13</v>
      </c>
      <c r="E166" s="368">
        <v>10</v>
      </c>
      <c r="F166" s="368">
        <v>3</v>
      </c>
      <c r="G166" s="368">
        <v>0</v>
      </c>
      <c r="H166" s="368">
        <v>12</v>
      </c>
      <c r="I166" s="368">
        <v>10</v>
      </c>
      <c r="J166" s="368">
        <v>2</v>
      </c>
      <c r="K166" s="368">
        <v>0</v>
      </c>
      <c r="L166" s="368"/>
    </row>
    <row r="167" spans="1:12">
      <c r="A167" s="368" t="s">
        <v>2755</v>
      </c>
      <c r="B167" s="368" t="s">
        <v>169</v>
      </c>
      <c r="C167" s="368" t="s">
        <v>20</v>
      </c>
      <c r="D167" s="368">
        <v>2</v>
      </c>
      <c r="E167" s="368">
        <v>0</v>
      </c>
      <c r="F167" s="368">
        <v>2</v>
      </c>
      <c r="G167" s="368">
        <v>0</v>
      </c>
      <c r="H167" s="368">
        <v>2</v>
      </c>
      <c r="I167" s="368">
        <v>0</v>
      </c>
      <c r="J167" s="368">
        <v>2</v>
      </c>
      <c r="K167" s="368">
        <v>0</v>
      </c>
      <c r="L167" s="368"/>
    </row>
    <row r="168" spans="1:12">
      <c r="A168" s="368" t="s">
        <v>2646</v>
      </c>
      <c r="B168" s="368" t="s">
        <v>169</v>
      </c>
      <c r="C168" s="368" t="s">
        <v>21</v>
      </c>
      <c r="D168" s="368">
        <v>4</v>
      </c>
      <c r="E168" s="368">
        <v>3</v>
      </c>
      <c r="F168" s="368">
        <v>1</v>
      </c>
      <c r="G168" s="368">
        <v>0</v>
      </c>
      <c r="H168" s="368">
        <v>2</v>
      </c>
      <c r="I168" s="368">
        <v>2</v>
      </c>
      <c r="J168" s="368">
        <v>0</v>
      </c>
      <c r="K168" s="368">
        <v>0</v>
      </c>
      <c r="L168" s="368"/>
    </row>
    <row r="169" spans="1:12">
      <c r="A169" s="368" t="s">
        <v>2822</v>
      </c>
      <c r="B169" s="368" t="s">
        <v>169</v>
      </c>
      <c r="C169" s="368" t="s">
        <v>22</v>
      </c>
      <c r="D169" s="368">
        <v>8</v>
      </c>
      <c r="E169" s="368">
        <v>7</v>
      </c>
      <c r="F169" s="368">
        <v>1</v>
      </c>
      <c r="G169" s="368">
        <v>0</v>
      </c>
      <c r="H169" s="368">
        <v>8</v>
      </c>
      <c r="I169" s="368">
        <v>7</v>
      </c>
      <c r="J169" s="368">
        <v>1</v>
      </c>
      <c r="K169" s="368">
        <v>0</v>
      </c>
      <c r="L169" s="368"/>
    </row>
    <row r="170" spans="1:12">
      <c r="A170" s="368" t="s">
        <v>2940</v>
      </c>
      <c r="B170" s="368" t="s">
        <v>169</v>
      </c>
      <c r="C170" s="368" t="s">
        <v>175</v>
      </c>
      <c r="D170" s="368">
        <v>2</v>
      </c>
      <c r="E170" s="368">
        <v>2</v>
      </c>
      <c r="F170" s="368">
        <v>0</v>
      </c>
      <c r="G170" s="368">
        <v>0</v>
      </c>
      <c r="H170" s="368">
        <v>2</v>
      </c>
      <c r="I170" s="368">
        <v>2</v>
      </c>
      <c r="J170" s="368">
        <v>0</v>
      </c>
      <c r="K170" s="368">
        <v>0</v>
      </c>
      <c r="L170" s="368"/>
    </row>
    <row r="171" spans="1:12">
      <c r="A171" s="368" t="s">
        <v>2678</v>
      </c>
      <c r="B171" s="368" t="s">
        <v>169</v>
      </c>
      <c r="C171" s="368" t="s">
        <v>225</v>
      </c>
      <c r="D171" s="368">
        <v>4</v>
      </c>
      <c r="E171" s="368">
        <v>1</v>
      </c>
      <c r="F171" s="368">
        <v>3</v>
      </c>
      <c r="G171" s="368">
        <v>0</v>
      </c>
      <c r="H171" s="368">
        <v>3</v>
      </c>
      <c r="I171" s="368">
        <v>0</v>
      </c>
      <c r="J171" s="368">
        <v>3</v>
      </c>
      <c r="K171" s="368">
        <v>0</v>
      </c>
      <c r="L171" s="368"/>
    </row>
    <row r="172" spans="1:12">
      <c r="A172" s="368" t="s">
        <v>2679</v>
      </c>
      <c r="B172" s="368" t="s">
        <v>169</v>
      </c>
      <c r="C172" s="368" t="s">
        <v>96</v>
      </c>
      <c r="D172" s="368">
        <v>4</v>
      </c>
      <c r="E172" s="368">
        <v>4</v>
      </c>
      <c r="F172" s="368">
        <v>0</v>
      </c>
      <c r="G172" s="368">
        <v>0</v>
      </c>
      <c r="H172" s="368">
        <v>4</v>
      </c>
      <c r="I172" s="368">
        <v>4</v>
      </c>
      <c r="J172" s="368">
        <v>0</v>
      </c>
      <c r="K172" s="368">
        <v>0</v>
      </c>
      <c r="L172" s="368"/>
    </row>
    <row r="173" spans="1:12">
      <c r="A173" s="368" t="s">
        <v>2604</v>
      </c>
      <c r="B173" s="368" t="s">
        <v>169</v>
      </c>
      <c r="C173" s="368" t="s">
        <v>176</v>
      </c>
      <c r="D173" s="368">
        <v>3</v>
      </c>
      <c r="E173" s="368">
        <v>3</v>
      </c>
      <c r="F173" s="368">
        <v>0</v>
      </c>
      <c r="G173" s="368">
        <v>0</v>
      </c>
      <c r="H173" s="368">
        <v>2</v>
      </c>
      <c r="I173" s="368">
        <v>2</v>
      </c>
      <c r="J173" s="368">
        <v>0</v>
      </c>
      <c r="K173" s="368">
        <v>0</v>
      </c>
      <c r="L173" s="368"/>
    </row>
    <row r="174" spans="1:12">
      <c r="A174" s="368" t="s">
        <v>2605</v>
      </c>
      <c r="B174" s="368" t="s">
        <v>169</v>
      </c>
      <c r="C174" s="368" t="s">
        <v>196</v>
      </c>
      <c r="D174" s="368">
        <v>5</v>
      </c>
      <c r="E174" s="368">
        <v>5</v>
      </c>
      <c r="F174" s="368">
        <v>0</v>
      </c>
      <c r="G174" s="368">
        <v>0</v>
      </c>
      <c r="H174" s="368">
        <v>5</v>
      </c>
      <c r="I174" s="368">
        <v>5</v>
      </c>
      <c r="J174" s="368">
        <v>0</v>
      </c>
      <c r="K174" s="368">
        <v>0</v>
      </c>
      <c r="L174" s="368"/>
    </row>
    <row r="175" spans="1:12">
      <c r="A175" s="368" t="s">
        <v>2857</v>
      </c>
      <c r="B175" s="368" t="s">
        <v>169</v>
      </c>
      <c r="C175" s="368" t="s">
        <v>97</v>
      </c>
      <c r="D175" s="368">
        <v>5</v>
      </c>
      <c r="E175" s="368">
        <v>4</v>
      </c>
      <c r="F175" s="368">
        <v>1</v>
      </c>
      <c r="G175" s="368">
        <v>0</v>
      </c>
      <c r="H175" s="368">
        <v>5</v>
      </c>
      <c r="I175" s="368">
        <v>4</v>
      </c>
      <c r="J175" s="368">
        <v>1</v>
      </c>
      <c r="K175" s="368">
        <v>0</v>
      </c>
      <c r="L175" s="368"/>
    </row>
    <row r="176" spans="1:12">
      <c r="A176" s="368" t="s">
        <v>2897</v>
      </c>
      <c r="B176" s="368" t="s">
        <v>169</v>
      </c>
      <c r="C176" s="368" t="s">
        <v>177</v>
      </c>
      <c r="D176" s="368">
        <v>8</v>
      </c>
      <c r="E176" s="368">
        <v>7</v>
      </c>
      <c r="F176" s="368">
        <v>1</v>
      </c>
      <c r="G176" s="368">
        <v>0</v>
      </c>
      <c r="H176" s="368">
        <v>10</v>
      </c>
      <c r="I176" s="368">
        <v>9</v>
      </c>
      <c r="J176" s="368">
        <v>1</v>
      </c>
      <c r="K176" s="368">
        <v>0</v>
      </c>
      <c r="L176" s="368"/>
    </row>
    <row r="177" spans="1:12">
      <c r="A177" s="368" t="s">
        <v>2898</v>
      </c>
      <c r="B177" s="368" t="s">
        <v>169</v>
      </c>
      <c r="C177" s="368" t="s">
        <v>23</v>
      </c>
      <c r="D177" s="368">
        <v>4</v>
      </c>
      <c r="E177" s="368">
        <v>2</v>
      </c>
      <c r="F177" s="368">
        <v>2</v>
      </c>
      <c r="G177" s="368">
        <v>0</v>
      </c>
      <c r="H177" s="368">
        <v>4</v>
      </c>
      <c r="I177" s="368">
        <v>2</v>
      </c>
      <c r="J177" s="368">
        <v>2</v>
      </c>
      <c r="K177" s="368">
        <v>0</v>
      </c>
      <c r="L177" s="368"/>
    </row>
    <row r="178" spans="1:12">
      <c r="A178" s="368" t="s">
        <v>2647</v>
      </c>
      <c r="B178" s="368" t="s">
        <v>169</v>
      </c>
      <c r="C178" s="368" t="s">
        <v>226</v>
      </c>
      <c r="D178" s="368">
        <v>6</v>
      </c>
      <c r="E178" s="368">
        <v>4</v>
      </c>
      <c r="F178" s="368">
        <v>2</v>
      </c>
      <c r="G178" s="368">
        <v>0</v>
      </c>
      <c r="H178" s="368">
        <v>6</v>
      </c>
      <c r="I178" s="368">
        <v>4</v>
      </c>
      <c r="J178" s="368">
        <v>2</v>
      </c>
      <c r="K178" s="368">
        <v>0</v>
      </c>
      <c r="L178" s="368"/>
    </row>
    <row r="179" spans="1:12">
      <c r="A179" s="368" t="s">
        <v>2606</v>
      </c>
      <c r="B179" s="368" t="s">
        <v>169</v>
      </c>
      <c r="C179" s="368" t="s">
        <v>83</v>
      </c>
      <c r="D179" s="368">
        <v>7</v>
      </c>
      <c r="E179" s="368">
        <v>6</v>
      </c>
      <c r="F179" s="368">
        <v>1</v>
      </c>
      <c r="G179" s="368">
        <v>0</v>
      </c>
      <c r="H179" s="368">
        <v>6</v>
      </c>
      <c r="I179" s="368">
        <v>5</v>
      </c>
      <c r="J179" s="368">
        <v>1</v>
      </c>
      <c r="K179" s="368">
        <v>0</v>
      </c>
      <c r="L179" s="368"/>
    </row>
    <row r="180" spans="1:12">
      <c r="A180" s="368" t="s">
        <v>2858</v>
      </c>
      <c r="B180" s="368" t="s">
        <v>169</v>
      </c>
      <c r="C180" s="368" t="s">
        <v>98</v>
      </c>
      <c r="D180" s="368">
        <v>2</v>
      </c>
      <c r="E180" s="368">
        <v>2</v>
      </c>
      <c r="F180" s="368">
        <v>0</v>
      </c>
      <c r="G180" s="368">
        <v>0</v>
      </c>
      <c r="H180" s="368">
        <v>2</v>
      </c>
      <c r="I180" s="368">
        <v>2</v>
      </c>
      <c r="J180" s="368">
        <v>0</v>
      </c>
      <c r="K180" s="368">
        <v>0</v>
      </c>
      <c r="L180" s="368"/>
    </row>
    <row r="181" spans="1:12">
      <c r="A181" s="368" t="s">
        <v>2823</v>
      </c>
      <c r="B181" s="368" t="s">
        <v>169</v>
      </c>
      <c r="C181" s="368" t="s">
        <v>84</v>
      </c>
      <c r="D181" s="368">
        <v>7</v>
      </c>
      <c r="E181" s="368">
        <v>7</v>
      </c>
      <c r="F181" s="368">
        <v>0</v>
      </c>
      <c r="G181" s="368">
        <v>0</v>
      </c>
      <c r="H181" s="368">
        <v>6</v>
      </c>
      <c r="I181" s="368">
        <v>6</v>
      </c>
      <c r="J181" s="368">
        <v>0</v>
      </c>
      <c r="K181" s="368">
        <v>0</v>
      </c>
      <c r="L181" s="368"/>
    </row>
    <row r="182" spans="1:12">
      <c r="A182" s="368" t="s">
        <v>2899</v>
      </c>
      <c r="B182" s="368" t="s">
        <v>169</v>
      </c>
      <c r="C182" s="368" t="s">
        <v>24</v>
      </c>
      <c r="D182" s="368">
        <v>7</v>
      </c>
      <c r="E182" s="368">
        <v>7</v>
      </c>
      <c r="F182" s="368">
        <v>0</v>
      </c>
      <c r="G182" s="368">
        <v>0</v>
      </c>
      <c r="H182" s="368">
        <v>6</v>
      </c>
      <c r="I182" s="368">
        <v>6</v>
      </c>
      <c r="J182" s="368">
        <v>0</v>
      </c>
      <c r="K182" s="368">
        <v>0</v>
      </c>
      <c r="L182" s="368"/>
    </row>
    <row r="183" spans="1:12">
      <c r="A183" s="368" t="s">
        <v>2989</v>
      </c>
      <c r="B183" s="368" t="s">
        <v>169</v>
      </c>
      <c r="C183" s="368" t="s">
        <v>25</v>
      </c>
      <c r="D183" s="368">
        <v>8</v>
      </c>
      <c r="E183" s="368">
        <v>7</v>
      </c>
      <c r="F183" s="368">
        <v>1</v>
      </c>
      <c r="G183" s="368">
        <v>0</v>
      </c>
      <c r="H183" s="368">
        <v>6</v>
      </c>
      <c r="I183" s="368">
        <v>6</v>
      </c>
      <c r="J183" s="368">
        <v>0</v>
      </c>
      <c r="K183" s="368">
        <v>0</v>
      </c>
      <c r="L183" s="368"/>
    </row>
    <row r="184" spans="1:12">
      <c r="A184" s="368" t="s">
        <v>2900</v>
      </c>
      <c r="B184" s="368" t="s">
        <v>169</v>
      </c>
      <c r="C184" s="368" t="s">
        <v>197</v>
      </c>
      <c r="D184" s="368">
        <v>2</v>
      </c>
      <c r="E184" s="368">
        <v>2</v>
      </c>
      <c r="F184" s="368">
        <v>0</v>
      </c>
      <c r="G184" s="368">
        <v>0</v>
      </c>
      <c r="H184" s="368">
        <v>1</v>
      </c>
      <c r="I184" s="368">
        <v>1</v>
      </c>
      <c r="J184" s="368">
        <v>0</v>
      </c>
      <c r="K184" s="368">
        <v>0</v>
      </c>
      <c r="L184" s="368"/>
    </row>
    <row r="185" spans="1:12">
      <c r="A185" s="368" t="s">
        <v>2941</v>
      </c>
      <c r="B185" s="368" t="s">
        <v>169</v>
      </c>
      <c r="C185" s="368" t="s">
        <v>211</v>
      </c>
      <c r="D185" s="368">
        <v>5</v>
      </c>
      <c r="E185" s="368">
        <v>5</v>
      </c>
      <c r="F185" s="368">
        <v>0</v>
      </c>
      <c r="G185" s="368">
        <v>0</v>
      </c>
      <c r="H185" s="368">
        <v>3</v>
      </c>
      <c r="I185" s="368">
        <v>3</v>
      </c>
      <c r="J185" s="368">
        <v>0</v>
      </c>
      <c r="K185" s="368">
        <v>0</v>
      </c>
      <c r="L185" s="368"/>
    </row>
    <row r="186" spans="1:12">
      <c r="A186" s="368" t="s">
        <v>2942</v>
      </c>
      <c r="B186" s="368" t="s">
        <v>169</v>
      </c>
      <c r="C186" s="368" t="s">
        <v>100</v>
      </c>
      <c r="D186" s="368">
        <v>6</v>
      </c>
      <c r="E186" s="368">
        <v>3</v>
      </c>
      <c r="F186" s="368">
        <v>3</v>
      </c>
      <c r="G186" s="368">
        <v>0</v>
      </c>
      <c r="H186" s="368">
        <v>3</v>
      </c>
      <c r="I186" s="368">
        <v>1</v>
      </c>
      <c r="J186" s="368">
        <v>2</v>
      </c>
      <c r="K186" s="368">
        <v>0</v>
      </c>
      <c r="L186" s="368"/>
    </row>
    <row r="187" spans="1:12">
      <c r="A187" s="368" t="s">
        <v>2901</v>
      </c>
      <c r="B187" s="368" t="s">
        <v>169</v>
      </c>
      <c r="C187" s="368" t="s">
        <v>26</v>
      </c>
      <c r="D187" s="368">
        <v>5</v>
      </c>
      <c r="E187" s="368">
        <v>4</v>
      </c>
      <c r="F187" s="368">
        <v>1</v>
      </c>
      <c r="G187" s="368">
        <v>0</v>
      </c>
      <c r="H187" s="368">
        <v>5</v>
      </c>
      <c r="I187" s="368">
        <v>4</v>
      </c>
      <c r="J187" s="368">
        <v>1</v>
      </c>
      <c r="K187" s="368">
        <v>0</v>
      </c>
      <c r="L187" s="368"/>
    </row>
    <row r="188" spans="1:12">
      <c r="A188" s="368" t="s">
        <v>2607</v>
      </c>
      <c r="B188" s="368" t="s">
        <v>169</v>
      </c>
      <c r="C188" s="368" t="s">
        <v>73</v>
      </c>
      <c r="D188" s="368">
        <v>11</v>
      </c>
      <c r="E188" s="368">
        <v>10</v>
      </c>
      <c r="F188" s="368">
        <v>1</v>
      </c>
      <c r="G188" s="368">
        <v>0</v>
      </c>
      <c r="H188" s="368">
        <v>11</v>
      </c>
      <c r="I188" s="368">
        <v>10</v>
      </c>
      <c r="J188" s="368">
        <v>1</v>
      </c>
      <c r="K188" s="368">
        <v>0</v>
      </c>
      <c r="L188" s="368"/>
    </row>
    <row r="189" spans="1:12">
      <c r="A189" s="368" t="s">
        <v>2902</v>
      </c>
      <c r="B189" s="368" t="s">
        <v>169</v>
      </c>
      <c r="C189" s="368" t="s">
        <v>74</v>
      </c>
      <c r="D189" s="368">
        <v>16</v>
      </c>
      <c r="E189" s="368">
        <v>14</v>
      </c>
      <c r="F189" s="368">
        <v>2</v>
      </c>
      <c r="G189" s="368">
        <v>0</v>
      </c>
      <c r="H189" s="368">
        <v>15</v>
      </c>
      <c r="I189" s="368">
        <v>13</v>
      </c>
      <c r="J189" s="368">
        <v>2</v>
      </c>
      <c r="K189" s="368">
        <v>0</v>
      </c>
      <c r="L189" s="368"/>
    </row>
    <row r="190" spans="1:12">
      <c r="A190" s="368" t="s">
        <v>2648</v>
      </c>
      <c r="B190" s="368" t="s">
        <v>169</v>
      </c>
      <c r="C190" s="368" t="s">
        <v>198</v>
      </c>
      <c r="D190" s="368">
        <v>12</v>
      </c>
      <c r="E190" s="368">
        <v>10</v>
      </c>
      <c r="F190" s="368">
        <v>2</v>
      </c>
      <c r="G190" s="368">
        <v>0</v>
      </c>
      <c r="H190" s="368">
        <v>10</v>
      </c>
      <c r="I190" s="368">
        <v>8</v>
      </c>
      <c r="J190" s="368">
        <v>2</v>
      </c>
      <c r="K190" s="368">
        <v>0</v>
      </c>
      <c r="L190" s="368"/>
    </row>
    <row r="191" spans="1:12">
      <c r="A191" s="368" t="s">
        <v>2903</v>
      </c>
      <c r="B191" s="368" t="s">
        <v>169</v>
      </c>
      <c r="C191" s="368" t="s">
        <v>227</v>
      </c>
      <c r="D191" s="368">
        <v>3</v>
      </c>
      <c r="E191" s="368">
        <v>3</v>
      </c>
      <c r="F191" s="368">
        <v>0</v>
      </c>
      <c r="G191" s="368">
        <v>0</v>
      </c>
      <c r="H191" s="368">
        <v>3</v>
      </c>
      <c r="I191" s="368">
        <v>3</v>
      </c>
      <c r="J191" s="368">
        <v>0</v>
      </c>
      <c r="K191" s="368">
        <v>0</v>
      </c>
      <c r="L191" s="368"/>
    </row>
    <row r="192" spans="1:12">
      <c r="A192" s="368" t="s">
        <v>2680</v>
      </c>
      <c r="B192" s="368" t="s">
        <v>169</v>
      </c>
      <c r="C192" s="368" t="s">
        <v>199</v>
      </c>
      <c r="D192" s="368">
        <v>4</v>
      </c>
      <c r="E192" s="368">
        <v>4</v>
      </c>
      <c r="F192" s="368">
        <v>0</v>
      </c>
      <c r="G192" s="368">
        <v>0</v>
      </c>
      <c r="H192" s="368">
        <v>4</v>
      </c>
      <c r="I192" s="368">
        <v>4</v>
      </c>
      <c r="J192" s="368">
        <v>0</v>
      </c>
      <c r="K192" s="368">
        <v>0</v>
      </c>
      <c r="L192" s="368"/>
    </row>
    <row r="193" spans="1:12">
      <c r="A193" s="368" t="s">
        <v>2608</v>
      </c>
      <c r="B193" s="368" t="s">
        <v>169</v>
      </c>
      <c r="C193" s="368" t="s">
        <v>212</v>
      </c>
      <c r="D193" s="368">
        <v>5</v>
      </c>
      <c r="E193" s="368">
        <v>4</v>
      </c>
      <c r="F193" s="368">
        <v>1</v>
      </c>
      <c r="G193" s="368">
        <v>0</v>
      </c>
      <c r="H193" s="368">
        <v>5</v>
      </c>
      <c r="I193" s="368">
        <v>4</v>
      </c>
      <c r="J193" s="368">
        <v>1</v>
      </c>
      <c r="K193" s="368">
        <v>0</v>
      </c>
      <c r="L193" s="368"/>
    </row>
    <row r="194" spans="1:12">
      <c r="A194" s="368" t="s">
        <v>2782</v>
      </c>
      <c r="B194" s="368" t="s">
        <v>169</v>
      </c>
      <c r="C194" s="368" t="s">
        <v>155</v>
      </c>
      <c r="D194" s="368">
        <v>5</v>
      </c>
      <c r="E194" s="368">
        <v>5</v>
      </c>
      <c r="F194" s="368">
        <v>0</v>
      </c>
      <c r="G194" s="368">
        <v>0</v>
      </c>
      <c r="H194" s="368">
        <v>5</v>
      </c>
      <c r="I194" s="368">
        <v>5</v>
      </c>
      <c r="J194" s="368">
        <v>0</v>
      </c>
      <c r="K194" s="368">
        <v>0</v>
      </c>
      <c r="L194" s="368"/>
    </row>
    <row r="195" spans="1:12">
      <c r="A195" s="368" t="s">
        <v>2990</v>
      </c>
      <c r="B195" s="368" t="s">
        <v>169</v>
      </c>
      <c r="C195" s="368" t="s">
        <v>101</v>
      </c>
      <c r="D195" s="368">
        <v>4</v>
      </c>
      <c r="E195" s="368">
        <v>4</v>
      </c>
      <c r="F195" s="368">
        <v>0</v>
      </c>
      <c r="G195" s="368">
        <v>0</v>
      </c>
      <c r="H195" s="368">
        <v>3</v>
      </c>
      <c r="I195" s="368">
        <v>3</v>
      </c>
      <c r="J195" s="368">
        <v>0</v>
      </c>
      <c r="K195" s="368">
        <v>0</v>
      </c>
      <c r="L195" s="368"/>
    </row>
    <row r="196" spans="1:12">
      <c r="A196" s="368" t="s">
        <v>2681</v>
      </c>
      <c r="B196" s="368" t="s">
        <v>169</v>
      </c>
      <c r="C196" s="368" t="s">
        <v>228</v>
      </c>
      <c r="D196" s="368">
        <v>4</v>
      </c>
      <c r="E196" s="368">
        <v>4</v>
      </c>
      <c r="F196" s="368">
        <v>0</v>
      </c>
      <c r="G196" s="368">
        <v>0</v>
      </c>
      <c r="H196" s="368">
        <v>4</v>
      </c>
      <c r="I196" s="368">
        <v>4</v>
      </c>
      <c r="J196" s="368">
        <v>0</v>
      </c>
      <c r="K196" s="368">
        <v>0</v>
      </c>
      <c r="L196" s="368"/>
    </row>
    <row r="197" spans="1:12">
      <c r="A197" s="368" t="s">
        <v>2682</v>
      </c>
      <c r="B197" s="368" t="s">
        <v>169</v>
      </c>
      <c r="C197" s="368" t="s">
        <v>178</v>
      </c>
      <c r="D197" s="368">
        <v>5</v>
      </c>
      <c r="E197" s="368">
        <v>5</v>
      </c>
      <c r="F197" s="368">
        <v>0</v>
      </c>
      <c r="G197" s="368">
        <v>0</v>
      </c>
      <c r="H197" s="368">
        <v>5</v>
      </c>
      <c r="I197" s="368">
        <v>5</v>
      </c>
      <c r="J197" s="368">
        <v>0</v>
      </c>
      <c r="K197" s="368">
        <v>0</v>
      </c>
      <c r="L197" s="368"/>
    </row>
    <row r="198" spans="1:12">
      <c r="A198" s="368" t="s">
        <v>2904</v>
      </c>
      <c r="B198" s="368" t="s">
        <v>169</v>
      </c>
      <c r="C198" s="368" t="s">
        <v>102</v>
      </c>
      <c r="D198" s="368">
        <v>5</v>
      </c>
      <c r="E198" s="368">
        <v>4</v>
      </c>
      <c r="F198" s="368">
        <v>1</v>
      </c>
      <c r="G198" s="368">
        <v>0</v>
      </c>
      <c r="H198" s="368">
        <v>3</v>
      </c>
      <c r="I198" s="368">
        <v>2</v>
      </c>
      <c r="J198" s="368">
        <v>1</v>
      </c>
      <c r="K198" s="368">
        <v>0</v>
      </c>
      <c r="L198" s="368"/>
    </row>
    <row r="199" spans="1:12">
      <c r="A199" s="368" t="s">
        <v>2567</v>
      </c>
      <c r="B199" s="368" t="s">
        <v>169</v>
      </c>
      <c r="C199" s="368" t="s">
        <v>85</v>
      </c>
      <c r="D199" s="368">
        <v>20</v>
      </c>
      <c r="E199" s="368">
        <v>16</v>
      </c>
      <c r="F199" s="368">
        <v>4</v>
      </c>
      <c r="G199" s="368">
        <v>0</v>
      </c>
      <c r="H199" s="368">
        <v>18</v>
      </c>
      <c r="I199" s="368">
        <v>14</v>
      </c>
      <c r="J199" s="368">
        <v>4</v>
      </c>
      <c r="K199" s="368">
        <v>0</v>
      </c>
      <c r="L199" s="368"/>
    </row>
    <row r="200" spans="1:12">
      <c r="A200" s="368" t="s">
        <v>2991</v>
      </c>
      <c r="B200" s="368" t="s">
        <v>169</v>
      </c>
      <c r="C200" s="368" t="s">
        <v>200</v>
      </c>
      <c r="D200" s="368">
        <v>9</v>
      </c>
      <c r="E200" s="368">
        <v>7</v>
      </c>
      <c r="F200" s="368">
        <v>2</v>
      </c>
      <c r="G200" s="368">
        <v>0</v>
      </c>
      <c r="H200" s="368">
        <v>9</v>
      </c>
      <c r="I200" s="368">
        <v>7</v>
      </c>
      <c r="J200" s="368">
        <v>2</v>
      </c>
      <c r="K200" s="368">
        <v>0</v>
      </c>
      <c r="L200" s="368"/>
    </row>
    <row r="201" spans="1:12">
      <c r="A201" s="368" t="s">
        <v>2757</v>
      </c>
      <c r="B201" s="368" t="s">
        <v>169</v>
      </c>
      <c r="C201" s="368" t="s">
        <v>103</v>
      </c>
      <c r="D201" s="368">
        <v>1</v>
      </c>
      <c r="E201" s="368">
        <v>1</v>
      </c>
      <c r="F201" s="368">
        <v>0</v>
      </c>
      <c r="G201" s="368">
        <v>0</v>
      </c>
      <c r="H201" s="368">
        <v>1</v>
      </c>
      <c r="I201" s="368">
        <v>1</v>
      </c>
      <c r="J201" s="368">
        <v>0</v>
      </c>
      <c r="K201" s="368">
        <v>0</v>
      </c>
      <c r="L201" s="368"/>
    </row>
    <row r="202" spans="1:12">
      <c r="A202" s="368" t="s">
        <v>2610</v>
      </c>
      <c r="B202" s="368" t="s">
        <v>169</v>
      </c>
      <c r="C202" s="368" t="s">
        <v>104</v>
      </c>
      <c r="D202" s="368">
        <v>4</v>
      </c>
      <c r="E202" s="368">
        <v>4</v>
      </c>
      <c r="F202" s="368">
        <v>0</v>
      </c>
      <c r="G202" s="368">
        <v>0</v>
      </c>
      <c r="H202" s="368">
        <v>3</v>
      </c>
      <c r="I202" s="368">
        <v>3</v>
      </c>
      <c r="J202" s="368">
        <v>0</v>
      </c>
      <c r="K202" s="368">
        <v>0</v>
      </c>
      <c r="L202" s="368"/>
    </row>
    <row r="203" spans="1:12">
      <c r="A203" s="368" t="s">
        <v>2824</v>
      </c>
      <c r="B203" s="368" t="s">
        <v>169</v>
      </c>
      <c r="C203" s="368" t="s">
        <v>27</v>
      </c>
      <c r="D203" s="368">
        <v>2</v>
      </c>
      <c r="E203" s="368">
        <v>2</v>
      </c>
      <c r="F203" s="368">
        <v>0</v>
      </c>
      <c r="G203" s="368">
        <v>0</v>
      </c>
      <c r="H203" s="368">
        <v>2</v>
      </c>
      <c r="I203" s="368">
        <v>2</v>
      </c>
      <c r="J203" s="368">
        <v>0</v>
      </c>
      <c r="K203" s="368">
        <v>0</v>
      </c>
      <c r="L203" s="368"/>
    </row>
    <row r="204" spans="1:12">
      <c r="A204" s="368" t="s">
        <v>2825</v>
      </c>
      <c r="B204" s="368" t="s">
        <v>169</v>
      </c>
      <c r="C204" s="368" t="s">
        <v>105</v>
      </c>
      <c r="D204" s="368">
        <v>1</v>
      </c>
      <c r="E204" s="368">
        <v>1</v>
      </c>
      <c r="F204" s="368">
        <v>0</v>
      </c>
      <c r="G204" s="368">
        <v>0</v>
      </c>
      <c r="H204" s="368">
        <v>0</v>
      </c>
      <c r="I204" s="368">
        <v>0</v>
      </c>
      <c r="J204" s="368">
        <v>0</v>
      </c>
      <c r="K204" s="368">
        <v>0</v>
      </c>
      <c r="L204" s="368"/>
    </row>
    <row r="205" spans="1:12">
      <c r="A205" s="368" t="s">
        <v>2783</v>
      </c>
      <c r="B205" s="368" t="s">
        <v>169</v>
      </c>
      <c r="C205" s="368" t="s">
        <v>179</v>
      </c>
      <c r="D205" s="368">
        <v>17</v>
      </c>
      <c r="E205" s="368">
        <v>13</v>
      </c>
      <c r="F205" s="368">
        <v>4</v>
      </c>
      <c r="G205" s="368">
        <v>0</v>
      </c>
      <c r="H205" s="368">
        <v>18</v>
      </c>
      <c r="I205" s="368">
        <v>14</v>
      </c>
      <c r="J205" s="368">
        <v>4</v>
      </c>
      <c r="K205" s="368">
        <v>0</v>
      </c>
      <c r="L205" s="368"/>
    </row>
    <row r="206" spans="1:12">
      <c r="A206" s="368" t="s">
        <v>2649</v>
      </c>
      <c r="B206" s="368" t="s">
        <v>169</v>
      </c>
      <c r="C206" s="368" t="s">
        <v>106</v>
      </c>
      <c r="D206" s="368">
        <v>3</v>
      </c>
      <c r="E206" s="368">
        <v>2</v>
      </c>
      <c r="F206" s="368">
        <v>1</v>
      </c>
      <c r="G206" s="368">
        <v>0</v>
      </c>
      <c r="H206" s="368">
        <v>3</v>
      </c>
      <c r="I206" s="368">
        <v>2</v>
      </c>
      <c r="J206" s="368">
        <v>1</v>
      </c>
      <c r="K206" s="368">
        <v>0</v>
      </c>
      <c r="L206" s="368"/>
    </row>
    <row r="207" spans="1:12">
      <c r="A207" s="368" t="s">
        <v>2568</v>
      </c>
      <c r="B207" s="368" t="s">
        <v>169</v>
      </c>
      <c r="C207" s="368" t="s">
        <v>107</v>
      </c>
      <c r="D207" s="368">
        <v>4</v>
      </c>
      <c r="E207" s="368">
        <v>4</v>
      </c>
      <c r="F207" s="368">
        <v>0</v>
      </c>
      <c r="G207" s="368">
        <v>0</v>
      </c>
      <c r="H207" s="368">
        <v>3</v>
      </c>
      <c r="I207" s="368">
        <v>3</v>
      </c>
      <c r="J207" s="368">
        <v>0</v>
      </c>
      <c r="K207" s="368">
        <v>0</v>
      </c>
      <c r="L207" s="368"/>
    </row>
    <row r="208" spans="1:12">
      <c r="A208" s="368" t="s">
        <v>2569</v>
      </c>
      <c r="B208" s="368" t="s">
        <v>169</v>
      </c>
      <c r="C208" s="368" t="s">
        <v>157</v>
      </c>
      <c r="D208" s="368">
        <v>1</v>
      </c>
      <c r="E208" s="368">
        <v>0</v>
      </c>
      <c r="F208" s="368">
        <v>1</v>
      </c>
      <c r="G208" s="368">
        <v>0</v>
      </c>
      <c r="H208" s="368">
        <v>1</v>
      </c>
      <c r="I208" s="368">
        <v>0</v>
      </c>
      <c r="J208" s="368">
        <v>1</v>
      </c>
      <c r="K208" s="368">
        <v>0</v>
      </c>
      <c r="L208" s="368"/>
    </row>
    <row r="209" spans="1:12">
      <c r="A209" s="368" t="s">
        <v>2570</v>
      </c>
      <c r="B209" s="368" t="s">
        <v>169</v>
      </c>
      <c r="C209" s="368" t="s">
        <v>108</v>
      </c>
      <c r="D209" s="368">
        <v>1</v>
      </c>
      <c r="E209" s="368">
        <v>1</v>
      </c>
      <c r="F209" s="368">
        <v>0</v>
      </c>
      <c r="G209" s="368">
        <v>0</v>
      </c>
      <c r="H209" s="368">
        <v>1</v>
      </c>
      <c r="I209" s="368">
        <v>1</v>
      </c>
      <c r="J209" s="368">
        <v>0</v>
      </c>
      <c r="K209" s="368">
        <v>0</v>
      </c>
      <c r="L209" s="368"/>
    </row>
    <row r="210" spans="1:12">
      <c r="A210" s="368" t="s">
        <v>2943</v>
      </c>
      <c r="B210" s="368" t="s">
        <v>169</v>
      </c>
      <c r="C210" s="368" t="s">
        <v>213</v>
      </c>
      <c r="D210" s="368">
        <v>5</v>
      </c>
      <c r="E210" s="368">
        <v>4</v>
      </c>
      <c r="F210" s="368">
        <v>1</v>
      </c>
      <c r="G210" s="368">
        <v>0</v>
      </c>
      <c r="H210" s="368">
        <v>5</v>
      </c>
      <c r="I210" s="368">
        <v>4</v>
      </c>
      <c r="J210" s="368">
        <v>1</v>
      </c>
      <c r="K210" s="368">
        <v>0</v>
      </c>
      <c r="L210" s="368"/>
    </row>
    <row r="211" spans="1:12">
      <c r="A211" s="368" t="s">
        <v>2722</v>
      </c>
      <c r="B211" s="368" t="s">
        <v>169</v>
      </c>
      <c r="C211" s="368" t="s">
        <v>86</v>
      </c>
      <c r="D211" s="368">
        <v>16</v>
      </c>
      <c r="E211" s="368">
        <v>14</v>
      </c>
      <c r="F211" s="368">
        <v>2</v>
      </c>
      <c r="G211" s="368">
        <v>0</v>
      </c>
      <c r="H211" s="368">
        <v>17</v>
      </c>
      <c r="I211" s="368">
        <v>15</v>
      </c>
      <c r="J211" s="368">
        <v>2</v>
      </c>
      <c r="K211" s="368">
        <v>0</v>
      </c>
      <c r="L211" s="368"/>
    </row>
    <row r="212" spans="1:12">
      <c r="A212" s="368" t="s">
        <v>2859</v>
      </c>
      <c r="B212" s="368" t="s">
        <v>169</v>
      </c>
      <c r="C212" s="368" t="s">
        <v>109</v>
      </c>
      <c r="D212" s="368">
        <v>1</v>
      </c>
      <c r="E212" s="368">
        <v>1</v>
      </c>
      <c r="F212" s="368">
        <v>0</v>
      </c>
      <c r="G212" s="368">
        <v>0</v>
      </c>
      <c r="H212" s="368">
        <v>0</v>
      </c>
      <c r="I212" s="368">
        <v>0</v>
      </c>
      <c r="J212" s="368">
        <v>0</v>
      </c>
      <c r="K212" s="368">
        <v>0</v>
      </c>
      <c r="L212" s="368"/>
    </row>
    <row r="213" spans="1:12">
      <c r="A213" s="368" t="s">
        <v>2611</v>
      </c>
      <c r="B213" s="368" t="s">
        <v>169</v>
      </c>
      <c r="C213" s="368" t="s">
        <v>110</v>
      </c>
      <c r="D213" s="368">
        <v>3</v>
      </c>
      <c r="E213" s="368">
        <v>2</v>
      </c>
      <c r="F213" s="368">
        <v>1</v>
      </c>
      <c r="G213" s="368">
        <v>0</v>
      </c>
      <c r="H213" s="368">
        <v>3</v>
      </c>
      <c r="I213" s="368">
        <v>2</v>
      </c>
      <c r="J213" s="368">
        <v>1</v>
      </c>
      <c r="K213" s="368">
        <v>0</v>
      </c>
      <c r="L213" s="368"/>
    </row>
    <row r="214" spans="1:12">
      <c r="A214" s="368" t="s">
        <v>2650</v>
      </c>
      <c r="B214" s="368" t="s">
        <v>169</v>
      </c>
      <c r="C214" s="368" t="s">
        <v>111</v>
      </c>
      <c r="D214" s="368">
        <v>2</v>
      </c>
      <c r="E214" s="368">
        <v>2</v>
      </c>
      <c r="F214" s="368">
        <v>0</v>
      </c>
      <c r="G214" s="368">
        <v>0</v>
      </c>
      <c r="H214" s="368">
        <v>2</v>
      </c>
      <c r="I214" s="368">
        <v>2</v>
      </c>
      <c r="J214" s="368">
        <v>0</v>
      </c>
      <c r="K214" s="368">
        <v>0</v>
      </c>
      <c r="L214" s="368"/>
    </row>
    <row r="215" spans="1:12">
      <c r="A215" s="368" t="s">
        <v>2571</v>
      </c>
      <c r="B215" s="368" t="s">
        <v>169</v>
      </c>
      <c r="C215" s="368" t="s">
        <v>181</v>
      </c>
      <c r="D215" s="368">
        <v>4</v>
      </c>
      <c r="E215" s="368">
        <v>2</v>
      </c>
      <c r="F215" s="368">
        <v>2</v>
      </c>
      <c r="G215" s="368">
        <v>0</v>
      </c>
      <c r="H215" s="368">
        <v>3</v>
      </c>
      <c r="I215" s="368">
        <v>1</v>
      </c>
      <c r="J215" s="368">
        <v>2</v>
      </c>
      <c r="K215" s="368">
        <v>0</v>
      </c>
      <c r="L215" s="368"/>
    </row>
    <row r="216" spans="1:12">
      <c r="A216" s="368" t="s">
        <v>2651</v>
      </c>
      <c r="B216" s="368" t="s">
        <v>169</v>
      </c>
      <c r="C216" s="368" t="s">
        <v>229</v>
      </c>
      <c r="D216" s="368">
        <v>6</v>
      </c>
      <c r="E216" s="368">
        <v>5</v>
      </c>
      <c r="F216" s="368">
        <v>1</v>
      </c>
      <c r="G216" s="368">
        <v>0</v>
      </c>
      <c r="H216" s="368">
        <v>6</v>
      </c>
      <c r="I216" s="368">
        <v>5</v>
      </c>
      <c r="J216" s="368">
        <v>1</v>
      </c>
      <c r="K216" s="368">
        <v>0</v>
      </c>
      <c r="L216" s="368"/>
    </row>
    <row r="217" spans="1:12">
      <c r="A217" s="368" t="s">
        <v>2758</v>
      </c>
      <c r="B217" s="368" t="s">
        <v>169</v>
      </c>
      <c r="C217" s="368" t="s">
        <v>114</v>
      </c>
      <c r="D217" s="368">
        <v>11</v>
      </c>
      <c r="E217" s="368">
        <v>9</v>
      </c>
      <c r="F217" s="368">
        <v>2</v>
      </c>
      <c r="G217" s="368">
        <v>0</v>
      </c>
      <c r="H217" s="368">
        <v>10</v>
      </c>
      <c r="I217" s="368">
        <v>9</v>
      </c>
      <c r="J217" s="368">
        <v>1</v>
      </c>
      <c r="K217" s="368">
        <v>0</v>
      </c>
      <c r="L217" s="368"/>
    </row>
    <row r="218" spans="1:12">
      <c r="A218" s="368" t="s">
        <v>2653</v>
      </c>
      <c r="B218" s="368" t="s">
        <v>169</v>
      </c>
      <c r="C218" s="368" t="s">
        <v>28</v>
      </c>
      <c r="D218" s="368">
        <v>1</v>
      </c>
      <c r="E218" s="368">
        <v>1</v>
      </c>
      <c r="F218" s="368">
        <v>0</v>
      </c>
      <c r="G218" s="368">
        <v>0</v>
      </c>
      <c r="H218" s="368">
        <v>1</v>
      </c>
      <c r="I218" s="368">
        <v>1</v>
      </c>
      <c r="J218" s="368">
        <v>0</v>
      </c>
      <c r="K218" s="368">
        <v>0</v>
      </c>
      <c r="L218" s="368"/>
    </row>
    <row r="219" spans="1:12">
      <c r="A219" s="368" t="s">
        <v>2944</v>
      </c>
      <c r="B219" s="368" t="s">
        <v>169</v>
      </c>
      <c r="C219" s="368" t="s">
        <v>142</v>
      </c>
      <c r="D219" s="368">
        <v>4</v>
      </c>
      <c r="E219" s="368">
        <v>3</v>
      </c>
      <c r="F219" s="368">
        <v>1</v>
      </c>
      <c r="G219" s="368">
        <v>0</v>
      </c>
      <c r="H219" s="368">
        <v>1</v>
      </c>
      <c r="I219" s="368">
        <v>0</v>
      </c>
      <c r="J219" s="368">
        <v>1</v>
      </c>
      <c r="K219" s="368">
        <v>0</v>
      </c>
      <c r="L219" s="368"/>
    </row>
    <row r="220" spans="1:12">
      <c r="A220" s="368" t="s">
        <v>2827</v>
      </c>
      <c r="B220" s="368" t="s">
        <v>169</v>
      </c>
      <c r="C220" s="368" t="s">
        <v>29</v>
      </c>
      <c r="D220" s="368">
        <v>27</v>
      </c>
      <c r="E220" s="368">
        <v>26</v>
      </c>
      <c r="F220" s="368">
        <v>1</v>
      </c>
      <c r="G220" s="368">
        <v>0</v>
      </c>
      <c r="H220" s="368">
        <v>23</v>
      </c>
      <c r="I220" s="368">
        <v>22</v>
      </c>
      <c r="J220" s="368">
        <v>1</v>
      </c>
      <c r="K220" s="368">
        <v>0</v>
      </c>
      <c r="L220" s="368"/>
    </row>
    <row r="221" spans="1:12">
      <c r="A221" s="368" t="s">
        <v>2993</v>
      </c>
      <c r="B221" s="368" t="s">
        <v>169</v>
      </c>
      <c r="C221" s="368" t="s">
        <v>115</v>
      </c>
      <c r="D221" s="368">
        <v>18</v>
      </c>
      <c r="E221" s="368">
        <v>16</v>
      </c>
      <c r="F221" s="368">
        <v>2</v>
      </c>
      <c r="G221" s="368">
        <v>0</v>
      </c>
      <c r="H221" s="368">
        <v>17</v>
      </c>
      <c r="I221" s="368">
        <v>15</v>
      </c>
      <c r="J221" s="368">
        <v>2</v>
      </c>
      <c r="K221" s="368">
        <v>0</v>
      </c>
      <c r="L221" s="368"/>
    </row>
    <row r="222" spans="1:12">
      <c r="A222" s="368" t="s">
        <v>2945</v>
      </c>
      <c r="B222" s="368" t="s">
        <v>169</v>
      </c>
      <c r="C222" s="368" t="s">
        <v>75</v>
      </c>
      <c r="D222" s="368">
        <v>3</v>
      </c>
      <c r="E222" s="368">
        <v>2</v>
      </c>
      <c r="F222" s="368">
        <v>1</v>
      </c>
      <c r="G222" s="368">
        <v>0</v>
      </c>
      <c r="H222" s="368">
        <v>3</v>
      </c>
      <c r="I222" s="368">
        <v>2</v>
      </c>
      <c r="J222" s="368">
        <v>1</v>
      </c>
      <c r="K222" s="368">
        <v>0</v>
      </c>
      <c r="L222" s="368"/>
    </row>
    <row r="223" spans="1:12">
      <c r="A223" s="368" t="s">
        <v>2759</v>
      </c>
      <c r="B223" s="368" t="s">
        <v>169</v>
      </c>
      <c r="C223" s="368" t="s">
        <v>76</v>
      </c>
      <c r="D223" s="368">
        <v>11</v>
      </c>
      <c r="E223" s="368">
        <v>9</v>
      </c>
      <c r="F223" s="368">
        <v>2</v>
      </c>
      <c r="G223" s="368">
        <v>0</v>
      </c>
      <c r="H223" s="368">
        <v>8</v>
      </c>
      <c r="I223" s="368">
        <v>6</v>
      </c>
      <c r="J223" s="368">
        <v>2</v>
      </c>
      <c r="K223" s="368">
        <v>0</v>
      </c>
      <c r="L223" s="368"/>
    </row>
    <row r="224" spans="1:12">
      <c r="A224" s="368" t="s">
        <v>2946</v>
      </c>
      <c r="B224" s="368" t="s">
        <v>169</v>
      </c>
      <c r="C224" s="368" t="s">
        <v>143</v>
      </c>
      <c r="D224" s="368">
        <v>6</v>
      </c>
      <c r="E224" s="368">
        <v>4</v>
      </c>
      <c r="F224" s="368">
        <v>2</v>
      </c>
      <c r="G224" s="368">
        <v>0</v>
      </c>
      <c r="H224" s="368">
        <v>4</v>
      </c>
      <c r="I224" s="368">
        <v>3</v>
      </c>
      <c r="J224" s="368">
        <v>1</v>
      </c>
      <c r="K224" s="368">
        <v>0</v>
      </c>
      <c r="L224" s="368"/>
    </row>
    <row r="225" spans="1:12">
      <c r="A225" s="368" t="s">
        <v>2612</v>
      </c>
      <c r="B225" s="368" t="s">
        <v>169</v>
      </c>
      <c r="C225" s="368" t="s">
        <v>77</v>
      </c>
      <c r="D225" s="368">
        <v>13</v>
      </c>
      <c r="E225" s="368">
        <v>13</v>
      </c>
      <c r="F225" s="368">
        <v>0</v>
      </c>
      <c r="G225" s="368">
        <v>0</v>
      </c>
      <c r="H225" s="368">
        <v>13</v>
      </c>
      <c r="I225" s="368">
        <v>13</v>
      </c>
      <c r="J225" s="368">
        <v>0</v>
      </c>
      <c r="K225" s="368">
        <v>0</v>
      </c>
      <c r="L225" s="368"/>
    </row>
    <row r="226" spans="1:12">
      <c r="A226" s="368" t="s">
        <v>2613</v>
      </c>
      <c r="B226" s="368" t="s">
        <v>169</v>
      </c>
      <c r="C226" s="368" t="s">
        <v>30</v>
      </c>
      <c r="D226" s="368">
        <v>10</v>
      </c>
      <c r="E226" s="368">
        <v>9</v>
      </c>
      <c r="F226" s="368">
        <v>1</v>
      </c>
      <c r="G226" s="368">
        <v>0</v>
      </c>
      <c r="H226" s="368">
        <v>10</v>
      </c>
      <c r="I226" s="368">
        <v>9</v>
      </c>
      <c r="J226" s="368">
        <v>1</v>
      </c>
      <c r="K226" s="368">
        <v>0</v>
      </c>
      <c r="L226" s="368"/>
    </row>
    <row r="227" spans="1:12">
      <c r="A227" s="368" t="s">
        <v>2784</v>
      </c>
      <c r="B227" s="368" t="s">
        <v>169</v>
      </c>
      <c r="C227" s="368" t="s">
        <v>173</v>
      </c>
      <c r="D227" s="368">
        <v>1</v>
      </c>
      <c r="E227" s="368">
        <v>1</v>
      </c>
      <c r="F227" s="368">
        <v>0</v>
      </c>
      <c r="G227" s="368">
        <v>0</v>
      </c>
      <c r="H227" s="368">
        <v>1</v>
      </c>
      <c r="I227" s="368">
        <v>1</v>
      </c>
      <c r="J227" s="368">
        <v>0</v>
      </c>
      <c r="K227" s="368">
        <v>0</v>
      </c>
      <c r="L227" s="368"/>
    </row>
    <row r="228" spans="1:12">
      <c r="A228" s="368" t="s">
        <v>2828</v>
      </c>
      <c r="B228" s="368" t="s">
        <v>169</v>
      </c>
      <c r="C228" s="368" t="s">
        <v>87</v>
      </c>
      <c r="D228" s="368">
        <v>2</v>
      </c>
      <c r="E228" s="368">
        <v>2</v>
      </c>
      <c r="F228" s="368">
        <v>0</v>
      </c>
      <c r="G228" s="368">
        <v>0</v>
      </c>
      <c r="H228" s="368">
        <v>2</v>
      </c>
      <c r="I228" s="368">
        <v>2</v>
      </c>
      <c r="J228" s="368">
        <v>0</v>
      </c>
      <c r="K228" s="368">
        <v>0</v>
      </c>
      <c r="L228" s="368"/>
    </row>
    <row r="229" spans="1:12">
      <c r="A229" s="368" t="s">
        <v>2654</v>
      </c>
      <c r="B229" s="368" t="s">
        <v>169</v>
      </c>
      <c r="C229" s="368" t="s">
        <v>31</v>
      </c>
      <c r="D229" s="368">
        <v>23</v>
      </c>
      <c r="E229" s="368">
        <v>18</v>
      </c>
      <c r="F229" s="368">
        <v>5</v>
      </c>
      <c r="G229" s="368">
        <v>0</v>
      </c>
      <c r="H229" s="368">
        <v>19</v>
      </c>
      <c r="I229" s="368">
        <v>14</v>
      </c>
      <c r="J229" s="368">
        <v>5</v>
      </c>
      <c r="K229" s="368">
        <v>0</v>
      </c>
      <c r="L229" s="368"/>
    </row>
    <row r="230" spans="1:12">
      <c r="A230" s="368" t="s">
        <v>2829</v>
      </c>
      <c r="B230" s="368" t="s">
        <v>169</v>
      </c>
      <c r="C230" s="368" t="s">
        <v>182</v>
      </c>
      <c r="D230" s="368">
        <v>2</v>
      </c>
      <c r="E230" s="368">
        <v>2</v>
      </c>
      <c r="F230" s="368">
        <v>0</v>
      </c>
      <c r="G230" s="368">
        <v>0</v>
      </c>
      <c r="H230" s="368">
        <v>2</v>
      </c>
      <c r="I230" s="368">
        <v>2</v>
      </c>
      <c r="J230" s="368">
        <v>0</v>
      </c>
      <c r="K230" s="368">
        <v>0</v>
      </c>
      <c r="L230" s="368"/>
    </row>
    <row r="231" spans="1:12">
      <c r="A231" s="368" t="s">
        <v>2860</v>
      </c>
      <c r="B231" s="368" t="s">
        <v>169</v>
      </c>
      <c r="C231" s="368" t="s">
        <v>144</v>
      </c>
      <c r="D231" s="368">
        <v>3</v>
      </c>
      <c r="E231" s="368">
        <v>3</v>
      </c>
      <c r="F231" s="368">
        <v>0</v>
      </c>
      <c r="G231" s="368">
        <v>0</v>
      </c>
      <c r="H231" s="368">
        <v>3</v>
      </c>
      <c r="I231" s="368">
        <v>3</v>
      </c>
      <c r="J231" s="368">
        <v>0</v>
      </c>
      <c r="K231" s="368">
        <v>0</v>
      </c>
      <c r="L231" s="368"/>
    </row>
    <row r="232" spans="1:12">
      <c r="A232" s="368" t="s">
        <v>2572</v>
      </c>
      <c r="B232" s="368" t="s">
        <v>169</v>
      </c>
      <c r="C232" s="368" t="s">
        <v>158</v>
      </c>
      <c r="D232" s="368">
        <v>1</v>
      </c>
      <c r="E232" s="368">
        <v>1</v>
      </c>
      <c r="F232" s="368">
        <v>0</v>
      </c>
      <c r="G232" s="368">
        <v>0</v>
      </c>
      <c r="H232" s="368">
        <v>1</v>
      </c>
      <c r="I232" s="368">
        <v>1</v>
      </c>
      <c r="J232" s="368">
        <v>0</v>
      </c>
      <c r="K232" s="368">
        <v>0</v>
      </c>
      <c r="L232" s="368"/>
    </row>
    <row r="233" spans="1:12">
      <c r="A233" s="368" t="s">
        <v>2947</v>
      </c>
      <c r="B233" s="368" t="s">
        <v>169</v>
      </c>
      <c r="C233" s="368" t="s">
        <v>183</v>
      </c>
      <c r="D233" s="368">
        <v>2</v>
      </c>
      <c r="E233" s="368">
        <v>2</v>
      </c>
      <c r="F233" s="368">
        <v>0</v>
      </c>
      <c r="G233" s="368">
        <v>0</v>
      </c>
      <c r="H233" s="368">
        <v>2</v>
      </c>
      <c r="I233" s="368">
        <v>2</v>
      </c>
      <c r="J233" s="368">
        <v>0</v>
      </c>
      <c r="K233" s="368">
        <v>0</v>
      </c>
      <c r="L233" s="368"/>
    </row>
    <row r="234" spans="1:12">
      <c r="A234" s="368" t="s">
        <v>2614</v>
      </c>
      <c r="B234" s="368" t="s">
        <v>169</v>
      </c>
      <c r="C234" s="368" t="s">
        <v>159</v>
      </c>
      <c r="D234" s="368">
        <v>3</v>
      </c>
      <c r="E234" s="368">
        <v>3</v>
      </c>
      <c r="F234" s="368">
        <v>0</v>
      </c>
      <c r="G234" s="368">
        <v>0</v>
      </c>
      <c r="H234" s="368">
        <v>3</v>
      </c>
      <c r="I234" s="368">
        <v>3</v>
      </c>
      <c r="J234" s="368">
        <v>0</v>
      </c>
      <c r="K234" s="368">
        <v>0</v>
      </c>
      <c r="L234" s="368"/>
    </row>
    <row r="235" spans="1:12">
      <c r="A235" s="368" t="s">
        <v>2948</v>
      </c>
      <c r="B235" s="368" t="s">
        <v>169</v>
      </c>
      <c r="C235" s="368" t="s">
        <v>145</v>
      </c>
      <c r="D235" s="368">
        <v>2</v>
      </c>
      <c r="E235" s="368">
        <v>2</v>
      </c>
      <c r="F235" s="368">
        <v>0</v>
      </c>
      <c r="G235" s="368">
        <v>0</v>
      </c>
      <c r="H235" s="368">
        <v>2</v>
      </c>
      <c r="I235" s="368">
        <v>2</v>
      </c>
      <c r="J235" s="368">
        <v>0</v>
      </c>
      <c r="K235" s="368">
        <v>0</v>
      </c>
      <c r="L235" s="368"/>
    </row>
    <row r="236" spans="1:12">
      <c r="A236" s="368" t="s">
        <v>2760</v>
      </c>
      <c r="B236" s="368" t="s">
        <v>169</v>
      </c>
      <c r="C236" s="368" t="s">
        <v>88</v>
      </c>
      <c r="D236" s="368">
        <v>5</v>
      </c>
      <c r="E236" s="368">
        <v>5</v>
      </c>
      <c r="F236" s="368">
        <v>0</v>
      </c>
      <c r="G236" s="368">
        <v>0</v>
      </c>
      <c r="H236" s="368">
        <v>4</v>
      </c>
      <c r="I236" s="368">
        <v>4</v>
      </c>
      <c r="J236" s="368">
        <v>0</v>
      </c>
      <c r="K236" s="368">
        <v>0</v>
      </c>
      <c r="L236" s="368"/>
    </row>
    <row r="237" spans="1:12">
      <c r="A237" s="368" t="s">
        <v>2861</v>
      </c>
      <c r="B237" s="368" t="s">
        <v>169</v>
      </c>
      <c r="C237" s="368" t="s">
        <v>57</v>
      </c>
      <c r="D237" s="368">
        <v>4</v>
      </c>
      <c r="E237" s="368">
        <v>4</v>
      </c>
      <c r="F237" s="368">
        <v>0</v>
      </c>
      <c r="G237" s="368">
        <v>0</v>
      </c>
      <c r="H237" s="368">
        <v>3</v>
      </c>
      <c r="I237" s="368">
        <v>3</v>
      </c>
      <c r="J237" s="368">
        <v>0</v>
      </c>
      <c r="K237" s="368">
        <v>0</v>
      </c>
      <c r="L237" s="368"/>
    </row>
    <row r="238" spans="1:12">
      <c r="A238" s="368" t="s">
        <v>2785</v>
      </c>
      <c r="B238" s="368" t="s">
        <v>169</v>
      </c>
      <c r="C238" s="368" t="s">
        <v>202</v>
      </c>
      <c r="D238" s="368">
        <v>3</v>
      </c>
      <c r="E238" s="368">
        <v>2</v>
      </c>
      <c r="F238" s="368">
        <v>1</v>
      </c>
      <c r="G238" s="368">
        <v>0</v>
      </c>
      <c r="H238" s="368">
        <v>2</v>
      </c>
      <c r="I238" s="368">
        <v>1</v>
      </c>
      <c r="J238" s="368">
        <v>1</v>
      </c>
      <c r="K238" s="368">
        <v>0</v>
      </c>
      <c r="L238" s="368"/>
    </row>
    <row r="239" spans="1:12">
      <c r="A239" s="368" t="s">
        <v>2994</v>
      </c>
      <c r="B239" s="368" t="s">
        <v>169</v>
      </c>
      <c r="C239" s="368" t="s">
        <v>160</v>
      </c>
      <c r="D239" s="368">
        <v>5</v>
      </c>
      <c r="E239" s="368">
        <v>5</v>
      </c>
      <c r="F239" s="368">
        <v>0</v>
      </c>
      <c r="G239" s="368">
        <v>0</v>
      </c>
      <c r="H239" s="368">
        <v>5</v>
      </c>
      <c r="I239" s="368">
        <v>5</v>
      </c>
      <c r="J239" s="368">
        <v>0</v>
      </c>
      <c r="K239" s="368">
        <v>0</v>
      </c>
      <c r="L239" s="368"/>
    </row>
    <row r="240" spans="1:12">
      <c r="A240" s="368" t="s">
        <v>2615</v>
      </c>
      <c r="B240" s="368" t="s">
        <v>169</v>
      </c>
      <c r="C240" s="368" t="s">
        <v>58</v>
      </c>
      <c r="D240" s="368">
        <v>9</v>
      </c>
      <c r="E240" s="368">
        <v>9</v>
      </c>
      <c r="F240" s="368">
        <v>0</v>
      </c>
      <c r="G240" s="368">
        <v>0</v>
      </c>
      <c r="H240" s="368">
        <v>8</v>
      </c>
      <c r="I240" s="368">
        <v>8</v>
      </c>
      <c r="J240" s="368">
        <v>0</v>
      </c>
      <c r="K240" s="368">
        <v>0</v>
      </c>
      <c r="L240" s="368"/>
    </row>
    <row r="241" spans="1:12">
      <c r="A241" s="368" t="s">
        <v>2786</v>
      </c>
      <c r="B241" s="368" t="s">
        <v>169</v>
      </c>
      <c r="C241" s="368" t="s">
        <v>78</v>
      </c>
      <c r="D241" s="368">
        <v>8</v>
      </c>
      <c r="E241" s="368">
        <v>8</v>
      </c>
      <c r="F241" s="368">
        <v>0</v>
      </c>
      <c r="G241" s="368">
        <v>0</v>
      </c>
      <c r="H241" s="368">
        <v>7</v>
      </c>
      <c r="I241" s="368">
        <v>7</v>
      </c>
      <c r="J241" s="368">
        <v>0</v>
      </c>
      <c r="K241" s="368">
        <v>0</v>
      </c>
      <c r="L241" s="368"/>
    </row>
    <row r="242" spans="1:12">
      <c r="A242" s="368" t="s">
        <v>2905</v>
      </c>
      <c r="B242" s="368" t="s">
        <v>169</v>
      </c>
      <c r="C242" s="368" t="s">
        <v>161</v>
      </c>
      <c r="D242" s="368">
        <v>1</v>
      </c>
      <c r="E242" s="368">
        <v>1</v>
      </c>
      <c r="F242" s="368">
        <v>0</v>
      </c>
      <c r="G242" s="368">
        <v>0</v>
      </c>
      <c r="H242" s="368">
        <v>1</v>
      </c>
      <c r="I242" s="368">
        <v>1</v>
      </c>
      <c r="J242" s="368">
        <v>0</v>
      </c>
      <c r="K242" s="368">
        <v>0</v>
      </c>
      <c r="L242" s="368"/>
    </row>
    <row r="243" spans="1:12">
      <c r="A243" s="368" t="s">
        <v>2616</v>
      </c>
      <c r="B243" s="368" t="s">
        <v>169</v>
      </c>
      <c r="C243" s="368" t="s">
        <v>79</v>
      </c>
      <c r="D243" s="368">
        <v>2</v>
      </c>
      <c r="E243" s="368">
        <v>1</v>
      </c>
      <c r="F243" s="368">
        <v>1</v>
      </c>
      <c r="G243" s="368">
        <v>0</v>
      </c>
      <c r="H243" s="368">
        <v>2</v>
      </c>
      <c r="I243" s="368">
        <v>1</v>
      </c>
      <c r="J243" s="368">
        <v>1</v>
      </c>
      <c r="K243" s="368">
        <v>0</v>
      </c>
      <c r="L243" s="368"/>
    </row>
    <row r="244" spans="1:12">
      <c r="A244" s="368" t="s">
        <v>2574</v>
      </c>
      <c r="B244" s="368" t="s">
        <v>169</v>
      </c>
      <c r="C244" s="368" t="s">
        <v>80</v>
      </c>
      <c r="D244" s="368">
        <v>10</v>
      </c>
      <c r="E244" s="368">
        <v>10</v>
      </c>
      <c r="F244" s="368">
        <v>0</v>
      </c>
      <c r="G244" s="368">
        <v>0</v>
      </c>
      <c r="H244" s="368">
        <v>10</v>
      </c>
      <c r="I244" s="368">
        <v>10</v>
      </c>
      <c r="J244" s="368">
        <v>0</v>
      </c>
      <c r="K244" s="368">
        <v>0</v>
      </c>
      <c r="L244" s="368"/>
    </row>
    <row r="245" spans="1:12">
      <c r="A245" s="368" t="s">
        <v>2723</v>
      </c>
      <c r="B245" s="368" t="s">
        <v>169</v>
      </c>
      <c r="C245" s="368" t="s">
        <v>32</v>
      </c>
      <c r="D245" s="368">
        <v>3</v>
      </c>
      <c r="E245" s="368">
        <v>1</v>
      </c>
      <c r="F245" s="368">
        <v>2</v>
      </c>
      <c r="G245" s="368">
        <v>0</v>
      </c>
      <c r="H245" s="368">
        <v>3</v>
      </c>
      <c r="I245" s="368">
        <v>2</v>
      </c>
      <c r="J245" s="368">
        <v>1</v>
      </c>
      <c r="K245" s="368">
        <v>0</v>
      </c>
      <c r="L245" s="368"/>
    </row>
    <row r="246" spans="1:12">
      <c r="A246" s="368" t="s">
        <v>2617</v>
      </c>
      <c r="B246" s="368" t="s">
        <v>169</v>
      </c>
      <c r="C246" s="368" t="s">
        <v>184</v>
      </c>
      <c r="D246" s="368">
        <v>12</v>
      </c>
      <c r="E246" s="368">
        <v>10</v>
      </c>
      <c r="F246" s="368">
        <v>2</v>
      </c>
      <c r="G246" s="368">
        <v>0</v>
      </c>
      <c r="H246" s="368">
        <v>12</v>
      </c>
      <c r="I246" s="368">
        <v>10</v>
      </c>
      <c r="J246" s="368">
        <v>2</v>
      </c>
      <c r="K246" s="368">
        <v>0</v>
      </c>
      <c r="L246" s="368"/>
    </row>
    <row r="247" spans="1:12">
      <c r="A247" s="368" t="s">
        <v>2830</v>
      </c>
      <c r="B247" s="368" t="s">
        <v>169</v>
      </c>
      <c r="C247" s="368" t="s">
        <v>89</v>
      </c>
      <c r="D247" s="368">
        <v>6</v>
      </c>
      <c r="E247" s="368">
        <v>6</v>
      </c>
      <c r="F247" s="368">
        <v>0</v>
      </c>
      <c r="G247" s="368">
        <v>0</v>
      </c>
      <c r="H247" s="368">
        <v>3</v>
      </c>
      <c r="I247" s="368">
        <v>3</v>
      </c>
      <c r="J247" s="368">
        <v>0</v>
      </c>
      <c r="K247" s="368">
        <v>0</v>
      </c>
      <c r="L247" s="368"/>
    </row>
    <row r="248" spans="1:12">
      <c r="A248" s="368" t="s">
        <v>2995</v>
      </c>
      <c r="B248" s="368" t="s">
        <v>169</v>
      </c>
      <c r="C248" s="368" t="s">
        <v>203</v>
      </c>
      <c r="D248" s="368">
        <v>4</v>
      </c>
      <c r="E248" s="368">
        <v>4</v>
      </c>
      <c r="F248" s="368">
        <v>0</v>
      </c>
      <c r="G248" s="368">
        <v>0</v>
      </c>
      <c r="H248" s="368">
        <v>3</v>
      </c>
      <c r="I248" s="368">
        <v>3</v>
      </c>
      <c r="J248" s="368">
        <v>0</v>
      </c>
      <c r="K248" s="368">
        <v>0</v>
      </c>
      <c r="L248" s="368"/>
    </row>
    <row r="249" spans="1:12">
      <c r="A249" s="368" t="s">
        <v>2831</v>
      </c>
      <c r="B249" s="368" t="s">
        <v>169</v>
      </c>
      <c r="C249" s="368" t="s">
        <v>186</v>
      </c>
      <c r="D249" s="368">
        <v>2</v>
      </c>
      <c r="E249" s="368">
        <v>1</v>
      </c>
      <c r="F249" s="368">
        <v>1</v>
      </c>
      <c r="G249" s="368">
        <v>0</v>
      </c>
      <c r="H249" s="368">
        <v>1</v>
      </c>
      <c r="I249" s="368">
        <v>0</v>
      </c>
      <c r="J249" s="368">
        <v>1</v>
      </c>
      <c r="K249" s="368">
        <v>0</v>
      </c>
      <c r="L249" s="368"/>
    </row>
    <row r="250" spans="1:12">
      <c r="A250" s="368" t="s">
        <v>2950</v>
      </c>
      <c r="B250" s="368" t="s">
        <v>169</v>
      </c>
      <c r="C250" s="368" t="s">
        <v>146</v>
      </c>
      <c r="D250" s="368">
        <v>2</v>
      </c>
      <c r="E250" s="368">
        <v>2</v>
      </c>
      <c r="F250" s="368">
        <v>0</v>
      </c>
      <c r="G250" s="368">
        <v>0</v>
      </c>
      <c r="H250" s="368">
        <v>1</v>
      </c>
      <c r="I250" s="368">
        <v>1</v>
      </c>
      <c r="J250" s="368">
        <v>0</v>
      </c>
      <c r="K250" s="368">
        <v>0</v>
      </c>
      <c r="L250" s="368"/>
    </row>
    <row r="251" spans="1:12">
      <c r="A251" s="368" t="s">
        <v>2906</v>
      </c>
      <c r="B251" s="368" t="s">
        <v>169</v>
      </c>
      <c r="C251" s="368" t="s">
        <v>147</v>
      </c>
      <c r="D251" s="368">
        <v>2</v>
      </c>
      <c r="E251" s="368">
        <v>2</v>
      </c>
      <c r="F251" s="368">
        <v>0</v>
      </c>
      <c r="G251" s="368">
        <v>0</v>
      </c>
      <c r="H251" s="368">
        <v>1</v>
      </c>
      <c r="I251" s="368">
        <v>1</v>
      </c>
      <c r="J251" s="368">
        <v>0</v>
      </c>
      <c r="K251" s="368">
        <v>0</v>
      </c>
      <c r="L251" s="368"/>
    </row>
    <row r="252" spans="1:12">
      <c r="A252" s="368" t="s">
        <v>2762</v>
      </c>
      <c r="B252" s="368" t="s">
        <v>169</v>
      </c>
      <c r="C252" s="368" t="s">
        <v>33</v>
      </c>
      <c r="D252" s="368">
        <v>3</v>
      </c>
      <c r="E252" s="368">
        <v>3</v>
      </c>
      <c r="F252" s="368">
        <v>0</v>
      </c>
      <c r="G252" s="368">
        <v>0</v>
      </c>
      <c r="H252" s="368">
        <v>4</v>
      </c>
      <c r="I252" s="368">
        <v>4</v>
      </c>
      <c r="J252" s="368">
        <v>0</v>
      </c>
      <c r="K252" s="368">
        <v>0</v>
      </c>
      <c r="L252" s="368"/>
    </row>
    <row r="253" spans="1:12">
      <c r="A253" s="368" t="s">
        <v>2763</v>
      </c>
      <c r="B253" s="368" t="s">
        <v>169</v>
      </c>
      <c r="C253" s="368" t="s">
        <v>34</v>
      </c>
      <c r="D253" s="368">
        <v>7</v>
      </c>
      <c r="E253" s="368">
        <v>4</v>
      </c>
      <c r="F253" s="368">
        <v>3</v>
      </c>
      <c r="G253" s="368">
        <v>0</v>
      </c>
      <c r="H253" s="368">
        <v>7</v>
      </c>
      <c r="I253" s="368">
        <v>5</v>
      </c>
      <c r="J253" s="368">
        <v>2</v>
      </c>
      <c r="K253" s="368">
        <v>0</v>
      </c>
      <c r="L253" s="368"/>
    </row>
    <row r="254" spans="1:12">
      <c r="A254" s="368" t="s">
        <v>2575</v>
      </c>
      <c r="B254" s="368" t="s">
        <v>169</v>
      </c>
      <c r="C254" s="368" t="s">
        <v>214</v>
      </c>
      <c r="D254" s="368">
        <v>9</v>
      </c>
      <c r="E254" s="368">
        <v>6</v>
      </c>
      <c r="F254" s="368">
        <v>3</v>
      </c>
      <c r="G254" s="368">
        <v>0</v>
      </c>
      <c r="H254" s="368">
        <v>9</v>
      </c>
      <c r="I254" s="368">
        <v>6</v>
      </c>
      <c r="J254" s="368">
        <v>3</v>
      </c>
      <c r="K254" s="368">
        <v>0</v>
      </c>
      <c r="L254" s="368"/>
    </row>
    <row r="255" spans="1:12">
      <c r="A255" s="368" t="s">
        <v>2832</v>
      </c>
      <c r="B255" s="368" t="s">
        <v>169</v>
      </c>
      <c r="C255" s="368" t="s">
        <v>35</v>
      </c>
      <c r="D255" s="368">
        <v>3</v>
      </c>
      <c r="E255" s="368">
        <v>2</v>
      </c>
      <c r="F255" s="368">
        <v>1</v>
      </c>
      <c r="G255" s="368">
        <v>0</v>
      </c>
      <c r="H255" s="368">
        <v>2</v>
      </c>
      <c r="I255" s="368">
        <v>1</v>
      </c>
      <c r="J255" s="368">
        <v>1</v>
      </c>
      <c r="K255" s="368">
        <v>0</v>
      </c>
      <c r="L255" s="368"/>
    </row>
    <row r="256" spans="1:12">
      <c r="A256" s="368" t="s">
        <v>2683</v>
      </c>
      <c r="B256" s="368" t="s">
        <v>169</v>
      </c>
      <c r="C256" s="368" t="s">
        <v>60</v>
      </c>
      <c r="D256" s="368">
        <v>5</v>
      </c>
      <c r="E256" s="368">
        <v>3</v>
      </c>
      <c r="F256" s="368">
        <v>2</v>
      </c>
      <c r="G256" s="368">
        <v>0</v>
      </c>
      <c r="H256" s="368">
        <v>5</v>
      </c>
      <c r="I256" s="368">
        <v>3</v>
      </c>
      <c r="J256" s="368">
        <v>2</v>
      </c>
      <c r="K256" s="368">
        <v>0</v>
      </c>
      <c r="L256" s="368"/>
    </row>
    <row r="257" spans="1:12">
      <c r="A257" s="368" t="s">
        <v>2724</v>
      </c>
      <c r="B257" s="368" t="s">
        <v>169</v>
      </c>
      <c r="C257" s="368" t="s">
        <v>215</v>
      </c>
      <c r="D257" s="368">
        <v>3</v>
      </c>
      <c r="E257" s="368">
        <v>2</v>
      </c>
      <c r="F257" s="368">
        <v>1</v>
      </c>
      <c r="G257" s="368">
        <v>0</v>
      </c>
      <c r="H257" s="368">
        <v>3</v>
      </c>
      <c r="I257" s="368">
        <v>2</v>
      </c>
      <c r="J257" s="368">
        <v>1</v>
      </c>
      <c r="K257" s="368">
        <v>0</v>
      </c>
      <c r="L257" s="368"/>
    </row>
    <row r="258" spans="1:12">
      <c r="A258" s="368" t="s">
        <v>2725</v>
      </c>
      <c r="B258" s="368" t="s">
        <v>169</v>
      </c>
      <c r="C258" s="368" t="s">
        <v>187</v>
      </c>
      <c r="D258" s="368">
        <v>1</v>
      </c>
      <c r="E258" s="368">
        <v>0</v>
      </c>
      <c r="F258" s="368">
        <v>1</v>
      </c>
      <c r="G258" s="368">
        <v>0</v>
      </c>
      <c r="H258" s="368">
        <v>1</v>
      </c>
      <c r="I258" s="368">
        <v>0</v>
      </c>
      <c r="J258" s="368">
        <v>1</v>
      </c>
      <c r="K258" s="368">
        <v>0</v>
      </c>
      <c r="L258" s="368"/>
    </row>
    <row r="259" spans="1:12">
      <c r="A259" s="368" t="s">
        <v>2726</v>
      </c>
      <c r="B259" s="368" t="s">
        <v>169</v>
      </c>
      <c r="C259" s="368" t="s">
        <v>216</v>
      </c>
      <c r="D259" s="368">
        <v>8</v>
      </c>
      <c r="E259" s="368">
        <v>6</v>
      </c>
      <c r="F259" s="368">
        <v>2</v>
      </c>
      <c r="G259" s="368">
        <v>0</v>
      </c>
      <c r="H259" s="368">
        <v>8</v>
      </c>
      <c r="I259" s="368">
        <v>6</v>
      </c>
      <c r="J259" s="368">
        <v>2</v>
      </c>
      <c r="K259" s="368">
        <v>0</v>
      </c>
      <c r="L259" s="368"/>
    </row>
    <row r="260" spans="1:12">
      <c r="A260" s="368" t="s">
        <v>2764</v>
      </c>
      <c r="B260" s="368" t="s">
        <v>169</v>
      </c>
      <c r="C260" s="368" t="s">
        <v>205</v>
      </c>
      <c r="D260" s="368">
        <v>6</v>
      </c>
      <c r="E260" s="368">
        <v>5</v>
      </c>
      <c r="F260" s="368">
        <v>1</v>
      </c>
      <c r="G260" s="368">
        <v>0</v>
      </c>
      <c r="H260" s="368">
        <v>3</v>
      </c>
      <c r="I260" s="368">
        <v>2</v>
      </c>
      <c r="J260" s="368">
        <v>1</v>
      </c>
      <c r="K260" s="368">
        <v>0</v>
      </c>
      <c r="L260" s="368"/>
    </row>
    <row r="261" spans="1:12">
      <c r="A261" s="368" t="s">
        <v>2684</v>
      </c>
      <c r="B261" s="368" t="s">
        <v>169</v>
      </c>
      <c r="C261" s="368" t="s">
        <v>206</v>
      </c>
      <c r="D261" s="368">
        <v>4</v>
      </c>
      <c r="E261" s="368">
        <v>4</v>
      </c>
      <c r="F261" s="368">
        <v>0</v>
      </c>
      <c r="G261" s="368">
        <v>0</v>
      </c>
      <c r="H261" s="368">
        <v>4</v>
      </c>
      <c r="I261" s="368">
        <v>4</v>
      </c>
      <c r="J261" s="368">
        <v>0</v>
      </c>
      <c r="K261" s="368">
        <v>0</v>
      </c>
      <c r="L261" s="368"/>
    </row>
    <row r="262" spans="1:12">
      <c r="A262" s="368" t="s">
        <v>2576</v>
      </c>
      <c r="B262" s="368" t="s">
        <v>169</v>
      </c>
      <c r="C262" s="368" t="s">
        <v>188</v>
      </c>
      <c r="D262" s="368">
        <v>3</v>
      </c>
      <c r="E262" s="368">
        <v>3</v>
      </c>
      <c r="F262" s="368">
        <v>0</v>
      </c>
      <c r="G262" s="368">
        <v>0</v>
      </c>
      <c r="H262" s="368">
        <v>1</v>
      </c>
      <c r="I262" s="368">
        <v>1</v>
      </c>
      <c r="J262" s="368">
        <v>0</v>
      </c>
      <c r="K262" s="368">
        <v>0</v>
      </c>
      <c r="L262" s="368"/>
    </row>
    <row r="263" spans="1:12">
      <c r="A263" s="368" t="s">
        <v>2685</v>
      </c>
      <c r="B263" s="368" t="s">
        <v>169</v>
      </c>
      <c r="C263" s="368" t="s">
        <v>90</v>
      </c>
      <c r="D263" s="368">
        <v>2</v>
      </c>
      <c r="E263" s="368">
        <v>2</v>
      </c>
      <c r="F263" s="368">
        <v>0</v>
      </c>
      <c r="G263" s="368">
        <v>0</v>
      </c>
      <c r="H263" s="368">
        <v>1</v>
      </c>
      <c r="I263" s="368">
        <v>1</v>
      </c>
      <c r="J263" s="368">
        <v>0</v>
      </c>
      <c r="K263" s="368">
        <v>0</v>
      </c>
      <c r="L263" s="368"/>
    </row>
    <row r="264" spans="1:12">
      <c r="A264" s="368" t="s">
        <v>2951</v>
      </c>
      <c r="B264" s="368" t="s">
        <v>169</v>
      </c>
      <c r="C264" s="368" t="s">
        <v>148</v>
      </c>
      <c r="D264" s="368">
        <v>8</v>
      </c>
      <c r="E264" s="368">
        <v>5</v>
      </c>
      <c r="F264" s="368">
        <v>3</v>
      </c>
      <c r="G264" s="368">
        <v>0</v>
      </c>
      <c r="H264" s="368">
        <v>6</v>
      </c>
      <c r="I264" s="368">
        <v>4</v>
      </c>
      <c r="J264" s="368">
        <v>2</v>
      </c>
      <c r="K264" s="368">
        <v>0</v>
      </c>
      <c r="L264" s="368"/>
    </row>
    <row r="265" spans="1:12">
      <c r="A265" s="368" t="s">
        <v>2997</v>
      </c>
      <c r="B265" s="368" t="s">
        <v>169</v>
      </c>
      <c r="C265" s="368" t="s">
        <v>36</v>
      </c>
      <c r="D265" s="368">
        <v>2</v>
      </c>
      <c r="E265" s="368">
        <v>2</v>
      </c>
      <c r="F265" s="368">
        <v>0</v>
      </c>
      <c r="G265" s="368">
        <v>0</v>
      </c>
      <c r="H265" s="368">
        <v>2</v>
      </c>
      <c r="I265" s="368">
        <v>2</v>
      </c>
      <c r="J265" s="368">
        <v>0</v>
      </c>
      <c r="K265" s="368">
        <v>0</v>
      </c>
      <c r="L265" s="368"/>
    </row>
    <row r="266" spans="1:12">
      <c r="A266" s="368" t="s">
        <v>2618</v>
      </c>
      <c r="B266" s="368" t="s">
        <v>169</v>
      </c>
      <c r="C266" s="368" t="s">
        <v>217</v>
      </c>
      <c r="D266" s="368">
        <v>18</v>
      </c>
      <c r="E266" s="368">
        <v>16</v>
      </c>
      <c r="F266" s="368">
        <v>2</v>
      </c>
      <c r="G266" s="368">
        <v>0</v>
      </c>
      <c r="H266" s="368">
        <v>16</v>
      </c>
      <c r="I266" s="368">
        <v>15</v>
      </c>
      <c r="J266" s="368">
        <v>1</v>
      </c>
      <c r="K266" s="368">
        <v>0</v>
      </c>
      <c r="L266" s="368"/>
    </row>
    <row r="267" spans="1:12">
      <c r="A267" s="368" t="s">
        <v>2998</v>
      </c>
      <c r="B267" s="368" t="s">
        <v>169</v>
      </c>
      <c r="C267" s="368" t="s">
        <v>37</v>
      </c>
      <c r="D267" s="368">
        <v>5</v>
      </c>
      <c r="E267" s="368">
        <v>3</v>
      </c>
      <c r="F267" s="368">
        <v>2</v>
      </c>
      <c r="G267" s="368">
        <v>0</v>
      </c>
      <c r="H267" s="368">
        <v>4</v>
      </c>
      <c r="I267" s="368">
        <v>2</v>
      </c>
      <c r="J267" s="368">
        <v>2</v>
      </c>
      <c r="K267" s="368">
        <v>0</v>
      </c>
      <c r="L267" s="368"/>
    </row>
    <row r="268" spans="1:12">
      <c r="A268" s="368" t="s">
        <v>2655</v>
      </c>
      <c r="B268" s="368" t="s">
        <v>169</v>
      </c>
      <c r="C268" s="368" t="s">
        <v>218</v>
      </c>
      <c r="D268" s="368">
        <v>4</v>
      </c>
      <c r="E268" s="368">
        <v>4</v>
      </c>
      <c r="F268" s="368">
        <v>0</v>
      </c>
      <c r="G268" s="368">
        <v>0</v>
      </c>
      <c r="H268" s="368">
        <v>4</v>
      </c>
      <c r="I268" s="368">
        <v>4</v>
      </c>
      <c r="J268" s="368">
        <v>0</v>
      </c>
      <c r="K268" s="368">
        <v>0</v>
      </c>
      <c r="L268" s="368"/>
    </row>
    <row r="269" spans="1:12">
      <c r="A269" s="368" t="s">
        <v>2999</v>
      </c>
      <c r="B269" s="368" t="s">
        <v>169</v>
      </c>
      <c r="C269" s="368" t="s">
        <v>91</v>
      </c>
      <c r="D269" s="368">
        <v>10</v>
      </c>
      <c r="E269" s="368">
        <v>6</v>
      </c>
      <c r="F269" s="368">
        <v>4</v>
      </c>
      <c r="G269" s="368">
        <v>0</v>
      </c>
      <c r="H269" s="368">
        <v>10</v>
      </c>
      <c r="I269" s="368">
        <v>6</v>
      </c>
      <c r="J269" s="368">
        <v>4</v>
      </c>
      <c r="K269" s="368">
        <v>0</v>
      </c>
      <c r="L269" s="368"/>
    </row>
    <row r="270" spans="1:12">
      <c r="A270" s="368" t="s">
        <v>2656</v>
      </c>
      <c r="B270" s="368" t="s">
        <v>169</v>
      </c>
      <c r="C270" s="368" t="s">
        <v>19</v>
      </c>
      <c r="D270" s="368">
        <v>2</v>
      </c>
      <c r="E270" s="368">
        <v>2</v>
      </c>
      <c r="F270" s="368">
        <v>0</v>
      </c>
      <c r="G270" s="368">
        <v>0</v>
      </c>
      <c r="H270" s="368">
        <v>2</v>
      </c>
      <c r="I270" s="368">
        <v>2</v>
      </c>
      <c r="J270" s="368">
        <v>0</v>
      </c>
      <c r="K270" s="368">
        <v>0</v>
      </c>
      <c r="L270" s="368"/>
    </row>
    <row r="271" spans="1:12">
      <c r="A271" s="368" t="s">
        <v>2686</v>
      </c>
      <c r="B271" s="368" t="s">
        <v>169</v>
      </c>
      <c r="C271" s="368" t="s">
        <v>189</v>
      </c>
      <c r="D271" s="368">
        <v>14</v>
      </c>
      <c r="E271" s="368">
        <v>12</v>
      </c>
      <c r="F271" s="368">
        <v>2</v>
      </c>
      <c r="G271" s="368">
        <v>0</v>
      </c>
      <c r="H271" s="368">
        <v>8</v>
      </c>
      <c r="I271" s="368">
        <v>7</v>
      </c>
      <c r="J271" s="368">
        <v>1</v>
      </c>
      <c r="K271" s="368">
        <v>0</v>
      </c>
      <c r="L271" s="368"/>
    </row>
    <row r="272" spans="1:12">
      <c r="A272" s="368" t="s">
        <v>3000</v>
      </c>
      <c r="B272" s="368" t="s">
        <v>169</v>
      </c>
      <c r="C272" s="368" t="s">
        <v>149</v>
      </c>
      <c r="D272" s="368">
        <v>9</v>
      </c>
      <c r="E272" s="368">
        <v>9</v>
      </c>
      <c r="F272" s="368">
        <v>0</v>
      </c>
      <c r="G272" s="368">
        <v>0</v>
      </c>
      <c r="H272" s="368">
        <v>10</v>
      </c>
      <c r="I272" s="368">
        <v>10</v>
      </c>
      <c r="J272" s="368">
        <v>0</v>
      </c>
      <c r="K272" s="368">
        <v>0</v>
      </c>
      <c r="L272" s="368"/>
    </row>
    <row r="273" spans="1:12">
      <c r="A273" s="368" t="s">
        <v>2687</v>
      </c>
      <c r="B273" s="368" t="s">
        <v>169</v>
      </c>
      <c r="C273" s="368" t="s">
        <v>207</v>
      </c>
      <c r="D273" s="368">
        <v>2</v>
      </c>
      <c r="E273" s="368">
        <v>1</v>
      </c>
      <c r="F273" s="368">
        <v>1</v>
      </c>
      <c r="G273" s="368">
        <v>0</v>
      </c>
      <c r="H273" s="368">
        <v>2</v>
      </c>
      <c r="I273" s="368">
        <v>1</v>
      </c>
      <c r="J273" s="368">
        <v>1</v>
      </c>
      <c r="K273" s="368">
        <v>0</v>
      </c>
      <c r="L273" s="368"/>
    </row>
    <row r="274" spans="1:12">
      <c r="A274" s="368" t="s">
        <v>2657</v>
      </c>
      <c r="B274" s="368" t="s">
        <v>169</v>
      </c>
      <c r="C274" s="368" t="s">
        <v>38</v>
      </c>
      <c r="D274" s="368">
        <v>3</v>
      </c>
      <c r="E274" s="368">
        <v>2</v>
      </c>
      <c r="F274" s="368">
        <v>1</v>
      </c>
      <c r="G274" s="368">
        <v>0</v>
      </c>
      <c r="H274" s="368">
        <v>2</v>
      </c>
      <c r="I274" s="368">
        <v>1</v>
      </c>
      <c r="J274" s="368">
        <v>1</v>
      </c>
      <c r="K274" s="368">
        <v>0</v>
      </c>
      <c r="L274" s="368"/>
    </row>
    <row r="275" spans="1:12">
      <c r="A275" s="368" t="s">
        <v>2833</v>
      </c>
      <c r="B275" s="368" t="s">
        <v>169</v>
      </c>
      <c r="C275" s="368" t="s">
        <v>219</v>
      </c>
      <c r="D275" s="368">
        <v>5</v>
      </c>
      <c r="E275" s="368">
        <v>5</v>
      </c>
      <c r="F275" s="368">
        <v>0</v>
      </c>
      <c r="G275" s="368">
        <v>0</v>
      </c>
      <c r="H275" s="368">
        <v>4</v>
      </c>
      <c r="I275" s="368">
        <v>4</v>
      </c>
      <c r="J275" s="368">
        <v>0</v>
      </c>
      <c r="K275" s="368">
        <v>0</v>
      </c>
      <c r="L275" s="368"/>
    </row>
    <row r="276" spans="1:12">
      <c r="A276" s="368" t="s">
        <v>2788</v>
      </c>
      <c r="B276" s="368" t="s">
        <v>169</v>
      </c>
      <c r="C276" s="368" t="s">
        <v>92</v>
      </c>
      <c r="D276" s="368">
        <v>3</v>
      </c>
      <c r="E276" s="368">
        <v>3</v>
      </c>
      <c r="F276" s="368">
        <v>0</v>
      </c>
      <c r="G276" s="368">
        <v>0</v>
      </c>
      <c r="H276" s="368">
        <v>3</v>
      </c>
      <c r="I276" s="368">
        <v>3</v>
      </c>
      <c r="J276" s="368">
        <v>0</v>
      </c>
      <c r="K276" s="368">
        <v>0</v>
      </c>
      <c r="L276" s="368"/>
    </row>
    <row r="277" spans="1:12">
      <c r="A277" s="368" t="s">
        <v>2765</v>
      </c>
      <c r="B277" s="368" t="s">
        <v>169</v>
      </c>
      <c r="C277" s="368" t="s">
        <v>150</v>
      </c>
      <c r="D277" s="368">
        <v>2</v>
      </c>
      <c r="E277" s="368">
        <v>1</v>
      </c>
      <c r="F277" s="368">
        <v>1</v>
      </c>
      <c r="G277" s="368">
        <v>0</v>
      </c>
      <c r="H277" s="368">
        <v>2</v>
      </c>
      <c r="I277" s="368">
        <v>1</v>
      </c>
      <c r="J277" s="368">
        <v>1</v>
      </c>
      <c r="K277" s="368">
        <v>0</v>
      </c>
      <c r="L277" s="368"/>
    </row>
    <row r="278" spans="1:12">
      <c r="A278" s="368" t="s">
        <v>2688</v>
      </c>
      <c r="B278" s="368" t="s">
        <v>169</v>
      </c>
      <c r="C278" s="368" t="s">
        <v>39</v>
      </c>
      <c r="D278" s="368">
        <v>4</v>
      </c>
      <c r="E278" s="368">
        <v>3</v>
      </c>
      <c r="F278" s="368">
        <v>1</v>
      </c>
      <c r="G278" s="368">
        <v>0</v>
      </c>
      <c r="H278" s="368">
        <v>4</v>
      </c>
      <c r="I278" s="368">
        <v>3</v>
      </c>
      <c r="J278" s="368">
        <v>1</v>
      </c>
      <c r="K278" s="368">
        <v>0</v>
      </c>
      <c r="L278" s="368"/>
    </row>
    <row r="279" spans="1:12">
      <c r="A279" s="368" t="s">
        <v>2908</v>
      </c>
      <c r="B279" s="368" t="s">
        <v>169</v>
      </c>
      <c r="C279" s="368" t="s">
        <v>61</v>
      </c>
      <c r="D279" s="368">
        <v>3</v>
      </c>
      <c r="E279" s="368">
        <v>3</v>
      </c>
      <c r="F279" s="368">
        <v>0</v>
      </c>
      <c r="G279" s="368">
        <v>0</v>
      </c>
      <c r="H279" s="368">
        <v>3</v>
      </c>
      <c r="I279" s="368">
        <v>3</v>
      </c>
      <c r="J279" s="368">
        <v>0</v>
      </c>
      <c r="K279" s="368">
        <v>0</v>
      </c>
      <c r="L279" s="368"/>
    </row>
    <row r="280" spans="1:12">
      <c r="A280" s="368" t="s">
        <v>2619</v>
      </c>
      <c r="B280" s="368" t="s">
        <v>169</v>
      </c>
      <c r="C280" s="368" t="s">
        <v>220</v>
      </c>
      <c r="D280" s="368">
        <v>4</v>
      </c>
      <c r="E280" s="368">
        <v>4</v>
      </c>
      <c r="F280" s="368">
        <v>0</v>
      </c>
      <c r="G280" s="368">
        <v>0</v>
      </c>
      <c r="H280" s="368">
        <v>3</v>
      </c>
      <c r="I280" s="368">
        <v>3</v>
      </c>
      <c r="J280" s="368">
        <v>0</v>
      </c>
      <c r="K280" s="368">
        <v>0</v>
      </c>
      <c r="L280" s="368"/>
    </row>
    <row r="281" spans="1:12">
      <c r="A281" s="368" t="s">
        <v>2789</v>
      </c>
      <c r="B281" s="368" t="s">
        <v>169</v>
      </c>
      <c r="C281" s="368" t="s">
        <v>151</v>
      </c>
      <c r="D281" s="368">
        <v>4</v>
      </c>
      <c r="E281" s="368">
        <v>4</v>
      </c>
      <c r="F281" s="368">
        <v>0</v>
      </c>
      <c r="G281" s="368">
        <v>0</v>
      </c>
      <c r="H281" s="368">
        <v>4</v>
      </c>
      <c r="I281" s="368">
        <v>4</v>
      </c>
      <c r="J281" s="368">
        <v>0</v>
      </c>
      <c r="K281" s="368">
        <v>0</v>
      </c>
      <c r="L281" s="368"/>
    </row>
    <row r="282" spans="1:12">
      <c r="A282" s="368" t="s">
        <v>2727</v>
      </c>
      <c r="B282" s="368" t="s">
        <v>169</v>
      </c>
      <c r="C282" s="368" t="s">
        <v>152</v>
      </c>
      <c r="D282" s="368">
        <v>7</v>
      </c>
      <c r="E282" s="368">
        <v>6</v>
      </c>
      <c r="F282" s="368">
        <v>1</v>
      </c>
      <c r="G282" s="368">
        <v>0</v>
      </c>
      <c r="H282" s="368">
        <v>6</v>
      </c>
      <c r="I282" s="368">
        <v>6</v>
      </c>
      <c r="J282" s="368">
        <v>0</v>
      </c>
      <c r="K282" s="368">
        <v>0</v>
      </c>
      <c r="L282" s="368"/>
    </row>
    <row r="283" spans="1:12">
      <c r="A283" s="368" t="s">
        <v>2728</v>
      </c>
      <c r="B283" s="368" t="s">
        <v>169</v>
      </c>
      <c r="C283" s="368" t="s">
        <v>40</v>
      </c>
      <c r="D283" s="368">
        <v>2</v>
      </c>
      <c r="E283" s="368">
        <v>2</v>
      </c>
      <c r="F283" s="368">
        <v>0</v>
      </c>
      <c r="G283" s="368">
        <v>0</v>
      </c>
      <c r="H283" s="368">
        <v>2</v>
      </c>
      <c r="I283" s="368">
        <v>2</v>
      </c>
      <c r="J283" s="368">
        <v>0</v>
      </c>
      <c r="K283" s="368">
        <v>0</v>
      </c>
      <c r="L283" s="368"/>
    </row>
    <row r="284" spans="1:12">
      <c r="A284" s="368" t="s">
        <v>2863</v>
      </c>
      <c r="B284" s="368" t="s">
        <v>169</v>
      </c>
      <c r="C284" s="368" t="s">
        <v>221</v>
      </c>
      <c r="D284" s="368">
        <v>7</v>
      </c>
      <c r="E284" s="368">
        <v>7</v>
      </c>
      <c r="F284" s="368">
        <v>0</v>
      </c>
      <c r="G284" s="368">
        <v>0</v>
      </c>
      <c r="H284" s="368">
        <v>6</v>
      </c>
      <c r="I284" s="368">
        <v>6</v>
      </c>
      <c r="J284" s="368">
        <v>0</v>
      </c>
      <c r="K284" s="368">
        <v>0</v>
      </c>
      <c r="L284" s="368"/>
    </row>
    <row r="285" spans="1:12">
      <c r="A285" s="368" t="s">
        <v>2864</v>
      </c>
      <c r="B285" s="368" t="s">
        <v>169</v>
      </c>
      <c r="C285" s="368" t="s">
        <v>190</v>
      </c>
      <c r="D285" s="368">
        <v>3</v>
      </c>
      <c r="E285" s="368">
        <v>1</v>
      </c>
      <c r="F285" s="368">
        <v>2</v>
      </c>
      <c r="G285" s="368">
        <v>0</v>
      </c>
      <c r="H285" s="368">
        <v>3</v>
      </c>
      <c r="I285" s="368">
        <v>1</v>
      </c>
      <c r="J285" s="368">
        <v>2</v>
      </c>
      <c r="K285" s="368">
        <v>0</v>
      </c>
      <c r="L285" s="368"/>
    </row>
    <row r="286" spans="1:12">
      <c r="A286" s="368" t="s">
        <v>2658</v>
      </c>
      <c r="B286" s="368" t="s">
        <v>169</v>
      </c>
      <c r="C286" s="368" t="s">
        <v>191</v>
      </c>
      <c r="D286" s="368">
        <v>11</v>
      </c>
      <c r="E286" s="368">
        <v>10</v>
      </c>
      <c r="F286" s="368">
        <v>1</v>
      </c>
      <c r="G286" s="368">
        <v>0</v>
      </c>
      <c r="H286" s="368">
        <v>10</v>
      </c>
      <c r="I286" s="368">
        <v>9</v>
      </c>
      <c r="J286" s="368">
        <v>1</v>
      </c>
      <c r="K286" s="368">
        <v>0</v>
      </c>
      <c r="L286" s="368"/>
    </row>
    <row r="287" spans="1:12">
      <c r="A287" s="368" t="s">
        <v>2790</v>
      </c>
      <c r="B287" s="368" t="s">
        <v>169</v>
      </c>
      <c r="C287" s="368" t="s">
        <v>41</v>
      </c>
      <c r="D287" s="368">
        <v>4</v>
      </c>
      <c r="E287" s="368">
        <v>3</v>
      </c>
      <c r="F287" s="368">
        <v>1</v>
      </c>
      <c r="G287" s="368">
        <v>0</v>
      </c>
      <c r="H287" s="368">
        <v>3</v>
      </c>
      <c r="I287" s="368">
        <v>2</v>
      </c>
      <c r="J287" s="368">
        <v>1</v>
      </c>
      <c r="K287" s="368">
        <v>0</v>
      </c>
      <c r="L287" s="368"/>
    </row>
    <row r="288" spans="1:12">
      <c r="A288" s="368" t="s">
        <v>2834</v>
      </c>
      <c r="B288" s="368" t="s">
        <v>169</v>
      </c>
      <c r="C288" s="368" t="s">
        <v>209</v>
      </c>
      <c r="D288" s="368">
        <v>12</v>
      </c>
      <c r="E288" s="368">
        <v>12</v>
      </c>
      <c r="F288" s="368">
        <v>0</v>
      </c>
      <c r="G288" s="368">
        <v>0</v>
      </c>
      <c r="H288" s="368">
        <v>12</v>
      </c>
      <c r="I288" s="368">
        <v>12</v>
      </c>
      <c r="J288" s="368">
        <v>0</v>
      </c>
      <c r="K288" s="368">
        <v>0</v>
      </c>
      <c r="L288" s="368"/>
    </row>
    <row r="289" spans="1:12">
      <c r="A289" s="368" t="s">
        <v>2659</v>
      </c>
      <c r="B289" s="368" t="s">
        <v>169</v>
      </c>
      <c r="C289" s="368" t="s">
        <v>192</v>
      </c>
      <c r="D289" s="368">
        <v>4</v>
      </c>
      <c r="E289" s="368">
        <v>3</v>
      </c>
      <c r="F289" s="368">
        <v>1</v>
      </c>
      <c r="G289" s="368">
        <v>0</v>
      </c>
      <c r="H289" s="368">
        <v>3</v>
      </c>
      <c r="I289" s="368">
        <v>2</v>
      </c>
      <c r="J289" s="368">
        <v>1</v>
      </c>
      <c r="K289" s="368">
        <v>0</v>
      </c>
      <c r="L289" s="368"/>
    </row>
    <row r="290" spans="1:12">
      <c r="A290" s="368" t="s">
        <v>2620</v>
      </c>
      <c r="B290" s="368" t="s">
        <v>169</v>
      </c>
      <c r="C290" s="368" t="s">
        <v>174</v>
      </c>
      <c r="D290" s="368">
        <v>3</v>
      </c>
      <c r="E290" s="368">
        <v>3</v>
      </c>
      <c r="F290" s="368">
        <v>0</v>
      </c>
      <c r="G290" s="368">
        <v>0</v>
      </c>
      <c r="H290" s="368">
        <v>2</v>
      </c>
      <c r="I290" s="368">
        <v>2</v>
      </c>
      <c r="J290" s="368">
        <v>0</v>
      </c>
      <c r="K290" s="368">
        <v>0</v>
      </c>
      <c r="L290" s="368"/>
    </row>
    <row r="291" spans="1:12">
      <c r="A291" s="368" t="s">
        <v>2865</v>
      </c>
      <c r="B291" s="368" t="s">
        <v>169</v>
      </c>
      <c r="C291" s="368" t="s">
        <v>193</v>
      </c>
      <c r="D291" s="368">
        <v>3</v>
      </c>
      <c r="E291" s="368">
        <v>2</v>
      </c>
      <c r="F291" s="368">
        <v>1</v>
      </c>
      <c r="G291" s="368">
        <v>0</v>
      </c>
      <c r="H291" s="368">
        <v>4</v>
      </c>
      <c r="I291" s="368">
        <v>3</v>
      </c>
      <c r="J291" s="368">
        <v>1</v>
      </c>
      <c r="K291" s="368">
        <v>0</v>
      </c>
      <c r="L291" s="368"/>
    </row>
    <row r="292" spans="1:12">
      <c r="A292" s="368" t="s">
        <v>2730</v>
      </c>
      <c r="B292" s="368" t="s">
        <v>169</v>
      </c>
      <c r="C292" s="368" t="s">
        <v>222</v>
      </c>
      <c r="D292" s="368">
        <v>4</v>
      </c>
      <c r="E292" s="368">
        <v>3</v>
      </c>
      <c r="F292" s="368">
        <v>1</v>
      </c>
      <c r="G292" s="368">
        <v>0</v>
      </c>
      <c r="H292" s="368">
        <v>5</v>
      </c>
      <c r="I292" s="368">
        <v>4</v>
      </c>
      <c r="J292" s="368">
        <v>1</v>
      </c>
      <c r="K292" s="368">
        <v>0</v>
      </c>
      <c r="L292" s="368"/>
    </row>
    <row r="293" spans="1:12">
      <c r="A293" s="368" t="s">
        <v>2577</v>
      </c>
      <c r="B293" s="368" t="s">
        <v>169</v>
      </c>
      <c r="C293" s="368" t="s">
        <v>223</v>
      </c>
      <c r="D293" s="368">
        <v>8</v>
      </c>
      <c r="E293" s="368">
        <v>7</v>
      </c>
      <c r="F293" s="368">
        <v>1</v>
      </c>
      <c r="G293" s="368">
        <v>0</v>
      </c>
      <c r="H293" s="368">
        <v>5</v>
      </c>
      <c r="I293" s="368">
        <v>4</v>
      </c>
      <c r="J293" s="368">
        <v>1</v>
      </c>
      <c r="K293" s="368">
        <v>0</v>
      </c>
      <c r="L293" s="368"/>
    </row>
    <row r="294" spans="1:12">
      <c r="A294" s="368" t="s">
        <v>3018</v>
      </c>
      <c r="B294" s="368" t="s">
        <v>139</v>
      </c>
      <c r="C294" s="368" t="s">
        <v>63</v>
      </c>
      <c r="D294" s="368">
        <v>1482</v>
      </c>
      <c r="E294" s="368">
        <v>1306</v>
      </c>
      <c r="F294" s="368">
        <v>176</v>
      </c>
      <c r="G294" s="368">
        <v>0</v>
      </c>
      <c r="H294" s="368">
        <v>1375</v>
      </c>
      <c r="I294" s="368">
        <v>1213</v>
      </c>
      <c r="J294" s="368">
        <v>162</v>
      </c>
      <c r="K294" s="368">
        <v>0</v>
      </c>
      <c r="L294" s="368"/>
    </row>
    <row r="295" spans="1:12">
      <c r="A295" s="368" t="s">
        <v>2791</v>
      </c>
      <c r="B295" s="368" t="s">
        <v>139</v>
      </c>
      <c r="C295" s="368" t="s">
        <v>93</v>
      </c>
      <c r="D295" s="368">
        <v>4</v>
      </c>
      <c r="E295" s="368">
        <v>4</v>
      </c>
      <c r="F295" s="368">
        <v>0</v>
      </c>
      <c r="G295" s="368">
        <v>0</v>
      </c>
      <c r="H295" s="368">
        <v>3</v>
      </c>
      <c r="I295" s="368">
        <v>3</v>
      </c>
      <c r="J295" s="368">
        <v>0</v>
      </c>
      <c r="K295" s="368">
        <v>0</v>
      </c>
      <c r="L295" s="368"/>
    </row>
    <row r="296" spans="1:12">
      <c r="A296" s="368" t="s">
        <v>2689</v>
      </c>
      <c r="B296" s="368" t="s">
        <v>139</v>
      </c>
      <c r="C296" s="368" t="s">
        <v>94</v>
      </c>
      <c r="D296" s="368">
        <v>3</v>
      </c>
      <c r="E296" s="368">
        <v>3</v>
      </c>
      <c r="F296" s="368">
        <v>0</v>
      </c>
      <c r="G296" s="368">
        <v>0</v>
      </c>
      <c r="H296" s="368">
        <v>3</v>
      </c>
      <c r="I296" s="368">
        <v>3</v>
      </c>
      <c r="J296" s="368">
        <v>0</v>
      </c>
      <c r="K296" s="368">
        <v>0</v>
      </c>
      <c r="L296" s="368"/>
    </row>
    <row r="297" spans="1:12">
      <c r="A297" s="368" t="s">
        <v>2766</v>
      </c>
      <c r="B297" s="368" t="s">
        <v>139</v>
      </c>
      <c r="C297" s="368" t="s">
        <v>224</v>
      </c>
      <c r="D297" s="368">
        <v>11</v>
      </c>
      <c r="E297" s="368">
        <v>10</v>
      </c>
      <c r="F297" s="368">
        <v>1</v>
      </c>
      <c r="G297" s="368">
        <v>0</v>
      </c>
      <c r="H297" s="368">
        <v>11</v>
      </c>
      <c r="I297" s="368">
        <v>10</v>
      </c>
      <c r="J297" s="368">
        <v>1</v>
      </c>
      <c r="K297" s="368">
        <v>0</v>
      </c>
      <c r="L297" s="368"/>
    </row>
    <row r="298" spans="1:12">
      <c r="A298" s="368" t="s">
        <v>2909</v>
      </c>
      <c r="B298" s="368" t="s">
        <v>139</v>
      </c>
      <c r="C298" s="368" t="s">
        <v>194</v>
      </c>
      <c r="D298" s="368">
        <v>5</v>
      </c>
      <c r="E298" s="368">
        <v>5</v>
      </c>
      <c r="F298" s="368">
        <v>0</v>
      </c>
      <c r="G298" s="368">
        <v>0</v>
      </c>
      <c r="H298" s="368">
        <v>5</v>
      </c>
      <c r="I298" s="368">
        <v>5</v>
      </c>
      <c r="J298" s="368">
        <v>0</v>
      </c>
      <c r="K298" s="368">
        <v>0</v>
      </c>
      <c r="L298" s="368"/>
    </row>
    <row r="299" spans="1:12">
      <c r="A299" s="368" t="s">
        <v>2731</v>
      </c>
      <c r="B299" s="368" t="s">
        <v>139</v>
      </c>
      <c r="C299" s="368" t="s">
        <v>82</v>
      </c>
      <c r="D299" s="368">
        <v>2</v>
      </c>
      <c r="E299" s="368">
        <v>2</v>
      </c>
      <c r="F299" s="368">
        <v>0</v>
      </c>
      <c r="G299" s="368">
        <v>0</v>
      </c>
      <c r="H299" s="368">
        <v>2</v>
      </c>
      <c r="I299" s="368">
        <v>2</v>
      </c>
      <c r="J299" s="368">
        <v>0</v>
      </c>
      <c r="K299" s="368">
        <v>0</v>
      </c>
      <c r="L299" s="368"/>
    </row>
    <row r="300" spans="1:12">
      <c r="A300" s="368" t="s">
        <v>2792</v>
      </c>
      <c r="B300" s="368" t="s">
        <v>139</v>
      </c>
      <c r="C300" s="368" t="s">
        <v>95</v>
      </c>
      <c r="D300" s="368">
        <v>7</v>
      </c>
      <c r="E300" s="368">
        <v>5</v>
      </c>
      <c r="F300" s="368">
        <v>2</v>
      </c>
      <c r="G300" s="368">
        <v>0</v>
      </c>
      <c r="H300" s="368">
        <v>5</v>
      </c>
      <c r="I300" s="368">
        <v>3</v>
      </c>
      <c r="J300" s="368">
        <v>2</v>
      </c>
      <c r="K300" s="368">
        <v>0</v>
      </c>
      <c r="L300" s="368"/>
    </row>
    <row r="301" spans="1:12">
      <c r="A301" s="368" t="s">
        <v>2953</v>
      </c>
      <c r="B301" s="368" t="s">
        <v>139</v>
      </c>
      <c r="C301" s="368" t="s">
        <v>210</v>
      </c>
      <c r="D301" s="368">
        <v>14</v>
      </c>
      <c r="E301" s="368">
        <v>13</v>
      </c>
      <c r="F301" s="368">
        <v>1</v>
      </c>
      <c r="G301" s="368">
        <v>0</v>
      </c>
      <c r="H301" s="368">
        <v>11</v>
      </c>
      <c r="I301" s="368">
        <v>10</v>
      </c>
      <c r="J301" s="368">
        <v>1</v>
      </c>
      <c r="K301" s="368">
        <v>0</v>
      </c>
      <c r="L301" s="368"/>
    </row>
    <row r="302" spans="1:12">
      <c r="A302" s="368" t="s">
        <v>2621</v>
      </c>
      <c r="B302" s="368" t="s">
        <v>139</v>
      </c>
      <c r="C302" s="368" t="s">
        <v>20</v>
      </c>
      <c r="D302" s="368">
        <v>7</v>
      </c>
      <c r="E302" s="368">
        <v>6</v>
      </c>
      <c r="F302" s="368">
        <v>1</v>
      </c>
      <c r="G302" s="368">
        <v>0</v>
      </c>
      <c r="H302" s="368">
        <v>7</v>
      </c>
      <c r="I302" s="368">
        <v>6</v>
      </c>
      <c r="J302" s="368">
        <v>1</v>
      </c>
      <c r="K302" s="368">
        <v>0</v>
      </c>
      <c r="L302" s="368"/>
    </row>
    <row r="303" spans="1:12">
      <c r="A303" s="368" t="s">
        <v>3002</v>
      </c>
      <c r="B303" s="368" t="s">
        <v>139</v>
      </c>
      <c r="C303" s="368" t="s">
        <v>21</v>
      </c>
      <c r="D303" s="368">
        <v>2</v>
      </c>
      <c r="E303" s="368">
        <v>2</v>
      </c>
      <c r="F303" s="368">
        <v>0</v>
      </c>
      <c r="G303" s="368">
        <v>0</v>
      </c>
      <c r="H303" s="368">
        <v>2</v>
      </c>
      <c r="I303" s="368">
        <v>2</v>
      </c>
      <c r="J303" s="368">
        <v>0</v>
      </c>
      <c r="K303" s="368">
        <v>0</v>
      </c>
      <c r="L303" s="368"/>
    </row>
    <row r="304" spans="1:12">
      <c r="A304" s="368" t="s">
        <v>2866</v>
      </c>
      <c r="B304" s="368" t="s">
        <v>139</v>
      </c>
      <c r="C304" s="368" t="s">
        <v>22</v>
      </c>
      <c r="D304" s="368">
        <v>5</v>
      </c>
      <c r="E304" s="368">
        <v>5</v>
      </c>
      <c r="F304" s="368">
        <v>0</v>
      </c>
      <c r="G304" s="368">
        <v>0</v>
      </c>
      <c r="H304" s="368">
        <v>5</v>
      </c>
      <c r="I304" s="368">
        <v>5</v>
      </c>
      <c r="J304" s="368">
        <v>0</v>
      </c>
      <c r="K304" s="368">
        <v>0</v>
      </c>
      <c r="L304" s="368"/>
    </row>
    <row r="305" spans="1:12">
      <c r="A305" s="368" t="s">
        <v>2910</v>
      </c>
      <c r="B305" s="368" t="s">
        <v>139</v>
      </c>
      <c r="C305" s="368" t="s">
        <v>195</v>
      </c>
      <c r="D305" s="368">
        <v>15</v>
      </c>
      <c r="E305" s="368">
        <v>14</v>
      </c>
      <c r="F305" s="368">
        <v>1</v>
      </c>
      <c r="G305" s="368">
        <v>0</v>
      </c>
      <c r="H305" s="368">
        <v>12</v>
      </c>
      <c r="I305" s="368">
        <v>11</v>
      </c>
      <c r="J305" s="368">
        <v>1</v>
      </c>
      <c r="K305" s="368">
        <v>0</v>
      </c>
      <c r="L305" s="368"/>
    </row>
    <row r="306" spans="1:12">
      <c r="A306" s="368" t="s">
        <v>2911</v>
      </c>
      <c r="B306" s="368" t="s">
        <v>139</v>
      </c>
      <c r="C306" s="368" t="s">
        <v>175</v>
      </c>
      <c r="D306" s="368">
        <v>4</v>
      </c>
      <c r="E306" s="368">
        <v>4</v>
      </c>
      <c r="F306" s="368">
        <v>0</v>
      </c>
      <c r="G306" s="368">
        <v>0</v>
      </c>
      <c r="H306" s="368">
        <v>4</v>
      </c>
      <c r="I306" s="368">
        <v>4</v>
      </c>
      <c r="J306" s="368">
        <v>0</v>
      </c>
      <c r="K306" s="368">
        <v>0</v>
      </c>
      <c r="L306" s="368"/>
    </row>
    <row r="307" spans="1:12">
      <c r="A307" s="368" t="s">
        <v>2867</v>
      </c>
      <c r="B307" s="368" t="s">
        <v>139</v>
      </c>
      <c r="C307" s="368" t="s">
        <v>225</v>
      </c>
      <c r="D307" s="368">
        <v>20</v>
      </c>
      <c r="E307" s="368">
        <v>18</v>
      </c>
      <c r="F307" s="368">
        <v>2</v>
      </c>
      <c r="G307" s="368">
        <v>0</v>
      </c>
      <c r="H307" s="368">
        <v>20</v>
      </c>
      <c r="I307" s="368">
        <v>18</v>
      </c>
      <c r="J307" s="368">
        <v>2</v>
      </c>
      <c r="K307" s="368">
        <v>0</v>
      </c>
      <c r="L307" s="368"/>
    </row>
    <row r="308" spans="1:12">
      <c r="A308" s="368" t="s">
        <v>2622</v>
      </c>
      <c r="B308" s="368" t="s">
        <v>139</v>
      </c>
      <c r="C308" s="368" t="s">
        <v>96</v>
      </c>
      <c r="D308" s="368">
        <v>2</v>
      </c>
      <c r="E308" s="368">
        <v>1</v>
      </c>
      <c r="F308" s="368">
        <v>1</v>
      </c>
      <c r="G308" s="368">
        <v>0</v>
      </c>
      <c r="H308" s="368">
        <v>1</v>
      </c>
      <c r="I308" s="368">
        <v>0</v>
      </c>
      <c r="J308" s="368">
        <v>1</v>
      </c>
      <c r="K308" s="368">
        <v>0</v>
      </c>
      <c r="L308" s="368"/>
    </row>
    <row r="309" spans="1:12">
      <c r="A309" s="368" t="s">
        <v>2767</v>
      </c>
      <c r="B309" s="368" t="s">
        <v>139</v>
      </c>
      <c r="C309" s="368" t="s">
        <v>176</v>
      </c>
      <c r="D309" s="368">
        <v>1</v>
      </c>
      <c r="E309" s="368">
        <v>1</v>
      </c>
      <c r="F309" s="368">
        <v>0</v>
      </c>
      <c r="G309" s="368">
        <v>0</v>
      </c>
      <c r="H309" s="368">
        <v>1</v>
      </c>
      <c r="I309" s="368">
        <v>1</v>
      </c>
      <c r="J309" s="368">
        <v>0</v>
      </c>
      <c r="K309" s="368">
        <v>0</v>
      </c>
      <c r="L309" s="368"/>
    </row>
    <row r="310" spans="1:12">
      <c r="A310" s="368" t="s">
        <v>2954</v>
      </c>
      <c r="B310" s="368" t="s">
        <v>139</v>
      </c>
      <c r="C310" s="368" t="s">
        <v>196</v>
      </c>
      <c r="D310" s="368">
        <v>16</v>
      </c>
      <c r="E310" s="368">
        <v>15</v>
      </c>
      <c r="F310" s="368">
        <v>1</v>
      </c>
      <c r="G310" s="368">
        <v>0</v>
      </c>
      <c r="H310" s="368">
        <v>16</v>
      </c>
      <c r="I310" s="368">
        <v>15</v>
      </c>
      <c r="J310" s="368">
        <v>1</v>
      </c>
      <c r="K310" s="368">
        <v>0</v>
      </c>
      <c r="L310" s="368"/>
    </row>
    <row r="311" spans="1:12">
      <c r="A311" s="368" t="s">
        <v>2578</v>
      </c>
      <c r="B311" s="368" t="s">
        <v>139</v>
      </c>
      <c r="C311" s="368" t="s">
        <v>97</v>
      </c>
      <c r="D311" s="368">
        <v>11</v>
      </c>
      <c r="E311" s="368">
        <v>11</v>
      </c>
      <c r="F311" s="368">
        <v>0</v>
      </c>
      <c r="G311" s="368">
        <v>0</v>
      </c>
      <c r="H311" s="368">
        <v>9</v>
      </c>
      <c r="I311" s="368">
        <v>9</v>
      </c>
      <c r="J311" s="368">
        <v>0</v>
      </c>
      <c r="K311" s="368">
        <v>0</v>
      </c>
      <c r="L311" s="368"/>
    </row>
    <row r="312" spans="1:12">
      <c r="A312" s="368" t="s">
        <v>2690</v>
      </c>
      <c r="B312" s="368" t="s">
        <v>139</v>
      </c>
      <c r="C312" s="368" t="s">
        <v>177</v>
      </c>
      <c r="D312" s="368">
        <v>25</v>
      </c>
      <c r="E312" s="368">
        <v>21</v>
      </c>
      <c r="F312" s="368">
        <v>4</v>
      </c>
      <c r="G312" s="368">
        <v>0</v>
      </c>
      <c r="H312" s="368">
        <v>22</v>
      </c>
      <c r="I312" s="368">
        <v>19</v>
      </c>
      <c r="J312" s="368">
        <v>3</v>
      </c>
      <c r="K312" s="368">
        <v>0</v>
      </c>
      <c r="L312" s="368"/>
    </row>
    <row r="313" spans="1:12">
      <c r="A313" s="368" t="s">
        <v>2955</v>
      </c>
      <c r="B313" s="368" t="s">
        <v>139</v>
      </c>
      <c r="C313" s="368" t="s">
        <v>23</v>
      </c>
      <c r="D313" s="368">
        <v>6</v>
      </c>
      <c r="E313" s="368">
        <v>5</v>
      </c>
      <c r="F313" s="368">
        <v>1</v>
      </c>
      <c r="G313" s="368">
        <v>0</v>
      </c>
      <c r="H313" s="368">
        <v>6</v>
      </c>
      <c r="I313" s="368">
        <v>5</v>
      </c>
      <c r="J313" s="368">
        <v>1</v>
      </c>
      <c r="K313" s="368">
        <v>0</v>
      </c>
      <c r="L313" s="368"/>
    </row>
    <row r="314" spans="1:12">
      <c r="A314" s="368" t="s">
        <v>2579</v>
      </c>
      <c r="B314" s="368" t="s">
        <v>139</v>
      </c>
      <c r="C314" s="368" t="s">
        <v>226</v>
      </c>
      <c r="D314" s="368">
        <v>6</v>
      </c>
      <c r="E314" s="368">
        <v>5</v>
      </c>
      <c r="F314" s="368">
        <v>1</v>
      </c>
      <c r="G314" s="368">
        <v>0</v>
      </c>
      <c r="H314" s="368">
        <v>5</v>
      </c>
      <c r="I314" s="368">
        <v>4</v>
      </c>
      <c r="J314" s="368">
        <v>1</v>
      </c>
      <c r="K314" s="368">
        <v>0</v>
      </c>
      <c r="L314" s="368"/>
    </row>
    <row r="315" spans="1:12">
      <c r="A315" s="368" t="s">
        <v>3003</v>
      </c>
      <c r="B315" s="368" t="s">
        <v>139</v>
      </c>
      <c r="C315" s="368" t="s">
        <v>83</v>
      </c>
      <c r="D315" s="368">
        <v>41</v>
      </c>
      <c r="E315" s="368">
        <v>41</v>
      </c>
      <c r="F315" s="368">
        <v>0</v>
      </c>
      <c r="G315" s="368">
        <v>0</v>
      </c>
      <c r="H315" s="368">
        <v>39</v>
      </c>
      <c r="I315" s="368">
        <v>39</v>
      </c>
      <c r="J315" s="368">
        <v>0</v>
      </c>
      <c r="K315" s="368">
        <v>0</v>
      </c>
      <c r="L315" s="368"/>
    </row>
    <row r="316" spans="1:12">
      <c r="A316" s="368" t="s">
        <v>2580</v>
      </c>
      <c r="B316" s="368" t="s">
        <v>139</v>
      </c>
      <c r="C316" s="368" t="s">
        <v>98</v>
      </c>
      <c r="D316" s="368">
        <v>3</v>
      </c>
      <c r="E316" s="368">
        <v>2</v>
      </c>
      <c r="F316" s="368">
        <v>1</v>
      </c>
      <c r="G316" s="368">
        <v>0</v>
      </c>
      <c r="H316" s="368">
        <v>3</v>
      </c>
      <c r="I316" s="368">
        <v>2</v>
      </c>
      <c r="J316" s="368">
        <v>1</v>
      </c>
      <c r="K316" s="368">
        <v>0</v>
      </c>
      <c r="L316" s="368"/>
    </row>
    <row r="317" spans="1:12">
      <c r="A317" s="368" t="s">
        <v>2691</v>
      </c>
      <c r="B317" s="368" t="s">
        <v>139</v>
      </c>
      <c r="C317" s="368" t="s">
        <v>84</v>
      </c>
      <c r="D317" s="368">
        <v>12</v>
      </c>
      <c r="E317" s="368">
        <v>12</v>
      </c>
      <c r="F317" s="368">
        <v>0</v>
      </c>
      <c r="G317" s="368">
        <v>0</v>
      </c>
      <c r="H317" s="368">
        <v>12</v>
      </c>
      <c r="I317" s="368">
        <v>12</v>
      </c>
      <c r="J317" s="368">
        <v>0</v>
      </c>
      <c r="K317" s="368">
        <v>0</v>
      </c>
      <c r="L317" s="368"/>
    </row>
    <row r="318" spans="1:12">
      <c r="A318" s="368" t="s">
        <v>2793</v>
      </c>
      <c r="B318" s="368" t="s">
        <v>139</v>
      </c>
      <c r="C318" s="368" t="s">
        <v>24</v>
      </c>
      <c r="D318" s="368">
        <v>12</v>
      </c>
      <c r="E318" s="368">
        <v>10</v>
      </c>
      <c r="F318" s="368">
        <v>2</v>
      </c>
      <c r="G318" s="368">
        <v>0</v>
      </c>
      <c r="H318" s="368">
        <v>11</v>
      </c>
      <c r="I318" s="368">
        <v>10</v>
      </c>
      <c r="J318" s="368">
        <v>1</v>
      </c>
      <c r="K318" s="368">
        <v>0</v>
      </c>
      <c r="L318" s="368"/>
    </row>
    <row r="319" spans="1:12">
      <c r="A319" s="368" t="s">
        <v>2581</v>
      </c>
      <c r="B319" s="368" t="s">
        <v>139</v>
      </c>
      <c r="C319" s="368" t="s">
        <v>25</v>
      </c>
      <c r="D319" s="368">
        <v>10</v>
      </c>
      <c r="E319" s="368">
        <v>10</v>
      </c>
      <c r="F319" s="368">
        <v>0</v>
      </c>
      <c r="G319" s="368">
        <v>0</v>
      </c>
      <c r="H319" s="368">
        <v>10</v>
      </c>
      <c r="I319" s="368">
        <v>10</v>
      </c>
      <c r="J319" s="368">
        <v>0</v>
      </c>
      <c r="K319" s="368">
        <v>0</v>
      </c>
      <c r="L319" s="368"/>
    </row>
    <row r="320" spans="1:12">
      <c r="A320" s="368" t="s">
        <v>2732</v>
      </c>
      <c r="B320" s="368" t="s">
        <v>139</v>
      </c>
      <c r="C320" s="368" t="s">
        <v>197</v>
      </c>
      <c r="D320" s="368">
        <v>6</v>
      </c>
      <c r="E320" s="368">
        <v>5</v>
      </c>
      <c r="F320" s="368">
        <v>1</v>
      </c>
      <c r="G320" s="368">
        <v>0</v>
      </c>
      <c r="H320" s="368">
        <v>6</v>
      </c>
      <c r="I320" s="368">
        <v>5</v>
      </c>
      <c r="J320" s="368">
        <v>1</v>
      </c>
      <c r="K320" s="368">
        <v>0</v>
      </c>
      <c r="L320" s="368"/>
    </row>
    <row r="321" spans="1:12">
      <c r="A321" s="368" t="s">
        <v>2868</v>
      </c>
      <c r="B321" s="368" t="s">
        <v>139</v>
      </c>
      <c r="C321" s="368" t="s">
        <v>211</v>
      </c>
      <c r="D321" s="368">
        <v>24</v>
      </c>
      <c r="E321" s="368">
        <v>21</v>
      </c>
      <c r="F321" s="368">
        <v>3</v>
      </c>
      <c r="G321" s="368">
        <v>0</v>
      </c>
      <c r="H321" s="368">
        <v>17</v>
      </c>
      <c r="I321" s="368">
        <v>13</v>
      </c>
      <c r="J321" s="368">
        <v>4</v>
      </c>
      <c r="K321" s="368">
        <v>0</v>
      </c>
      <c r="L321" s="368"/>
    </row>
    <row r="322" spans="1:12">
      <c r="A322" s="368" t="s">
        <v>2692</v>
      </c>
      <c r="B322" s="368" t="s">
        <v>139</v>
      </c>
      <c r="C322" s="368" t="s">
        <v>100</v>
      </c>
      <c r="D322" s="368">
        <v>4</v>
      </c>
      <c r="E322" s="368">
        <v>3</v>
      </c>
      <c r="F322" s="368">
        <v>1</v>
      </c>
      <c r="G322" s="368">
        <v>0</v>
      </c>
      <c r="H322" s="368">
        <v>4</v>
      </c>
      <c r="I322" s="368">
        <v>3</v>
      </c>
      <c r="J322" s="368">
        <v>1</v>
      </c>
      <c r="K322" s="368">
        <v>0</v>
      </c>
      <c r="L322" s="368"/>
    </row>
    <row r="323" spans="1:12">
      <c r="A323" s="368" t="s">
        <v>2623</v>
      </c>
      <c r="B323" s="368" t="s">
        <v>139</v>
      </c>
      <c r="C323" s="368" t="s">
        <v>26</v>
      </c>
      <c r="D323" s="368">
        <v>11</v>
      </c>
      <c r="E323" s="368">
        <v>10</v>
      </c>
      <c r="F323" s="368">
        <v>1</v>
      </c>
      <c r="G323" s="368">
        <v>0</v>
      </c>
      <c r="H323" s="368">
        <v>10</v>
      </c>
      <c r="I323" s="368">
        <v>9</v>
      </c>
      <c r="J323" s="368">
        <v>1</v>
      </c>
      <c r="K323" s="368">
        <v>0</v>
      </c>
      <c r="L323" s="368"/>
    </row>
    <row r="324" spans="1:12">
      <c r="A324" s="368" t="s">
        <v>2956</v>
      </c>
      <c r="B324" s="368" t="s">
        <v>139</v>
      </c>
      <c r="C324" s="368" t="s">
        <v>154</v>
      </c>
      <c r="D324" s="368">
        <v>3</v>
      </c>
      <c r="E324" s="368">
        <v>2</v>
      </c>
      <c r="F324" s="368">
        <v>1</v>
      </c>
      <c r="G324" s="368">
        <v>0</v>
      </c>
      <c r="H324" s="368">
        <v>3</v>
      </c>
      <c r="I324" s="368">
        <v>2</v>
      </c>
      <c r="J324" s="368">
        <v>1</v>
      </c>
      <c r="K324" s="368">
        <v>0</v>
      </c>
      <c r="L324" s="368"/>
    </row>
    <row r="325" spans="1:12">
      <c r="A325" s="368" t="s">
        <v>2957</v>
      </c>
      <c r="B325" s="368" t="s">
        <v>139</v>
      </c>
      <c r="C325" s="368" t="s">
        <v>73</v>
      </c>
      <c r="D325" s="368">
        <v>2</v>
      </c>
      <c r="E325" s="368">
        <v>2</v>
      </c>
      <c r="F325" s="368">
        <v>0</v>
      </c>
      <c r="G325" s="368">
        <v>0</v>
      </c>
      <c r="H325" s="368">
        <v>2</v>
      </c>
      <c r="I325" s="368">
        <v>2</v>
      </c>
      <c r="J325" s="368">
        <v>0</v>
      </c>
      <c r="K325" s="368">
        <v>0</v>
      </c>
      <c r="L325" s="368"/>
    </row>
    <row r="326" spans="1:12">
      <c r="A326" s="368" t="s">
        <v>2794</v>
      </c>
      <c r="B326" s="368" t="s">
        <v>139</v>
      </c>
      <c r="C326" s="368" t="s">
        <v>74</v>
      </c>
      <c r="D326" s="368">
        <v>24</v>
      </c>
      <c r="E326" s="368">
        <v>20</v>
      </c>
      <c r="F326" s="368">
        <v>4</v>
      </c>
      <c r="G326" s="368">
        <v>0</v>
      </c>
      <c r="H326" s="368">
        <v>23</v>
      </c>
      <c r="I326" s="368">
        <v>19</v>
      </c>
      <c r="J326" s="368">
        <v>4</v>
      </c>
      <c r="K326" s="368">
        <v>0</v>
      </c>
      <c r="L326" s="368"/>
    </row>
    <row r="327" spans="1:12">
      <c r="A327" s="368" t="s">
        <v>2693</v>
      </c>
      <c r="B327" s="368" t="s">
        <v>139</v>
      </c>
      <c r="C327" s="368" t="s">
        <v>198</v>
      </c>
      <c r="D327" s="368">
        <v>36</v>
      </c>
      <c r="E327" s="368">
        <v>30</v>
      </c>
      <c r="F327" s="368">
        <v>6</v>
      </c>
      <c r="G327" s="368">
        <v>0</v>
      </c>
      <c r="H327" s="368">
        <v>35</v>
      </c>
      <c r="I327" s="368">
        <v>29</v>
      </c>
      <c r="J327" s="368">
        <v>6</v>
      </c>
      <c r="K327" s="368">
        <v>0</v>
      </c>
      <c r="L327" s="368"/>
    </row>
    <row r="328" spans="1:12">
      <c r="A328" s="368" t="s">
        <v>2958</v>
      </c>
      <c r="B328" s="368" t="s">
        <v>139</v>
      </c>
      <c r="C328" s="368" t="s">
        <v>227</v>
      </c>
      <c r="D328" s="368">
        <v>13</v>
      </c>
      <c r="E328" s="368">
        <v>9</v>
      </c>
      <c r="F328" s="368">
        <v>4</v>
      </c>
      <c r="G328" s="368">
        <v>0</v>
      </c>
      <c r="H328" s="368">
        <v>12</v>
      </c>
      <c r="I328" s="368">
        <v>8</v>
      </c>
      <c r="J328" s="368">
        <v>4</v>
      </c>
      <c r="K328" s="368">
        <v>0</v>
      </c>
      <c r="L328" s="368"/>
    </row>
    <row r="329" spans="1:12">
      <c r="A329" s="368" t="s">
        <v>2912</v>
      </c>
      <c r="B329" s="368" t="s">
        <v>139</v>
      </c>
      <c r="C329" s="368" t="s">
        <v>199</v>
      </c>
      <c r="D329" s="368">
        <v>5</v>
      </c>
      <c r="E329" s="368">
        <v>5</v>
      </c>
      <c r="F329" s="368">
        <v>0</v>
      </c>
      <c r="G329" s="368">
        <v>0</v>
      </c>
      <c r="H329" s="368">
        <v>5</v>
      </c>
      <c r="I329" s="368">
        <v>5</v>
      </c>
      <c r="J329" s="368">
        <v>0</v>
      </c>
      <c r="K329" s="368">
        <v>0</v>
      </c>
      <c r="L329" s="368"/>
    </row>
    <row r="330" spans="1:12">
      <c r="A330" s="368" t="s">
        <v>2624</v>
      </c>
      <c r="B330" s="368" t="s">
        <v>139</v>
      </c>
      <c r="C330" s="368" t="s">
        <v>212</v>
      </c>
      <c r="D330" s="368">
        <v>2</v>
      </c>
      <c r="E330" s="368">
        <v>2</v>
      </c>
      <c r="F330" s="368">
        <v>0</v>
      </c>
      <c r="G330" s="368">
        <v>0</v>
      </c>
      <c r="H330" s="368">
        <v>1</v>
      </c>
      <c r="I330" s="368">
        <v>1</v>
      </c>
      <c r="J330" s="368">
        <v>0</v>
      </c>
      <c r="K330" s="368">
        <v>0</v>
      </c>
      <c r="L330" s="368"/>
    </row>
    <row r="331" spans="1:12">
      <c r="A331" s="368" t="s">
        <v>2959</v>
      </c>
      <c r="B331" s="368" t="s">
        <v>139</v>
      </c>
      <c r="C331" s="368" t="s">
        <v>155</v>
      </c>
      <c r="D331" s="368">
        <v>7</v>
      </c>
      <c r="E331" s="368">
        <v>5</v>
      </c>
      <c r="F331" s="368">
        <v>2</v>
      </c>
      <c r="G331" s="368">
        <v>0</v>
      </c>
      <c r="H331" s="368">
        <v>7</v>
      </c>
      <c r="I331" s="368">
        <v>5</v>
      </c>
      <c r="J331" s="368">
        <v>2</v>
      </c>
      <c r="K331" s="368">
        <v>0</v>
      </c>
      <c r="L331" s="368"/>
    </row>
    <row r="332" spans="1:12">
      <c r="A332" s="368" t="s">
        <v>2869</v>
      </c>
      <c r="B332" s="368" t="s">
        <v>139</v>
      </c>
      <c r="C332" s="368" t="s">
        <v>101</v>
      </c>
      <c r="D332" s="368">
        <v>1</v>
      </c>
      <c r="E332" s="368">
        <v>1</v>
      </c>
      <c r="F332" s="368">
        <v>0</v>
      </c>
      <c r="G332" s="368">
        <v>0</v>
      </c>
      <c r="H332" s="368">
        <v>1</v>
      </c>
      <c r="I332" s="368">
        <v>1</v>
      </c>
      <c r="J332" s="368">
        <v>0</v>
      </c>
      <c r="K332" s="368">
        <v>0</v>
      </c>
      <c r="L332" s="368"/>
    </row>
    <row r="333" spans="1:12">
      <c r="A333" s="368" t="s">
        <v>2960</v>
      </c>
      <c r="B333" s="368" t="s">
        <v>139</v>
      </c>
      <c r="C333" s="368" t="s">
        <v>228</v>
      </c>
      <c r="D333" s="368">
        <v>7</v>
      </c>
      <c r="E333" s="368">
        <v>6</v>
      </c>
      <c r="F333" s="368">
        <v>1</v>
      </c>
      <c r="G333" s="368">
        <v>0</v>
      </c>
      <c r="H333" s="368">
        <v>7</v>
      </c>
      <c r="I333" s="368">
        <v>6</v>
      </c>
      <c r="J333" s="368">
        <v>1</v>
      </c>
      <c r="K333" s="368">
        <v>0</v>
      </c>
      <c r="L333" s="368"/>
    </row>
    <row r="334" spans="1:12">
      <c r="A334" s="368" t="s">
        <v>2961</v>
      </c>
      <c r="B334" s="368" t="s">
        <v>139</v>
      </c>
      <c r="C334" s="368" t="s">
        <v>178</v>
      </c>
      <c r="D334" s="368">
        <v>5</v>
      </c>
      <c r="E334" s="368">
        <v>4</v>
      </c>
      <c r="F334" s="368">
        <v>1</v>
      </c>
      <c r="G334" s="368">
        <v>0</v>
      </c>
      <c r="H334" s="368">
        <v>5</v>
      </c>
      <c r="I334" s="368">
        <v>4</v>
      </c>
      <c r="J334" s="368">
        <v>1</v>
      </c>
      <c r="K334" s="368">
        <v>0</v>
      </c>
      <c r="L334" s="368"/>
    </row>
    <row r="335" spans="1:12">
      <c r="A335" s="368" t="s">
        <v>2835</v>
      </c>
      <c r="B335" s="368" t="s">
        <v>139</v>
      </c>
      <c r="C335" s="368" t="s">
        <v>102</v>
      </c>
      <c r="D335" s="368">
        <v>1</v>
      </c>
      <c r="E335" s="368">
        <v>1</v>
      </c>
      <c r="F335" s="368">
        <v>0</v>
      </c>
      <c r="G335" s="368">
        <v>0</v>
      </c>
      <c r="H335" s="368">
        <v>1</v>
      </c>
      <c r="I335" s="368">
        <v>1</v>
      </c>
      <c r="J335" s="368">
        <v>0</v>
      </c>
      <c r="K335" s="368">
        <v>0</v>
      </c>
      <c r="L335" s="368"/>
    </row>
    <row r="336" spans="1:12">
      <c r="A336" s="368" t="s">
        <v>2795</v>
      </c>
      <c r="B336" s="368" t="s">
        <v>139</v>
      </c>
      <c r="C336" s="368" t="s">
        <v>85</v>
      </c>
      <c r="D336" s="368">
        <v>28</v>
      </c>
      <c r="E336" s="368">
        <v>25</v>
      </c>
      <c r="F336" s="368">
        <v>3</v>
      </c>
      <c r="G336" s="368">
        <v>0</v>
      </c>
      <c r="H336" s="368">
        <v>27</v>
      </c>
      <c r="I336" s="368">
        <v>24</v>
      </c>
      <c r="J336" s="368">
        <v>3</v>
      </c>
      <c r="K336" s="368">
        <v>0</v>
      </c>
      <c r="L336" s="368"/>
    </row>
    <row r="337" spans="1:12">
      <c r="A337" s="368" t="s">
        <v>2836</v>
      </c>
      <c r="B337" s="368" t="s">
        <v>139</v>
      </c>
      <c r="C337" s="368" t="s">
        <v>156</v>
      </c>
      <c r="D337" s="368">
        <v>7</v>
      </c>
      <c r="E337" s="368">
        <v>7</v>
      </c>
      <c r="F337" s="368">
        <v>0</v>
      </c>
      <c r="G337" s="368">
        <v>0</v>
      </c>
      <c r="H337" s="368">
        <v>5</v>
      </c>
      <c r="I337" s="368">
        <v>5</v>
      </c>
      <c r="J337" s="368">
        <v>0</v>
      </c>
      <c r="K337" s="368">
        <v>0</v>
      </c>
      <c r="L337" s="368"/>
    </row>
    <row r="338" spans="1:12">
      <c r="A338" s="368" t="s">
        <v>3004</v>
      </c>
      <c r="B338" s="368" t="s">
        <v>139</v>
      </c>
      <c r="C338" s="368" t="s">
        <v>200</v>
      </c>
      <c r="D338" s="368">
        <v>24</v>
      </c>
      <c r="E338" s="368">
        <v>23</v>
      </c>
      <c r="F338" s="368">
        <v>1</v>
      </c>
      <c r="G338" s="368">
        <v>0</v>
      </c>
      <c r="H338" s="368">
        <v>22</v>
      </c>
      <c r="I338" s="368">
        <v>21</v>
      </c>
      <c r="J338" s="368">
        <v>1</v>
      </c>
      <c r="K338" s="368">
        <v>0</v>
      </c>
      <c r="L338" s="368"/>
    </row>
    <row r="339" spans="1:12">
      <c r="A339" s="368" t="s">
        <v>2768</v>
      </c>
      <c r="B339" s="368" t="s">
        <v>139</v>
      </c>
      <c r="C339" s="368" t="s">
        <v>103</v>
      </c>
      <c r="D339" s="368">
        <v>4</v>
      </c>
      <c r="E339" s="368">
        <v>4</v>
      </c>
      <c r="F339" s="368">
        <v>0</v>
      </c>
      <c r="G339" s="368">
        <v>0</v>
      </c>
      <c r="H339" s="368">
        <v>3</v>
      </c>
      <c r="I339" s="368">
        <v>3</v>
      </c>
      <c r="J339" s="368">
        <v>0</v>
      </c>
      <c r="K339" s="368">
        <v>0</v>
      </c>
      <c r="L339" s="368"/>
    </row>
    <row r="340" spans="1:12">
      <c r="A340" s="368" t="s">
        <v>2870</v>
      </c>
      <c r="B340" s="368" t="s">
        <v>139</v>
      </c>
      <c r="C340" s="368" t="s">
        <v>104</v>
      </c>
      <c r="D340" s="368">
        <v>3</v>
      </c>
      <c r="E340" s="368">
        <v>2</v>
      </c>
      <c r="F340" s="368">
        <v>1</v>
      </c>
      <c r="G340" s="368">
        <v>0</v>
      </c>
      <c r="H340" s="368">
        <v>2</v>
      </c>
      <c r="I340" s="368">
        <v>2</v>
      </c>
      <c r="J340" s="368">
        <v>0</v>
      </c>
      <c r="K340" s="368">
        <v>0</v>
      </c>
      <c r="L340" s="368"/>
    </row>
    <row r="341" spans="1:12">
      <c r="A341" s="368" t="s">
        <v>2733</v>
      </c>
      <c r="B341" s="368" t="s">
        <v>139</v>
      </c>
      <c r="C341" s="368" t="s">
        <v>27</v>
      </c>
      <c r="D341" s="368">
        <v>7</v>
      </c>
      <c r="E341" s="368">
        <v>7</v>
      </c>
      <c r="F341" s="368">
        <v>0</v>
      </c>
      <c r="G341" s="368">
        <v>0</v>
      </c>
      <c r="H341" s="368">
        <v>7</v>
      </c>
      <c r="I341" s="368">
        <v>7</v>
      </c>
      <c r="J341" s="368">
        <v>0</v>
      </c>
      <c r="K341" s="368">
        <v>0</v>
      </c>
      <c r="L341" s="368"/>
    </row>
    <row r="342" spans="1:12">
      <c r="A342" s="368" t="s">
        <v>2660</v>
      </c>
      <c r="B342" s="368" t="s">
        <v>139</v>
      </c>
      <c r="C342" s="368" t="s">
        <v>179</v>
      </c>
      <c r="D342" s="368">
        <v>50</v>
      </c>
      <c r="E342" s="368">
        <v>40</v>
      </c>
      <c r="F342" s="368">
        <v>10</v>
      </c>
      <c r="G342" s="368">
        <v>0</v>
      </c>
      <c r="H342" s="368">
        <v>48</v>
      </c>
      <c r="I342" s="368">
        <v>38</v>
      </c>
      <c r="J342" s="368">
        <v>10</v>
      </c>
      <c r="K342" s="368">
        <v>0</v>
      </c>
      <c r="L342" s="368"/>
    </row>
    <row r="343" spans="1:12">
      <c r="A343" s="368" t="s">
        <v>2962</v>
      </c>
      <c r="B343" s="368" t="s">
        <v>139</v>
      </c>
      <c r="C343" s="368" t="s">
        <v>106</v>
      </c>
      <c r="D343" s="368">
        <v>1</v>
      </c>
      <c r="E343" s="368">
        <v>1</v>
      </c>
      <c r="F343" s="368">
        <v>0</v>
      </c>
      <c r="G343" s="368">
        <v>0</v>
      </c>
      <c r="H343" s="368">
        <v>1</v>
      </c>
      <c r="I343" s="368">
        <v>1</v>
      </c>
      <c r="J343" s="368">
        <v>0</v>
      </c>
      <c r="K343" s="368">
        <v>0</v>
      </c>
      <c r="L343" s="368"/>
    </row>
    <row r="344" spans="1:12">
      <c r="A344" s="368" t="s">
        <v>2734</v>
      </c>
      <c r="B344" s="368" t="s">
        <v>139</v>
      </c>
      <c r="C344" s="368" t="s">
        <v>107</v>
      </c>
      <c r="D344" s="368">
        <v>4</v>
      </c>
      <c r="E344" s="368">
        <v>3</v>
      </c>
      <c r="F344" s="368">
        <v>1</v>
      </c>
      <c r="G344" s="368">
        <v>0</v>
      </c>
      <c r="H344" s="368">
        <v>3</v>
      </c>
      <c r="I344" s="368">
        <v>2</v>
      </c>
      <c r="J344" s="368">
        <v>1</v>
      </c>
      <c r="K344" s="368">
        <v>0</v>
      </c>
      <c r="L344" s="368"/>
    </row>
    <row r="345" spans="1:12">
      <c r="A345" s="368" t="s">
        <v>2735</v>
      </c>
      <c r="B345" s="368" t="s">
        <v>139</v>
      </c>
      <c r="C345" s="368" t="s">
        <v>157</v>
      </c>
      <c r="D345" s="368">
        <v>2</v>
      </c>
      <c r="E345" s="368">
        <v>2</v>
      </c>
      <c r="F345" s="368">
        <v>0</v>
      </c>
      <c r="G345" s="368">
        <v>0</v>
      </c>
      <c r="H345" s="368">
        <v>2</v>
      </c>
      <c r="I345" s="368">
        <v>2</v>
      </c>
      <c r="J345" s="368">
        <v>0</v>
      </c>
      <c r="K345" s="368">
        <v>0</v>
      </c>
      <c r="L345" s="368"/>
    </row>
    <row r="346" spans="1:12">
      <c r="A346" s="368" t="s">
        <v>2796</v>
      </c>
      <c r="B346" s="368" t="s">
        <v>139</v>
      </c>
      <c r="C346" s="368" t="s">
        <v>108</v>
      </c>
      <c r="D346" s="368">
        <v>1</v>
      </c>
      <c r="E346" s="368">
        <v>1</v>
      </c>
      <c r="F346" s="368">
        <v>0</v>
      </c>
      <c r="G346" s="368">
        <v>0</v>
      </c>
      <c r="H346" s="368">
        <v>1</v>
      </c>
      <c r="I346" s="368">
        <v>1</v>
      </c>
      <c r="J346" s="368">
        <v>0</v>
      </c>
      <c r="K346" s="368">
        <v>0</v>
      </c>
      <c r="L346" s="368"/>
    </row>
    <row r="347" spans="1:12">
      <c r="A347" s="368" t="s">
        <v>2963</v>
      </c>
      <c r="B347" s="368" t="s">
        <v>139</v>
      </c>
      <c r="C347" s="368" t="s">
        <v>213</v>
      </c>
      <c r="D347" s="368">
        <v>8</v>
      </c>
      <c r="E347" s="368">
        <v>5</v>
      </c>
      <c r="F347" s="368">
        <v>3</v>
      </c>
      <c r="G347" s="368">
        <v>0</v>
      </c>
      <c r="H347" s="368">
        <v>5</v>
      </c>
      <c r="I347" s="368">
        <v>4</v>
      </c>
      <c r="J347" s="368">
        <v>1</v>
      </c>
      <c r="K347" s="368">
        <v>0</v>
      </c>
      <c r="L347" s="368"/>
    </row>
    <row r="348" spans="1:12">
      <c r="A348" s="368" t="s">
        <v>2769</v>
      </c>
      <c r="B348" s="368" t="s">
        <v>139</v>
      </c>
      <c r="C348" s="368" t="s">
        <v>86</v>
      </c>
      <c r="D348" s="368">
        <v>21</v>
      </c>
      <c r="E348" s="368">
        <v>17</v>
      </c>
      <c r="F348" s="368">
        <v>4</v>
      </c>
      <c r="G348" s="368">
        <v>0</v>
      </c>
      <c r="H348" s="368">
        <v>21</v>
      </c>
      <c r="I348" s="368">
        <v>17</v>
      </c>
      <c r="J348" s="368">
        <v>4</v>
      </c>
      <c r="K348" s="368">
        <v>0</v>
      </c>
      <c r="L348" s="368"/>
    </row>
    <row r="349" spans="1:12">
      <c r="A349" s="368" t="s">
        <v>2583</v>
      </c>
      <c r="B349" s="368" t="s">
        <v>139</v>
      </c>
      <c r="C349" s="368" t="s">
        <v>109</v>
      </c>
      <c r="D349" s="368">
        <v>7</v>
      </c>
      <c r="E349" s="368">
        <v>5</v>
      </c>
      <c r="F349" s="368">
        <v>2</v>
      </c>
      <c r="G349" s="368">
        <v>0</v>
      </c>
      <c r="H349" s="368">
        <v>7</v>
      </c>
      <c r="I349" s="368">
        <v>5</v>
      </c>
      <c r="J349" s="368">
        <v>2</v>
      </c>
      <c r="K349" s="368">
        <v>0</v>
      </c>
      <c r="L349" s="368"/>
    </row>
    <row r="350" spans="1:12">
      <c r="A350" s="368" t="s">
        <v>2964</v>
      </c>
      <c r="B350" s="368" t="s">
        <v>139</v>
      </c>
      <c r="C350" s="368" t="s">
        <v>110</v>
      </c>
      <c r="D350" s="368">
        <v>1</v>
      </c>
      <c r="E350" s="368">
        <v>0</v>
      </c>
      <c r="F350" s="368">
        <v>1</v>
      </c>
      <c r="G350" s="368">
        <v>0</v>
      </c>
      <c r="H350" s="368">
        <v>1</v>
      </c>
      <c r="I350" s="368">
        <v>0</v>
      </c>
      <c r="J350" s="368">
        <v>1</v>
      </c>
      <c r="K350" s="368">
        <v>0</v>
      </c>
      <c r="L350" s="368"/>
    </row>
    <row r="351" spans="1:12">
      <c r="A351" s="368" t="s">
        <v>2797</v>
      </c>
      <c r="B351" s="368" t="s">
        <v>139</v>
      </c>
      <c r="C351" s="368" t="s">
        <v>180</v>
      </c>
      <c r="D351" s="368">
        <v>1</v>
      </c>
      <c r="E351" s="368">
        <v>0</v>
      </c>
      <c r="F351" s="368">
        <v>1</v>
      </c>
      <c r="G351" s="368">
        <v>0</v>
      </c>
      <c r="H351" s="368">
        <v>0</v>
      </c>
      <c r="I351" s="368">
        <v>0</v>
      </c>
      <c r="J351" s="368">
        <v>0</v>
      </c>
      <c r="K351" s="368">
        <v>0</v>
      </c>
      <c r="L351" s="368"/>
    </row>
    <row r="352" spans="1:12">
      <c r="A352" s="368" t="s">
        <v>2798</v>
      </c>
      <c r="B352" s="368" t="s">
        <v>139</v>
      </c>
      <c r="C352" s="368" t="s">
        <v>111</v>
      </c>
      <c r="D352" s="368">
        <v>3</v>
      </c>
      <c r="E352" s="368">
        <v>2</v>
      </c>
      <c r="F352" s="368">
        <v>1</v>
      </c>
      <c r="G352" s="368">
        <v>0</v>
      </c>
      <c r="H352" s="368">
        <v>3</v>
      </c>
      <c r="I352" s="368">
        <v>2</v>
      </c>
      <c r="J352" s="368">
        <v>1</v>
      </c>
      <c r="K352" s="368">
        <v>0</v>
      </c>
      <c r="L352" s="368"/>
    </row>
    <row r="353" spans="1:12">
      <c r="A353" s="368" t="s">
        <v>3005</v>
      </c>
      <c r="B353" s="368" t="s">
        <v>139</v>
      </c>
      <c r="C353" s="368" t="s">
        <v>140</v>
      </c>
      <c r="D353" s="368">
        <v>1</v>
      </c>
      <c r="E353" s="368">
        <v>0</v>
      </c>
      <c r="F353" s="368">
        <v>1</v>
      </c>
      <c r="G353" s="368">
        <v>0</v>
      </c>
      <c r="H353" s="368">
        <v>1</v>
      </c>
      <c r="I353" s="368">
        <v>0</v>
      </c>
      <c r="J353" s="368">
        <v>1</v>
      </c>
      <c r="K353" s="368">
        <v>0</v>
      </c>
      <c r="L353" s="368"/>
    </row>
    <row r="354" spans="1:12">
      <c r="A354" s="368" t="s">
        <v>2625</v>
      </c>
      <c r="B354" s="368" t="s">
        <v>139</v>
      </c>
      <c r="C354" s="368" t="s">
        <v>181</v>
      </c>
      <c r="D354" s="368">
        <v>29</v>
      </c>
      <c r="E354" s="368">
        <v>22</v>
      </c>
      <c r="F354" s="368">
        <v>7</v>
      </c>
      <c r="G354" s="368">
        <v>0</v>
      </c>
      <c r="H354" s="368">
        <v>29</v>
      </c>
      <c r="I354" s="368">
        <v>22</v>
      </c>
      <c r="J354" s="368">
        <v>7</v>
      </c>
      <c r="K354" s="368">
        <v>0</v>
      </c>
      <c r="L354" s="368"/>
    </row>
    <row r="355" spans="1:12">
      <c r="A355" s="368" t="s">
        <v>2626</v>
      </c>
      <c r="B355" s="368" t="s">
        <v>139</v>
      </c>
      <c r="C355" s="368" t="s">
        <v>229</v>
      </c>
      <c r="D355" s="368">
        <v>13</v>
      </c>
      <c r="E355" s="368">
        <v>13</v>
      </c>
      <c r="F355" s="368">
        <v>0</v>
      </c>
      <c r="G355" s="368">
        <v>0</v>
      </c>
      <c r="H355" s="368">
        <v>12</v>
      </c>
      <c r="I355" s="368">
        <v>12</v>
      </c>
      <c r="J355" s="368">
        <v>0</v>
      </c>
      <c r="K355" s="368">
        <v>0</v>
      </c>
      <c r="L355" s="368"/>
    </row>
    <row r="356" spans="1:12">
      <c r="A356" s="368" t="s">
        <v>2584</v>
      </c>
      <c r="B356" s="368" t="s">
        <v>139</v>
      </c>
      <c r="C356" s="368" t="s">
        <v>141</v>
      </c>
      <c r="D356" s="368">
        <v>3</v>
      </c>
      <c r="E356" s="368">
        <v>3</v>
      </c>
      <c r="F356" s="368">
        <v>0</v>
      </c>
      <c r="G356" s="368">
        <v>0</v>
      </c>
      <c r="H356" s="368">
        <v>2</v>
      </c>
      <c r="I356" s="368">
        <v>2</v>
      </c>
      <c r="J356" s="368">
        <v>0</v>
      </c>
      <c r="K356" s="368">
        <v>0</v>
      </c>
      <c r="L356" s="368"/>
    </row>
    <row r="357" spans="1:12">
      <c r="A357" s="368" t="s">
        <v>2799</v>
      </c>
      <c r="B357" s="368" t="s">
        <v>139</v>
      </c>
      <c r="C357" s="368" t="s">
        <v>114</v>
      </c>
      <c r="D357" s="368">
        <v>14</v>
      </c>
      <c r="E357" s="368">
        <v>14</v>
      </c>
      <c r="F357" s="368">
        <v>0</v>
      </c>
      <c r="G357" s="368">
        <v>0</v>
      </c>
      <c r="H357" s="368">
        <v>14</v>
      </c>
      <c r="I357" s="368">
        <v>14</v>
      </c>
      <c r="J357" s="368">
        <v>0</v>
      </c>
      <c r="K357" s="368">
        <v>0</v>
      </c>
      <c r="L357" s="368"/>
    </row>
    <row r="358" spans="1:12">
      <c r="A358" s="368" t="s">
        <v>2800</v>
      </c>
      <c r="B358" s="368" t="s">
        <v>139</v>
      </c>
      <c r="C358" s="368" t="s">
        <v>28</v>
      </c>
      <c r="D358" s="368">
        <v>6</v>
      </c>
      <c r="E358" s="368">
        <v>5</v>
      </c>
      <c r="F358" s="368">
        <v>1</v>
      </c>
      <c r="G358" s="368">
        <v>0</v>
      </c>
      <c r="H358" s="368">
        <v>6</v>
      </c>
      <c r="I358" s="368">
        <v>5</v>
      </c>
      <c r="J358" s="368">
        <v>1</v>
      </c>
      <c r="K358" s="368">
        <v>0</v>
      </c>
      <c r="L358" s="368"/>
    </row>
    <row r="359" spans="1:12">
      <c r="A359" s="368" t="s">
        <v>2627</v>
      </c>
      <c r="B359" s="368" t="s">
        <v>139</v>
      </c>
      <c r="C359" s="368" t="s">
        <v>142</v>
      </c>
      <c r="D359" s="368">
        <v>1</v>
      </c>
      <c r="E359" s="368">
        <v>1</v>
      </c>
      <c r="F359" s="368">
        <v>0</v>
      </c>
      <c r="G359" s="368">
        <v>0</v>
      </c>
      <c r="H359" s="368">
        <v>1</v>
      </c>
      <c r="I359" s="368">
        <v>1</v>
      </c>
      <c r="J359" s="368">
        <v>0</v>
      </c>
      <c r="K359" s="368">
        <v>0</v>
      </c>
      <c r="L359" s="368"/>
    </row>
    <row r="360" spans="1:12">
      <c r="A360" s="368" t="s">
        <v>2770</v>
      </c>
      <c r="B360" s="368" t="s">
        <v>139</v>
      </c>
      <c r="C360" s="368" t="s">
        <v>29</v>
      </c>
      <c r="D360" s="368">
        <v>53</v>
      </c>
      <c r="E360" s="368">
        <v>49</v>
      </c>
      <c r="F360" s="368">
        <v>4</v>
      </c>
      <c r="G360" s="368">
        <v>0</v>
      </c>
      <c r="H360" s="368">
        <v>52</v>
      </c>
      <c r="I360" s="368">
        <v>48</v>
      </c>
      <c r="J360" s="368">
        <v>4</v>
      </c>
      <c r="K360" s="368">
        <v>0</v>
      </c>
      <c r="L360" s="368"/>
    </row>
    <row r="361" spans="1:12">
      <c r="A361" s="368" t="s">
        <v>2871</v>
      </c>
      <c r="B361" s="368" t="s">
        <v>139</v>
      </c>
      <c r="C361" s="368" t="s">
        <v>115</v>
      </c>
      <c r="D361" s="368">
        <v>52</v>
      </c>
      <c r="E361" s="368">
        <v>42</v>
      </c>
      <c r="F361" s="368">
        <v>10</v>
      </c>
      <c r="G361" s="368">
        <v>0</v>
      </c>
      <c r="H361" s="368">
        <v>51</v>
      </c>
      <c r="I361" s="368">
        <v>41</v>
      </c>
      <c r="J361" s="368">
        <v>10</v>
      </c>
      <c r="K361" s="368">
        <v>0</v>
      </c>
      <c r="L361" s="368"/>
    </row>
    <row r="362" spans="1:12">
      <c r="A362" s="368" t="s">
        <v>3006</v>
      </c>
      <c r="B362" s="368" t="s">
        <v>139</v>
      </c>
      <c r="C362" s="368" t="s">
        <v>75</v>
      </c>
      <c r="D362" s="368">
        <v>5</v>
      </c>
      <c r="E362" s="368">
        <v>2</v>
      </c>
      <c r="F362" s="368">
        <v>3</v>
      </c>
      <c r="G362" s="368">
        <v>0</v>
      </c>
      <c r="H362" s="368">
        <v>3</v>
      </c>
      <c r="I362" s="368">
        <v>1</v>
      </c>
      <c r="J362" s="368">
        <v>2</v>
      </c>
      <c r="K362" s="368">
        <v>0</v>
      </c>
      <c r="L362" s="368"/>
    </row>
    <row r="363" spans="1:12">
      <c r="A363" s="368" t="s">
        <v>2965</v>
      </c>
      <c r="B363" s="368" t="s">
        <v>139</v>
      </c>
      <c r="C363" s="368" t="s">
        <v>76</v>
      </c>
      <c r="D363" s="368">
        <v>25</v>
      </c>
      <c r="E363" s="368">
        <v>21</v>
      </c>
      <c r="F363" s="368">
        <v>4</v>
      </c>
      <c r="G363" s="368">
        <v>0</v>
      </c>
      <c r="H363" s="368">
        <v>22</v>
      </c>
      <c r="I363" s="368">
        <v>19</v>
      </c>
      <c r="J363" s="368">
        <v>3</v>
      </c>
      <c r="K363" s="368">
        <v>0</v>
      </c>
      <c r="L363" s="368"/>
    </row>
    <row r="364" spans="1:12">
      <c r="A364" s="368" t="s">
        <v>2628</v>
      </c>
      <c r="B364" s="368" t="s">
        <v>139</v>
      </c>
      <c r="C364" s="368" t="s">
        <v>143</v>
      </c>
      <c r="D364" s="368">
        <v>4</v>
      </c>
      <c r="E364" s="368">
        <v>3</v>
      </c>
      <c r="F364" s="368">
        <v>1</v>
      </c>
      <c r="G364" s="368">
        <v>0</v>
      </c>
      <c r="H364" s="368">
        <v>2</v>
      </c>
      <c r="I364" s="368">
        <v>2</v>
      </c>
      <c r="J364" s="368">
        <v>0</v>
      </c>
      <c r="K364" s="368">
        <v>0</v>
      </c>
      <c r="L364" s="368"/>
    </row>
    <row r="365" spans="1:12">
      <c r="A365" s="368" t="s">
        <v>2872</v>
      </c>
      <c r="B365" s="368" t="s">
        <v>139</v>
      </c>
      <c r="C365" s="368" t="s">
        <v>77</v>
      </c>
      <c r="D365" s="368">
        <v>22</v>
      </c>
      <c r="E365" s="368">
        <v>20</v>
      </c>
      <c r="F365" s="368">
        <v>2</v>
      </c>
      <c r="G365" s="368">
        <v>0</v>
      </c>
      <c r="H365" s="368">
        <v>19</v>
      </c>
      <c r="I365" s="368">
        <v>17</v>
      </c>
      <c r="J365" s="368">
        <v>2</v>
      </c>
      <c r="K365" s="368">
        <v>0</v>
      </c>
      <c r="L365" s="368"/>
    </row>
    <row r="366" spans="1:12">
      <c r="A366" s="368" t="s">
        <v>2966</v>
      </c>
      <c r="B366" s="368" t="s">
        <v>139</v>
      </c>
      <c r="C366" s="368" t="s">
        <v>30</v>
      </c>
      <c r="D366" s="368">
        <v>15</v>
      </c>
      <c r="E366" s="368">
        <v>15</v>
      </c>
      <c r="F366" s="368">
        <v>0</v>
      </c>
      <c r="G366" s="368">
        <v>0</v>
      </c>
      <c r="H366" s="368">
        <v>14</v>
      </c>
      <c r="I366" s="368">
        <v>14</v>
      </c>
      <c r="J366" s="368">
        <v>0</v>
      </c>
      <c r="K366" s="368">
        <v>0</v>
      </c>
      <c r="L366" s="368"/>
    </row>
    <row r="367" spans="1:12">
      <c r="A367" s="368" t="s">
        <v>2837</v>
      </c>
      <c r="B367" s="368" t="s">
        <v>139</v>
      </c>
      <c r="C367" s="368" t="s">
        <v>173</v>
      </c>
      <c r="D367" s="368">
        <v>5</v>
      </c>
      <c r="E367" s="368">
        <v>4</v>
      </c>
      <c r="F367" s="368">
        <v>1</v>
      </c>
      <c r="G367" s="368">
        <v>0</v>
      </c>
      <c r="H367" s="368">
        <v>4</v>
      </c>
      <c r="I367" s="368">
        <v>3</v>
      </c>
      <c r="J367" s="368">
        <v>1</v>
      </c>
      <c r="K367" s="368">
        <v>0</v>
      </c>
      <c r="L367" s="368"/>
    </row>
    <row r="368" spans="1:12">
      <c r="A368" s="368" t="s">
        <v>2913</v>
      </c>
      <c r="B368" s="368" t="s">
        <v>139</v>
      </c>
      <c r="C368" s="368" t="s">
        <v>87</v>
      </c>
      <c r="D368" s="368">
        <v>5</v>
      </c>
      <c r="E368" s="368">
        <v>4</v>
      </c>
      <c r="F368" s="368">
        <v>1</v>
      </c>
      <c r="G368" s="368">
        <v>0</v>
      </c>
      <c r="H368" s="368">
        <v>5</v>
      </c>
      <c r="I368" s="368">
        <v>4</v>
      </c>
      <c r="J368" s="368">
        <v>1</v>
      </c>
      <c r="K368" s="368">
        <v>0</v>
      </c>
      <c r="L368" s="368"/>
    </row>
    <row r="369" spans="1:12">
      <c r="A369" s="368" t="s">
        <v>3007</v>
      </c>
      <c r="B369" s="368" t="s">
        <v>139</v>
      </c>
      <c r="C369" s="368" t="s">
        <v>31</v>
      </c>
      <c r="D369" s="368">
        <v>11</v>
      </c>
      <c r="E369" s="368">
        <v>11</v>
      </c>
      <c r="F369" s="368">
        <v>0</v>
      </c>
      <c r="G369" s="368">
        <v>0</v>
      </c>
      <c r="H369" s="368">
        <v>10</v>
      </c>
      <c r="I369" s="368">
        <v>10</v>
      </c>
      <c r="J369" s="368">
        <v>0</v>
      </c>
      <c r="K369" s="368">
        <v>0</v>
      </c>
      <c r="L369" s="368"/>
    </row>
    <row r="370" spans="1:12">
      <c r="A370" s="368" t="s">
        <v>2771</v>
      </c>
      <c r="B370" s="368" t="s">
        <v>139</v>
      </c>
      <c r="C370" s="368" t="s">
        <v>182</v>
      </c>
      <c r="D370" s="368">
        <v>5</v>
      </c>
      <c r="E370" s="368">
        <v>4</v>
      </c>
      <c r="F370" s="368">
        <v>1</v>
      </c>
      <c r="G370" s="368">
        <v>0</v>
      </c>
      <c r="H370" s="368">
        <v>5</v>
      </c>
      <c r="I370" s="368">
        <v>4</v>
      </c>
      <c r="J370" s="368">
        <v>1</v>
      </c>
      <c r="K370" s="368">
        <v>0</v>
      </c>
      <c r="L370" s="368"/>
    </row>
    <row r="371" spans="1:12">
      <c r="A371" s="368" t="s">
        <v>2585</v>
      </c>
      <c r="B371" s="368" t="s">
        <v>139</v>
      </c>
      <c r="C371" s="368" t="s">
        <v>144</v>
      </c>
      <c r="D371" s="368">
        <v>6</v>
      </c>
      <c r="E371" s="368">
        <v>5</v>
      </c>
      <c r="F371" s="368">
        <v>1</v>
      </c>
      <c r="G371" s="368">
        <v>0</v>
      </c>
      <c r="H371" s="368">
        <v>5</v>
      </c>
      <c r="I371" s="368">
        <v>4</v>
      </c>
      <c r="J371" s="368">
        <v>1</v>
      </c>
      <c r="K371" s="368">
        <v>0</v>
      </c>
      <c r="L371" s="368"/>
    </row>
    <row r="372" spans="1:12">
      <c r="A372" s="368" t="s">
        <v>2629</v>
      </c>
      <c r="B372" s="368" t="s">
        <v>139</v>
      </c>
      <c r="C372" s="368" t="s">
        <v>158</v>
      </c>
      <c r="D372" s="368">
        <v>2</v>
      </c>
      <c r="E372" s="368">
        <v>2</v>
      </c>
      <c r="F372" s="368">
        <v>0</v>
      </c>
      <c r="G372" s="368">
        <v>0</v>
      </c>
      <c r="H372" s="368">
        <v>2</v>
      </c>
      <c r="I372" s="368">
        <v>2</v>
      </c>
      <c r="J372" s="368">
        <v>0</v>
      </c>
      <c r="K372" s="368">
        <v>0</v>
      </c>
      <c r="L372" s="368"/>
    </row>
    <row r="373" spans="1:12">
      <c r="A373" s="368" t="s">
        <v>2914</v>
      </c>
      <c r="B373" s="368" t="s">
        <v>139</v>
      </c>
      <c r="C373" s="368" t="s">
        <v>183</v>
      </c>
      <c r="D373" s="368">
        <v>11</v>
      </c>
      <c r="E373" s="368">
        <v>10</v>
      </c>
      <c r="F373" s="368">
        <v>1</v>
      </c>
      <c r="G373" s="368">
        <v>0</v>
      </c>
      <c r="H373" s="368">
        <v>11</v>
      </c>
      <c r="I373" s="368">
        <v>10</v>
      </c>
      <c r="J373" s="368">
        <v>1</v>
      </c>
      <c r="K373" s="368">
        <v>0</v>
      </c>
      <c r="L373" s="368"/>
    </row>
    <row r="374" spans="1:12">
      <c r="A374" s="368" t="s">
        <v>3008</v>
      </c>
      <c r="B374" s="368" t="s">
        <v>139</v>
      </c>
      <c r="C374" s="368" t="s">
        <v>159</v>
      </c>
      <c r="D374" s="368">
        <v>5</v>
      </c>
      <c r="E374" s="368">
        <v>5</v>
      </c>
      <c r="F374" s="368">
        <v>0</v>
      </c>
      <c r="G374" s="368">
        <v>0</v>
      </c>
      <c r="H374" s="368">
        <v>3</v>
      </c>
      <c r="I374" s="368">
        <v>3</v>
      </c>
      <c r="J374" s="368">
        <v>0</v>
      </c>
      <c r="K374" s="368">
        <v>0</v>
      </c>
      <c r="L374" s="368"/>
    </row>
    <row r="375" spans="1:12">
      <c r="A375" s="368" t="s">
        <v>2967</v>
      </c>
      <c r="B375" s="368" t="s">
        <v>139</v>
      </c>
      <c r="C375" s="368" t="s">
        <v>145</v>
      </c>
      <c r="D375" s="368">
        <v>4</v>
      </c>
      <c r="E375" s="368">
        <v>3</v>
      </c>
      <c r="F375" s="368">
        <v>1</v>
      </c>
      <c r="G375" s="368">
        <v>0</v>
      </c>
      <c r="H375" s="368">
        <v>2</v>
      </c>
      <c r="I375" s="368">
        <v>2</v>
      </c>
      <c r="J375" s="368">
        <v>0</v>
      </c>
      <c r="K375" s="368">
        <v>0</v>
      </c>
      <c r="L375" s="368"/>
    </row>
    <row r="376" spans="1:12">
      <c r="A376" s="368" t="s">
        <v>2873</v>
      </c>
      <c r="B376" s="368" t="s">
        <v>139</v>
      </c>
      <c r="C376" s="368" t="s">
        <v>88</v>
      </c>
      <c r="D376" s="368">
        <v>14</v>
      </c>
      <c r="E376" s="368">
        <v>13</v>
      </c>
      <c r="F376" s="368">
        <v>1</v>
      </c>
      <c r="G376" s="368">
        <v>0</v>
      </c>
      <c r="H376" s="368">
        <v>12</v>
      </c>
      <c r="I376" s="368">
        <v>11</v>
      </c>
      <c r="J376" s="368">
        <v>1</v>
      </c>
      <c r="K376" s="368">
        <v>0</v>
      </c>
      <c r="L376" s="368"/>
    </row>
    <row r="377" spans="1:12">
      <c r="A377" s="368" t="s">
        <v>2801</v>
      </c>
      <c r="B377" s="368" t="s">
        <v>139</v>
      </c>
      <c r="C377" s="368" t="s">
        <v>56</v>
      </c>
      <c r="D377" s="368">
        <v>3</v>
      </c>
      <c r="E377" s="368">
        <v>2</v>
      </c>
      <c r="F377" s="368">
        <v>1</v>
      </c>
      <c r="G377" s="368">
        <v>0</v>
      </c>
      <c r="H377" s="368">
        <v>3</v>
      </c>
      <c r="I377" s="368">
        <v>2</v>
      </c>
      <c r="J377" s="368">
        <v>1</v>
      </c>
      <c r="K377" s="368">
        <v>0</v>
      </c>
      <c r="L377" s="368"/>
    </row>
    <row r="378" spans="1:12">
      <c r="A378" s="368" t="s">
        <v>2700</v>
      </c>
      <c r="B378" s="368" t="s">
        <v>139</v>
      </c>
      <c r="C378" s="368" t="s">
        <v>57</v>
      </c>
      <c r="D378" s="368">
        <v>5</v>
      </c>
      <c r="E378" s="368">
        <v>4</v>
      </c>
      <c r="F378" s="368">
        <v>1</v>
      </c>
      <c r="G378" s="368">
        <v>0</v>
      </c>
      <c r="H378" s="368">
        <v>4</v>
      </c>
      <c r="I378" s="368">
        <v>3</v>
      </c>
      <c r="J378" s="368">
        <v>1</v>
      </c>
      <c r="K378" s="368">
        <v>0</v>
      </c>
      <c r="L378" s="368"/>
    </row>
    <row r="379" spans="1:12">
      <c r="A379" s="368" t="s">
        <v>2874</v>
      </c>
      <c r="B379" s="368" t="s">
        <v>139</v>
      </c>
      <c r="C379" s="368" t="s">
        <v>202</v>
      </c>
      <c r="D379" s="368">
        <v>5</v>
      </c>
      <c r="E379" s="368">
        <v>5</v>
      </c>
      <c r="F379" s="368">
        <v>0</v>
      </c>
      <c r="G379" s="368">
        <v>0</v>
      </c>
      <c r="H379" s="368">
        <v>5</v>
      </c>
      <c r="I379" s="368">
        <v>5</v>
      </c>
      <c r="J379" s="368">
        <v>0</v>
      </c>
      <c r="K379" s="368">
        <v>0</v>
      </c>
      <c r="L379" s="368"/>
    </row>
    <row r="380" spans="1:12">
      <c r="A380" s="368" t="s">
        <v>2586</v>
      </c>
      <c r="B380" s="368" t="s">
        <v>139</v>
      </c>
      <c r="C380" s="368" t="s">
        <v>160</v>
      </c>
      <c r="D380" s="368">
        <v>3</v>
      </c>
      <c r="E380" s="368">
        <v>2</v>
      </c>
      <c r="F380" s="368">
        <v>1</v>
      </c>
      <c r="G380" s="368">
        <v>0</v>
      </c>
      <c r="H380" s="368">
        <v>3</v>
      </c>
      <c r="I380" s="368">
        <v>2</v>
      </c>
      <c r="J380" s="368">
        <v>1</v>
      </c>
      <c r="K380" s="368">
        <v>0</v>
      </c>
      <c r="L380" s="368"/>
    </row>
    <row r="381" spans="1:12">
      <c r="A381" s="368" t="s">
        <v>2661</v>
      </c>
      <c r="B381" s="368" t="s">
        <v>139</v>
      </c>
      <c r="C381" s="368" t="s">
        <v>58</v>
      </c>
      <c r="D381" s="368">
        <v>23</v>
      </c>
      <c r="E381" s="368">
        <v>20</v>
      </c>
      <c r="F381" s="368">
        <v>3</v>
      </c>
      <c r="G381" s="368">
        <v>0</v>
      </c>
      <c r="H381" s="368">
        <v>20</v>
      </c>
      <c r="I381" s="368">
        <v>17</v>
      </c>
      <c r="J381" s="368">
        <v>3</v>
      </c>
      <c r="K381" s="368">
        <v>0</v>
      </c>
      <c r="L381" s="368"/>
    </row>
    <row r="382" spans="1:12">
      <c r="A382" s="368" t="s">
        <v>2587</v>
      </c>
      <c r="B382" s="368" t="s">
        <v>139</v>
      </c>
      <c r="C382" s="368" t="s">
        <v>78</v>
      </c>
      <c r="D382" s="368">
        <v>33</v>
      </c>
      <c r="E382" s="368">
        <v>31</v>
      </c>
      <c r="F382" s="368">
        <v>2</v>
      </c>
      <c r="G382" s="368">
        <v>0</v>
      </c>
      <c r="H382" s="368">
        <v>29</v>
      </c>
      <c r="I382" s="368">
        <v>27</v>
      </c>
      <c r="J382" s="368">
        <v>2</v>
      </c>
      <c r="K382" s="368">
        <v>0</v>
      </c>
      <c r="L382" s="368"/>
    </row>
    <row r="383" spans="1:12">
      <c r="A383" s="368" t="s">
        <v>2694</v>
      </c>
      <c r="B383" s="368" t="s">
        <v>139</v>
      </c>
      <c r="C383" s="368" t="s">
        <v>161</v>
      </c>
      <c r="D383" s="368">
        <v>6</v>
      </c>
      <c r="E383" s="368">
        <v>6</v>
      </c>
      <c r="F383" s="368">
        <v>0</v>
      </c>
      <c r="G383" s="368">
        <v>0</v>
      </c>
      <c r="H383" s="368">
        <v>6</v>
      </c>
      <c r="I383" s="368">
        <v>6</v>
      </c>
      <c r="J383" s="368">
        <v>0</v>
      </c>
      <c r="K383" s="368">
        <v>0</v>
      </c>
      <c r="L383" s="368"/>
    </row>
    <row r="384" spans="1:12">
      <c r="A384" s="368" t="s">
        <v>2588</v>
      </c>
      <c r="B384" s="368" t="s">
        <v>139</v>
      </c>
      <c r="C384" s="368" t="s">
        <v>79</v>
      </c>
      <c r="D384" s="368">
        <v>6</v>
      </c>
      <c r="E384" s="368">
        <v>6</v>
      </c>
      <c r="F384" s="368">
        <v>0</v>
      </c>
      <c r="G384" s="368">
        <v>0</v>
      </c>
      <c r="H384" s="368">
        <v>6</v>
      </c>
      <c r="I384" s="368">
        <v>6</v>
      </c>
      <c r="J384" s="368">
        <v>0</v>
      </c>
      <c r="K384" s="368">
        <v>0</v>
      </c>
      <c r="L384" s="368"/>
    </row>
    <row r="385" spans="1:12">
      <c r="A385" s="368" t="s">
        <v>2695</v>
      </c>
      <c r="B385" s="368" t="s">
        <v>139</v>
      </c>
      <c r="C385" s="368" t="s">
        <v>80</v>
      </c>
      <c r="D385" s="368">
        <v>25</v>
      </c>
      <c r="E385" s="368">
        <v>24</v>
      </c>
      <c r="F385" s="368">
        <v>1</v>
      </c>
      <c r="G385" s="368">
        <v>0</v>
      </c>
      <c r="H385" s="368">
        <v>24</v>
      </c>
      <c r="I385" s="368">
        <v>23</v>
      </c>
      <c r="J385" s="368">
        <v>1</v>
      </c>
      <c r="K385" s="368">
        <v>0</v>
      </c>
      <c r="L385" s="368"/>
    </row>
    <row r="386" spans="1:12">
      <c r="A386" s="368" t="s">
        <v>2915</v>
      </c>
      <c r="B386" s="368" t="s">
        <v>139</v>
      </c>
      <c r="C386" s="368" t="s">
        <v>32</v>
      </c>
      <c r="D386" s="368">
        <v>9</v>
      </c>
      <c r="E386" s="368">
        <v>7</v>
      </c>
      <c r="F386" s="368">
        <v>2</v>
      </c>
      <c r="G386" s="368">
        <v>0</v>
      </c>
      <c r="H386" s="368">
        <v>9</v>
      </c>
      <c r="I386" s="368">
        <v>7</v>
      </c>
      <c r="J386" s="368">
        <v>2</v>
      </c>
      <c r="K386" s="368">
        <v>0</v>
      </c>
      <c r="L386" s="368"/>
    </row>
    <row r="387" spans="1:12">
      <c r="A387" s="368" t="s">
        <v>2701</v>
      </c>
      <c r="B387" s="368" t="s">
        <v>139</v>
      </c>
      <c r="C387" s="368" t="s">
        <v>184</v>
      </c>
      <c r="D387" s="368">
        <v>33</v>
      </c>
      <c r="E387" s="368">
        <v>29</v>
      </c>
      <c r="F387" s="368">
        <v>4</v>
      </c>
      <c r="G387" s="368">
        <v>0</v>
      </c>
      <c r="H387" s="368">
        <v>30</v>
      </c>
      <c r="I387" s="368">
        <v>26</v>
      </c>
      <c r="J387" s="368">
        <v>4</v>
      </c>
      <c r="K387" s="368">
        <v>0</v>
      </c>
      <c r="L387" s="368"/>
    </row>
    <row r="388" spans="1:12">
      <c r="A388" s="368" t="s">
        <v>2662</v>
      </c>
      <c r="B388" s="368" t="s">
        <v>139</v>
      </c>
      <c r="C388" s="368" t="s">
        <v>89</v>
      </c>
      <c r="D388" s="368">
        <v>7</v>
      </c>
      <c r="E388" s="368">
        <v>7</v>
      </c>
      <c r="F388" s="368">
        <v>0</v>
      </c>
      <c r="G388" s="368">
        <v>0</v>
      </c>
      <c r="H388" s="368">
        <v>7</v>
      </c>
      <c r="I388" s="368">
        <v>7</v>
      </c>
      <c r="J388" s="368">
        <v>0</v>
      </c>
      <c r="K388" s="368">
        <v>0</v>
      </c>
      <c r="L388" s="368"/>
    </row>
    <row r="389" spans="1:12">
      <c r="A389" s="368" t="s">
        <v>2875</v>
      </c>
      <c r="B389" s="368" t="s">
        <v>139</v>
      </c>
      <c r="C389" s="368" t="s">
        <v>203</v>
      </c>
      <c r="D389" s="368">
        <v>3</v>
      </c>
      <c r="E389" s="368">
        <v>3</v>
      </c>
      <c r="F389" s="368">
        <v>0</v>
      </c>
      <c r="G389" s="368">
        <v>0</v>
      </c>
      <c r="H389" s="368">
        <v>3</v>
      </c>
      <c r="I389" s="368">
        <v>3</v>
      </c>
      <c r="J389" s="368">
        <v>0</v>
      </c>
      <c r="K389" s="368">
        <v>0</v>
      </c>
      <c r="L389" s="368"/>
    </row>
    <row r="390" spans="1:12">
      <c r="A390" s="368" t="s">
        <v>2589</v>
      </c>
      <c r="B390" s="368" t="s">
        <v>139</v>
      </c>
      <c r="C390" s="368" t="s">
        <v>204</v>
      </c>
      <c r="D390" s="368">
        <v>2</v>
      </c>
      <c r="E390" s="368">
        <v>1</v>
      </c>
      <c r="F390" s="368">
        <v>1</v>
      </c>
      <c r="G390" s="368">
        <v>0</v>
      </c>
      <c r="H390" s="368">
        <v>2</v>
      </c>
      <c r="I390" s="368">
        <v>1</v>
      </c>
      <c r="J390" s="368">
        <v>1</v>
      </c>
      <c r="K390" s="368">
        <v>0</v>
      </c>
      <c r="L390" s="368"/>
    </row>
    <row r="391" spans="1:12">
      <c r="A391" s="368" t="s">
        <v>2702</v>
      </c>
      <c r="B391" s="368" t="s">
        <v>139</v>
      </c>
      <c r="C391" s="368" t="s">
        <v>185</v>
      </c>
      <c r="D391" s="368">
        <v>5</v>
      </c>
      <c r="E391" s="368">
        <v>4</v>
      </c>
      <c r="F391" s="368">
        <v>1</v>
      </c>
      <c r="G391" s="368">
        <v>0</v>
      </c>
      <c r="H391" s="368">
        <v>5</v>
      </c>
      <c r="I391" s="368">
        <v>4</v>
      </c>
      <c r="J391" s="368">
        <v>1</v>
      </c>
      <c r="K391" s="368">
        <v>0</v>
      </c>
      <c r="L391" s="368"/>
    </row>
    <row r="392" spans="1:12">
      <c r="A392" s="368" t="s">
        <v>2703</v>
      </c>
      <c r="B392" s="368" t="s">
        <v>139</v>
      </c>
      <c r="C392" s="368" t="s">
        <v>186</v>
      </c>
      <c r="D392" s="368">
        <v>2</v>
      </c>
      <c r="E392" s="368">
        <v>2</v>
      </c>
      <c r="F392" s="368">
        <v>0</v>
      </c>
      <c r="G392" s="368">
        <v>0</v>
      </c>
      <c r="H392" s="368">
        <v>2</v>
      </c>
      <c r="I392" s="368">
        <v>2</v>
      </c>
      <c r="J392" s="368">
        <v>0</v>
      </c>
      <c r="K392" s="368">
        <v>0</v>
      </c>
      <c r="L392" s="368"/>
    </row>
    <row r="393" spans="1:12">
      <c r="A393" s="368" t="s">
        <v>2916</v>
      </c>
      <c r="B393" s="368" t="s">
        <v>139</v>
      </c>
      <c r="C393" s="368" t="s">
        <v>162</v>
      </c>
      <c r="D393" s="368">
        <v>6</v>
      </c>
      <c r="E393" s="368">
        <v>6</v>
      </c>
      <c r="F393" s="368">
        <v>0</v>
      </c>
      <c r="G393" s="368">
        <v>0</v>
      </c>
      <c r="H393" s="368">
        <v>6</v>
      </c>
      <c r="I393" s="368">
        <v>6</v>
      </c>
      <c r="J393" s="368">
        <v>0</v>
      </c>
      <c r="K393" s="368">
        <v>0</v>
      </c>
      <c r="L393" s="368"/>
    </row>
    <row r="394" spans="1:12">
      <c r="A394" s="368" t="s">
        <v>2736</v>
      </c>
      <c r="B394" s="368" t="s">
        <v>139</v>
      </c>
      <c r="C394" s="368" t="s">
        <v>147</v>
      </c>
      <c r="D394" s="368">
        <v>8</v>
      </c>
      <c r="E394" s="368">
        <v>8</v>
      </c>
      <c r="F394" s="368">
        <v>0</v>
      </c>
      <c r="G394" s="368">
        <v>0</v>
      </c>
      <c r="H394" s="368">
        <v>7</v>
      </c>
      <c r="I394" s="368">
        <v>7</v>
      </c>
      <c r="J394" s="368">
        <v>0</v>
      </c>
      <c r="K394" s="368">
        <v>0</v>
      </c>
      <c r="L394" s="368"/>
    </row>
    <row r="395" spans="1:12">
      <c r="A395" s="368" t="s">
        <v>3009</v>
      </c>
      <c r="B395" s="368" t="s">
        <v>139</v>
      </c>
      <c r="C395" s="368" t="s">
        <v>33</v>
      </c>
      <c r="D395" s="368">
        <v>15</v>
      </c>
      <c r="E395" s="368">
        <v>12</v>
      </c>
      <c r="F395" s="368">
        <v>3</v>
      </c>
      <c r="G395" s="368">
        <v>0</v>
      </c>
      <c r="H395" s="368">
        <v>14</v>
      </c>
      <c r="I395" s="368">
        <v>11</v>
      </c>
      <c r="J395" s="368">
        <v>3</v>
      </c>
      <c r="K395" s="368">
        <v>0</v>
      </c>
      <c r="L395" s="368"/>
    </row>
    <row r="396" spans="1:12">
      <c r="A396" s="368" t="s">
        <v>2917</v>
      </c>
      <c r="B396" s="368" t="s">
        <v>139</v>
      </c>
      <c r="C396" s="368" t="s">
        <v>59</v>
      </c>
      <c r="D396" s="368">
        <v>10</v>
      </c>
      <c r="E396" s="368">
        <v>9</v>
      </c>
      <c r="F396" s="368">
        <v>1</v>
      </c>
      <c r="G396" s="368">
        <v>0</v>
      </c>
      <c r="H396" s="368">
        <v>10</v>
      </c>
      <c r="I396" s="368">
        <v>9</v>
      </c>
      <c r="J396" s="368">
        <v>1</v>
      </c>
      <c r="K396" s="368">
        <v>0</v>
      </c>
      <c r="L396" s="368"/>
    </row>
    <row r="397" spans="1:12">
      <c r="A397" s="368" t="s">
        <v>2737</v>
      </c>
      <c r="B397" s="368" t="s">
        <v>139</v>
      </c>
      <c r="C397" s="368" t="s">
        <v>34</v>
      </c>
      <c r="D397" s="368">
        <v>12</v>
      </c>
      <c r="E397" s="368">
        <v>11</v>
      </c>
      <c r="F397" s="368">
        <v>1</v>
      </c>
      <c r="G397" s="368">
        <v>0</v>
      </c>
      <c r="H397" s="368">
        <v>12</v>
      </c>
      <c r="I397" s="368">
        <v>11</v>
      </c>
      <c r="J397" s="368">
        <v>1</v>
      </c>
      <c r="K397" s="368">
        <v>0</v>
      </c>
      <c r="L397" s="368"/>
    </row>
    <row r="398" spans="1:12">
      <c r="A398" s="368" t="s">
        <v>2838</v>
      </c>
      <c r="B398" s="368" t="s">
        <v>139</v>
      </c>
      <c r="C398" s="368" t="s">
        <v>214</v>
      </c>
      <c r="D398" s="368">
        <v>2</v>
      </c>
      <c r="E398" s="368">
        <v>1</v>
      </c>
      <c r="F398" s="368">
        <v>1</v>
      </c>
      <c r="G398" s="368">
        <v>0</v>
      </c>
      <c r="H398" s="368">
        <v>2</v>
      </c>
      <c r="I398" s="368">
        <v>1</v>
      </c>
      <c r="J398" s="368">
        <v>1</v>
      </c>
      <c r="K398" s="368">
        <v>0</v>
      </c>
      <c r="L398" s="368"/>
    </row>
    <row r="399" spans="1:12">
      <c r="A399" s="368" t="s">
        <v>2663</v>
      </c>
      <c r="B399" s="368" t="s">
        <v>139</v>
      </c>
      <c r="C399" s="368" t="s">
        <v>35</v>
      </c>
      <c r="D399" s="368">
        <v>3</v>
      </c>
      <c r="E399" s="368">
        <v>3</v>
      </c>
      <c r="F399" s="368">
        <v>0</v>
      </c>
      <c r="G399" s="368">
        <v>0</v>
      </c>
      <c r="H399" s="368">
        <v>3</v>
      </c>
      <c r="I399" s="368">
        <v>3</v>
      </c>
      <c r="J399" s="368">
        <v>0</v>
      </c>
      <c r="K399" s="368">
        <v>0</v>
      </c>
      <c r="L399" s="368"/>
    </row>
    <row r="400" spans="1:12">
      <c r="A400" s="368" t="s">
        <v>2918</v>
      </c>
      <c r="B400" s="368" t="s">
        <v>139</v>
      </c>
      <c r="C400" s="368" t="s">
        <v>60</v>
      </c>
      <c r="D400" s="368">
        <v>19</v>
      </c>
      <c r="E400" s="368">
        <v>17</v>
      </c>
      <c r="F400" s="368">
        <v>2</v>
      </c>
      <c r="G400" s="368">
        <v>0</v>
      </c>
      <c r="H400" s="368">
        <v>18</v>
      </c>
      <c r="I400" s="368">
        <v>16</v>
      </c>
      <c r="J400" s="368">
        <v>2</v>
      </c>
      <c r="K400" s="368">
        <v>0</v>
      </c>
      <c r="L400" s="368"/>
    </row>
    <row r="401" spans="1:12">
      <c r="A401" s="368" t="s">
        <v>2772</v>
      </c>
      <c r="B401" s="368" t="s">
        <v>139</v>
      </c>
      <c r="C401" s="368" t="s">
        <v>215</v>
      </c>
      <c r="D401" s="368">
        <v>7</v>
      </c>
      <c r="E401" s="368">
        <v>6</v>
      </c>
      <c r="F401" s="368">
        <v>1</v>
      </c>
      <c r="G401" s="368">
        <v>0</v>
      </c>
      <c r="H401" s="368">
        <v>7</v>
      </c>
      <c r="I401" s="368">
        <v>6</v>
      </c>
      <c r="J401" s="368">
        <v>1</v>
      </c>
      <c r="K401" s="368">
        <v>0</v>
      </c>
      <c r="L401" s="368"/>
    </row>
    <row r="402" spans="1:12">
      <c r="A402" s="368" t="s">
        <v>3010</v>
      </c>
      <c r="B402" s="368" t="s">
        <v>139</v>
      </c>
      <c r="C402" s="368" t="s">
        <v>187</v>
      </c>
      <c r="D402" s="368">
        <v>5</v>
      </c>
      <c r="E402" s="368">
        <v>5</v>
      </c>
      <c r="F402" s="368">
        <v>0</v>
      </c>
      <c r="G402" s="368">
        <v>0</v>
      </c>
      <c r="H402" s="368">
        <v>5</v>
      </c>
      <c r="I402" s="368">
        <v>5</v>
      </c>
      <c r="J402" s="368">
        <v>0</v>
      </c>
      <c r="K402" s="368">
        <v>0</v>
      </c>
      <c r="L402" s="368"/>
    </row>
    <row r="403" spans="1:12">
      <c r="A403" s="368" t="s">
        <v>2802</v>
      </c>
      <c r="B403" s="368" t="s">
        <v>139</v>
      </c>
      <c r="C403" s="368" t="s">
        <v>216</v>
      </c>
      <c r="D403" s="368">
        <v>6</v>
      </c>
      <c r="E403" s="368">
        <v>5</v>
      </c>
      <c r="F403" s="368">
        <v>1</v>
      </c>
      <c r="G403" s="368">
        <v>0</v>
      </c>
      <c r="H403" s="368">
        <v>3</v>
      </c>
      <c r="I403" s="368">
        <v>3</v>
      </c>
      <c r="J403" s="368">
        <v>0</v>
      </c>
      <c r="K403" s="368">
        <v>0</v>
      </c>
      <c r="L403" s="368"/>
    </row>
    <row r="404" spans="1:12">
      <c r="A404" s="368" t="s">
        <v>2705</v>
      </c>
      <c r="B404" s="368" t="s">
        <v>139</v>
      </c>
      <c r="C404" s="368" t="s">
        <v>205</v>
      </c>
      <c r="D404" s="368">
        <v>12</v>
      </c>
      <c r="E404" s="368">
        <v>7</v>
      </c>
      <c r="F404" s="368">
        <v>5</v>
      </c>
      <c r="G404" s="368">
        <v>0</v>
      </c>
      <c r="H404" s="368">
        <v>11</v>
      </c>
      <c r="I404" s="368">
        <v>6</v>
      </c>
      <c r="J404" s="368">
        <v>5</v>
      </c>
      <c r="K404" s="368">
        <v>0</v>
      </c>
      <c r="L404" s="368"/>
    </row>
    <row r="405" spans="1:12">
      <c r="A405" s="368" t="s">
        <v>2696</v>
      </c>
      <c r="B405" s="368" t="s">
        <v>139</v>
      </c>
      <c r="C405" s="368" t="s">
        <v>206</v>
      </c>
      <c r="D405" s="368">
        <v>3</v>
      </c>
      <c r="E405" s="368">
        <v>3</v>
      </c>
      <c r="F405" s="368">
        <v>0</v>
      </c>
      <c r="G405" s="368">
        <v>0</v>
      </c>
      <c r="H405" s="368">
        <v>3</v>
      </c>
      <c r="I405" s="368">
        <v>3</v>
      </c>
      <c r="J405" s="368">
        <v>0</v>
      </c>
      <c r="K405" s="368">
        <v>0</v>
      </c>
      <c r="L405" s="368"/>
    </row>
    <row r="406" spans="1:12">
      <c r="A406" s="368" t="s">
        <v>2706</v>
      </c>
      <c r="B406" s="368" t="s">
        <v>139</v>
      </c>
      <c r="C406" s="368" t="s">
        <v>163</v>
      </c>
      <c r="D406" s="368">
        <v>6</v>
      </c>
      <c r="E406" s="368">
        <v>6</v>
      </c>
      <c r="F406" s="368">
        <v>0</v>
      </c>
      <c r="G406" s="368">
        <v>0</v>
      </c>
      <c r="H406" s="368">
        <v>6</v>
      </c>
      <c r="I406" s="368">
        <v>6</v>
      </c>
      <c r="J406" s="368">
        <v>0</v>
      </c>
      <c r="K406" s="368">
        <v>0</v>
      </c>
      <c r="L406" s="368"/>
    </row>
    <row r="407" spans="1:12">
      <c r="A407" s="368" t="s">
        <v>3011</v>
      </c>
      <c r="B407" s="368" t="s">
        <v>139</v>
      </c>
      <c r="C407" s="368" t="s">
        <v>188</v>
      </c>
      <c r="D407" s="368">
        <v>8</v>
      </c>
      <c r="E407" s="368">
        <v>7</v>
      </c>
      <c r="F407" s="368">
        <v>1</v>
      </c>
      <c r="G407" s="368">
        <v>0</v>
      </c>
      <c r="H407" s="368">
        <v>7</v>
      </c>
      <c r="I407" s="368">
        <v>6</v>
      </c>
      <c r="J407" s="368">
        <v>1</v>
      </c>
      <c r="K407" s="368">
        <v>0</v>
      </c>
      <c r="L407" s="368"/>
    </row>
    <row r="408" spans="1:12">
      <c r="A408" s="368" t="s">
        <v>2876</v>
      </c>
      <c r="B408" s="368" t="s">
        <v>139</v>
      </c>
      <c r="C408" s="368" t="s">
        <v>90</v>
      </c>
      <c r="D408" s="368">
        <v>7</v>
      </c>
      <c r="E408" s="368">
        <v>7</v>
      </c>
      <c r="F408" s="368">
        <v>0</v>
      </c>
      <c r="G408" s="368">
        <v>0</v>
      </c>
      <c r="H408" s="368">
        <v>6</v>
      </c>
      <c r="I408" s="368">
        <v>6</v>
      </c>
      <c r="J408" s="368">
        <v>0</v>
      </c>
      <c r="K408" s="368">
        <v>0</v>
      </c>
      <c r="L408" s="368"/>
    </row>
    <row r="409" spans="1:12">
      <c r="A409" s="368" t="s">
        <v>2877</v>
      </c>
      <c r="B409" s="368" t="s">
        <v>139</v>
      </c>
      <c r="C409" s="368" t="s">
        <v>148</v>
      </c>
      <c r="D409" s="368">
        <v>7</v>
      </c>
      <c r="E409" s="368">
        <v>5</v>
      </c>
      <c r="F409" s="368">
        <v>2</v>
      </c>
      <c r="G409" s="368">
        <v>0</v>
      </c>
      <c r="H409" s="368">
        <v>4</v>
      </c>
      <c r="I409" s="368">
        <v>3</v>
      </c>
      <c r="J409" s="368">
        <v>1</v>
      </c>
      <c r="K409" s="368">
        <v>0</v>
      </c>
      <c r="L409" s="368"/>
    </row>
    <row r="410" spans="1:12">
      <c r="A410" s="368" t="s">
        <v>2707</v>
      </c>
      <c r="B410" s="368" t="s">
        <v>139</v>
      </c>
      <c r="C410" s="368" t="s">
        <v>36</v>
      </c>
      <c r="D410" s="368">
        <v>2</v>
      </c>
      <c r="E410" s="368">
        <v>2</v>
      </c>
      <c r="F410" s="368">
        <v>0</v>
      </c>
      <c r="G410" s="368">
        <v>0</v>
      </c>
      <c r="H410" s="368">
        <v>2</v>
      </c>
      <c r="I410" s="368">
        <v>2</v>
      </c>
      <c r="J410" s="368">
        <v>0</v>
      </c>
      <c r="K410" s="368">
        <v>0</v>
      </c>
      <c r="L410" s="368"/>
    </row>
    <row r="411" spans="1:12">
      <c r="A411" s="368" t="s">
        <v>2738</v>
      </c>
      <c r="B411" s="368" t="s">
        <v>139</v>
      </c>
      <c r="C411" s="368" t="s">
        <v>217</v>
      </c>
      <c r="D411" s="368">
        <v>22</v>
      </c>
      <c r="E411" s="368">
        <v>21</v>
      </c>
      <c r="F411" s="368">
        <v>1</v>
      </c>
      <c r="G411" s="368">
        <v>0</v>
      </c>
      <c r="H411" s="368">
        <v>22</v>
      </c>
      <c r="I411" s="368">
        <v>21</v>
      </c>
      <c r="J411" s="368">
        <v>1</v>
      </c>
      <c r="K411" s="368">
        <v>0</v>
      </c>
      <c r="L411" s="368"/>
    </row>
    <row r="412" spans="1:12">
      <c r="A412" s="368" t="s">
        <v>2968</v>
      </c>
      <c r="B412" s="368" t="s">
        <v>139</v>
      </c>
      <c r="C412" s="368" t="s">
        <v>37</v>
      </c>
      <c r="D412" s="368">
        <v>17</v>
      </c>
      <c r="E412" s="368">
        <v>17</v>
      </c>
      <c r="F412" s="368">
        <v>0</v>
      </c>
      <c r="G412" s="368">
        <v>0</v>
      </c>
      <c r="H412" s="368">
        <v>14</v>
      </c>
      <c r="I412" s="368">
        <v>14</v>
      </c>
      <c r="J412" s="368">
        <v>0</v>
      </c>
      <c r="K412" s="368">
        <v>0</v>
      </c>
      <c r="L412" s="368"/>
    </row>
    <row r="413" spans="1:12">
      <c r="A413" s="368" t="s">
        <v>2878</v>
      </c>
      <c r="B413" s="368" t="s">
        <v>139</v>
      </c>
      <c r="C413" s="368" t="s">
        <v>18</v>
      </c>
      <c r="D413" s="368">
        <v>1</v>
      </c>
      <c r="E413" s="368">
        <v>1</v>
      </c>
      <c r="F413" s="368">
        <v>0</v>
      </c>
      <c r="G413" s="368">
        <v>0</v>
      </c>
      <c r="H413" s="368">
        <v>1</v>
      </c>
      <c r="I413" s="368">
        <v>1</v>
      </c>
      <c r="J413" s="368">
        <v>0</v>
      </c>
      <c r="K413" s="368">
        <v>0</v>
      </c>
      <c r="L413" s="368"/>
    </row>
    <row r="414" spans="1:12">
      <c r="A414" s="368" t="s">
        <v>2697</v>
      </c>
      <c r="B414" s="368" t="s">
        <v>139</v>
      </c>
      <c r="C414" s="368" t="s">
        <v>218</v>
      </c>
      <c r="D414" s="368">
        <v>3</v>
      </c>
      <c r="E414" s="368">
        <v>2</v>
      </c>
      <c r="F414" s="368">
        <v>1</v>
      </c>
      <c r="G414" s="368">
        <v>0</v>
      </c>
      <c r="H414" s="368">
        <v>3</v>
      </c>
      <c r="I414" s="368">
        <v>2</v>
      </c>
      <c r="J414" s="368">
        <v>1</v>
      </c>
      <c r="K414" s="368">
        <v>0</v>
      </c>
      <c r="L414" s="368"/>
    </row>
    <row r="415" spans="1:12">
      <c r="A415" s="368" t="s">
        <v>3012</v>
      </c>
      <c r="B415" s="368" t="s">
        <v>139</v>
      </c>
      <c r="C415" s="368" t="s">
        <v>91</v>
      </c>
      <c r="D415" s="368">
        <v>16</v>
      </c>
      <c r="E415" s="368">
        <v>14</v>
      </c>
      <c r="F415" s="368">
        <v>2</v>
      </c>
      <c r="G415" s="368">
        <v>0</v>
      </c>
      <c r="H415" s="368">
        <v>15</v>
      </c>
      <c r="I415" s="368">
        <v>13</v>
      </c>
      <c r="J415" s="368">
        <v>2</v>
      </c>
      <c r="K415" s="368">
        <v>0</v>
      </c>
      <c r="L415" s="368"/>
    </row>
    <row r="416" spans="1:12">
      <c r="A416" s="368" t="s">
        <v>2969</v>
      </c>
      <c r="B416" s="368" t="s">
        <v>139</v>
      </c>
      <c r="C416" s="368" t="s">
        <v>19</v>
      </c>
      <c r="D416" s="368">
        <v>8</v>
      </c>
      <c r="E416" s="368">
        <v>8</v>
      </c>
      <c r="F416" s="368">
        <v>0</v>
      </c>
      <c r="G416" s="368">
        <v>0</v>
      </c>
      <c r="H416" s="368">
        <v>8</v>
      </c>
      <c r="I416" s="368">
        <v>8</v>
      </c>
      <c r="J416" s="368">
        <v>0</v>
      </c>
      <c r="K416" s="368">
        <v>0</v>
      </c>
      <c r="L416" s="368"/>
    </row>
    <row r="417" spans="1:12">
      <c r="A417" s="368" t="s">
        <v>2708</v>
      </c>
      <c r="B417" s="368" t="s">
        <v>139</v>
      </c>
      <c r="C417" s="368" t="s">
        <v>189</v>
      </c>
      <c r="D417" s="368">
        <v>32</v>
      </c>
      <c r="E417" s="368">
        <v>29</v>
      </c>
      <c r="F417" s="368">
        <v>3</v>
      </c>
      <c r="G417" s="368">
        <v>0</v>
      </c>
      <c r="H417" s="368">
        <v>31</v>
      </c>
      <c r="I417" s="368">
        <v>28</v>
      </c>
      <c r="J417" s="368">
        <v>3</v>
      </c>
      <c r="K417" s="368">
        <v>0</v>
      </c>
      <c r="L417" s="368"/>
    </row>
    <row r="418" spans="1:12">
      <c r="A418" s="368" t="s">
        <v>2698</v>
      </c>
      <c r="B418" s="368" t="s">
        <v>139</v>
      </c>
      <c r="C418" s="368" t="s">
        <v>149</v>
      </c>
      <c r="D418" s="368">
        <v>3</v>
      </c>
      <c r="E418" s="368">
        <v>3</v>
      </c>
      <c r="F418" s="368">
        <v>0</v>
      </c>
      <c r="G418" s="368">
        <v>0</v>
      </c>
      <c r="H418" s="368">
        <v>3</v>
      </c>
      <c r="I418" s="368">
        <v>3</v>
      </c>
      <c r="J418" s="368">
        <v>0</v>
      </c>
      <c r="K418" s="368">
        <v>0</v>
      </c>
      <c r="L418" s="368"/>
    </row>
    <row r="419" spans="1:12">
      <c r="A419" s="368" t="s">
        <v>2803</v>
      </c>
      <c r="B419" s="368" t="s">
        <v>139</v>
      </c>
      <c r="C419" s="368" t="s">
        <v>207</v>
      </c>
      <c r="D419" s="368">
        <v>10</v>
      </c>
      <c r="E419" s="368">
        <v>10</v>
      </c>
      <c r="F419" s="368">
        <v>0</v>
      </c>
      <c r="G419" s="368">
        <v>0</v>
      </c>
      <c r="H419" s="368">
        <v>10</v>
      </c>
      <c r="I419" s="368">
        <v>10</v>
      </c>
      <c r="J419" s="368">
        <v>0</v>
      </c>
      <c r="K419" s="368">
        <v>0</v>
      </c>
      <c r="L419" s="368"/>
    </row>
    <row r="420" spans="1:12">
      <c r="A420" s="368" t="s">
        <v>2773</v>
      </c>
      <c r="B420" s="368" t="s">
        <v>139</v>
      </c>
      <c r="C420" s="368" t="s">
        <v>38</v>
      </c>
      <c r="D420" s="368">
        <v>18</v>
      </c>
      <c r="E420" s="368">
        <v>15</v>
      </c>
      <c r="F420" s="368">
        <v>3</v>
      </c>
      <c r="G420" s="368">
        <v>0</v>
      </c>
      <c r="H420" s="368">
        <v>18</v>
      </c>
      <c r="I420" s="368">
        <v>15</v>
      </c>
      <c r="J420" s="368">
        <v>3</v>
      </c>
      <c r="K420" s="368">
        <v>0</v>
      </c>
      <c r="L420" s="368"/>
    </row>
    <row r="421" spans="1:12">
      <c r="A421" s="368" t="s">
        <v>2879</v>
      </c>
      <c r="B421" s="368" t="s">
        <v>139</v>
      </c>
      <c r="C421" s="368" t="s">
        <v>219</v>
      </c>
      <c r="D421" s="368">
        <v>7</v>
      </c>
      <c r="E421" s="368">
        <v>6</v>
      </c>
      <c r="F421" s="368">
        <v>1</v>
      </c>
      <c r="G421" s="368">
        <v>0</v>
      </c>
      <c r="H421" s="368">
        <v>7</v>
      </c>
      <c r="I421" s="368">
        <v>6</v>
      </c>
      <c r="J421" s="368">
        <v>1</v>
      </c>
      <c r="K421" s="368">
        <v>0</v>
      </c>
      <c r="L421" s="368"/>
    </row>
    <row r="422" spans="1:12">
      <c r="A422" s="368" t="s">
        <v>2970</v>
      </c>
      <c r="B422" s="368" t="s">
        <v>139</v>
      </c>
      <c r="C422" s="368" t="s">
        <v>92</v>
      </c>
      <c r="D422" s="368">
        <v>5</v>
      </c>
      <c r="E422" s="368">
        <v>5</v>
      </c>
      <c r="F422" s="368">
        <v>0</v>
      </c>
      <c r="G422" s="368">
        <v>0</v>
      </c>
      <c r="H422" s="368">
        <v>5</v>
      </c>
      <c r="I422" s="368">
        <v>5</v>
      </c>
      <c r="J422" s="368">
        <v>0</v>
      </c>
      <c r="K422" s="368">
        <v>0</v>
      </c>
      <c r="L422" s="368"/>
    </row>
    <row r="423" spans="1:12">
      <c r="A423" s="368" t="s">
        <v>2971</v>
      </c>
      <c r="B423" s="368" t="s">
        <v>139</v>
      </c>
      <c r="C423" s="368" t="s">
        <v>208</v>
      </c>
      <c r="D423" s="368">
        <v>2</v>
      </c>
      <c r="E423" s="368">
        <v>2</v>
      </c>
      <c r="F423" s="368">
        <v>0</v>
      </c>
      <c r="G423" s="368">
        <v>0</v>
      </c>
      <c r="H423" s="368">
        <v>1</v>
      </c>
      <c r="I423" s="368">
        <v>1</v>
      </c>
      <c r="J423" s="368">
        <v>0</v>
      </c>
      <c r="K423" s="368">
        <v>0</v>
      </c>
      <c r="L423" s="368"/>
    </row>
    <row r="424" spans="1:12">
      <c r="A424" s="368" t="s">
        <v>2972</v>
      </c>
      <c r="B424" s="368" t="s">
        <v>139</v>
      </c>
      <c r="C424" s="368" t="s">
        <v>150</v>
      </c>
      <c r="D424" s="368">
        <v>1</v>
      </c>
      <c r="E424" s="368">
        <v>0</v>
      </c>
      <c r="F424" s="368">
        <v>1</v>
      </c>
      <c r="G424" s="368">
        <v>0</v>
      </c>
      <c r="H424" s="368">
        <v>1</v>
      </c>
      <c r="I424" s="368">
        <v>0</v>
      </c>
      <c r="J424" s="368">
        <v>1</v>
      </c>
      <c r="K424" s="368">
        <v>0</v>
      </c>
      <c r="L424" s="368"/>
    </row>
    <row r="425" spans="1:12">
      <c r="A425" s="368" t="s">
        <v>2973</v>
      </c>
      <c r="B425" s="368" t="s">
        <v>139</v>
      </c>
      <c r="C425" s="368" t="s">
        <v>39</v>
      </c>
      <c r="D425" s="368">
        <v>11</v>
      </c>
      <c r="E425" s="368">
        <v>10</v>
      </c>
      <c r="F425" s="368">
        <v>1</v>
      </c>
      <c r="G425" s="368">
        <v>0</v>
      </c>
      <c r="H425" s="368">
        <v>9</v>
      </c>
      <c r="I425" s="368">
        <v>8</v>
      </c>
      <c r="J425" s="368">
        <v>1</v>
      </c>
      <c r="K425" s="368">
        <v>0</v>
      </c>
      <c r="L425" s="368"/>
    </row>
    <row r="426" spans="1:12">
      <c r="A426" s="368" t="s">
        <v>2919</v>
      </c>
      <c r="B426" s="368" t="s">
        <v>139</v>
      </c>
      <c r="C426" s="368" t="s">
        <v>61</v>
      </c>
      <c r="D426" s="368">
        <v>9</v>
      </c>
      <c r="E426" s="368">
        <v>8</v>
      </c>
      <c r="F426" s="368">
        <v>1</v>
      </c>
      <c r="G426" s="368">
        <v>0</v>
      </c>
      <c r="H426" s="368">
        <v>9</v>
      </c>
      <c r="I426" s="368">
        <v>8</v>
      </c>
      <c r="J426" s="368">
        <v>1</v>
      </c>
      <c r="K426" s="368">
        <v>0</v>
      </c>
      <c r="L426" s="368"/>
    </row>
    <row r="427" spans="1:12">
      <c r="A427" s="368" t="s">
        <v>2664</v>
      </c>
      <c r="B427" s="368" t="s">
        <v>139</v>
      </c>
      <c r="C427" s="368" t="s">
        <v>220</v>
      </c>
      <c r="D427" s="368">
        <v>5</v>
      </c>
      <c r="E427" s="368">
        <v>5</v>
      </c>
      <c r="F427" s="368">
        <v>0</v>
      </c>
      <c r="G427" s="368">
        <v>0</v>
      </c>
      <c r="H427" s="368">
        <v>5</v>
      </c>
      <c r="I427" s="368">
        <v>5</v>
      </c>
      <c r="J427" s="368">
        <v>0</v>
      </c>
      <c r="K427" s="368">
        <v>0</v>
      </c>
      <c r="L427" s="368"/>
    </row>
    <row r="428" spans="1:12">
      <c r="A428" s="368" t="s">
        <v>2974</v>
      </c>
      <c r="B428" s="368" t="s">
        <v>139</v>
      </c>
      <c r="C428" s="368" t="s">
        <v>151</v>
      </c>
      <c r="D428" s="368">
        <v>4</v>
      </c>
      <c r="E428" s="368">
        <v>4</v>
      </c>
      <c r="F428" s="368">
        <v>0</v>
      </c>
      <c r="G428" s="368">
        <v>0</v>
      </c>
      <c r="H428" s="368">
        <v>4</v>
      </c>
      <c r="I428" s="368">
        <v>4</v>
      </c>
      <c r="J428" s="368">
        <v>0</v>
      </c>
      <c r="K428" s="368">
        <v>0</v>
      </c>
      <c r="L428" s="368"/>
    </row>
    <row r="429" spans="1:12">
      <c r="A429" s="368" t="s">
        <v>2804</v>
      </c>
      <c r="B429" s="368" t="s">
        <v>139</v>
      </c>
      <c r="C429" s="368" t="s">
        <v>152</v>
      </c>
      <c r="D429" s="368">
        <v>7</v>
      </c>
      <c r="E429" s="368">
        <v>5</v>
      </c>
      <c r="F429" s="368">
        <v>2</v>
      </c>
      <c r="G429" s="368">
        <v>0</v>
      </c>
      <c r="H429" s="368">
        <v>7</v>
      </c>
      <c r="I429" s="368">
        <v>5</v>
      </c>
      <c r="J429" s="368">
        <v>2</v>
      </c>
      <c r="K429" s="368">
        <v>0</v>
      </c>
      <c r="L429" s="368"/>
    </row>
    <row r="430" spans="1:12">
      <c r="A430" s="368" t="s">
        <v>2880</v>
      </c>
      <c r="B430" s="368" t="s">
        <v>139</v>
      </c>
      <c r="C430" s="368" t="s">
        <v>40</v>
      </c>
      <c r="D430" s="368">
        <v>6</v>
      </c>
      <c r="E430" s="368">
        <v>5</v>
      </c>
      <c r="F430" s="368">
        <v>1</v>
      </c>
      <c r="G430" s="368">
        <v>0</v>
      </c>
      <c r="H430" s="368">
        <v>6</v>
      </c>
      <c r="I430" s="368">
        <v>5</v>
      </c>
      <c r="J430" s="368">
        <v>1</v>
      </c>
      <c r="K430" s="368">
        <v>0</v>
      </c>
      <c r="L430" s="368"/>
    </row>
    <row r="431" spans="1:12">
      <c r="A431" s="368" t="s">
        <v>2590</v>
      </c>
      <c r="B431" s="368" t="s">
        <v>139</v>
      </c>
      <c r="C431" s="368" t="s">
        <v>221</v>
      </c>
      <c r="D431" s="368">
        <v>16</v>
      </c>
      <c r="E431" s="368">
        <v>13</v>
      </c>
      <c r="F431" s="368">
        <v>3</v>
      </c>
      <c r="G431" s="368">
        <v>0</v>
      </c>
      <c r="H431" s="368">
        <v>11</v>
      </c>
      <c r="I431" s="368">
        <v>10</v>
      </c>
      <c r="J431" s="368">
        <v>1</v>
      </c>
      <c r="K431" s="368">
        <v>0</v>
      </c>
      <c r="L431" s="368"/>
    </row>
    <row r="432" spans="1:12">
      <c r="A432" s="368" t="s">
        <v>2739</v>
      </c>
      <c r="B432" s="368" t="s">
        <v>139</v>
      </c>
      <c r="C432" s="368" t="s">
        <v>190</v>
      </c>
      <c r="D432" s="368">
        <v>5</v>
      </c>
      <c r="E432" s="368">
        <v>4</v>
      </c>
      <c r="F432" s="368">
        <v>1</v>
      </c>
      <c r="G432" s="368">
        <v>0</v>
      </c>
      <c r="H432" s="368">
        <v>5</v>
      </c>
      <c r="I432" s="368">
        <v>4</v>
      </c>
      <c r="J432" s="368">
        <v>1</v>
      </c>
      <c r="K432" s="368">
        <v>0</v>
      </c>
      <c r="L432" s="368"/>
    </row>
    <row r="433" spans="1:12">
      <c r="A433" s="368" t="s">
        <v>2881</v>
      </c>
      <c r="B433" s="368" t="s">
        <v>139</v>
      </c>
      <c r="C433" s="368" t="s">
        <v>191</v>
      </c>
      <c r="D433" s="368">
        <v>12</v>
      </c>
      <c r="E433" s="368">
        <v>11</v>
      </c>
      <c r="F433" s="368">
        <v>1</v>
      </c>
      <c r="G433" s="368">
        <v>0</v>
      </c>
      <c r="H433" s="368">
        <v>12</v>
      </c>
      <c r="I433" s="368">
        <v>11</v>
      </c>
      <c r="J433" s="368">
        <v>1</v>
      </c>
      <c r="K433" s="368">
        <v>0</v>
      </c>
      <c r="L433" s="368"/>
    </row>
    <row r="434" spans="1:12">
      <c r="A434" s="368" t="s">
        <v>2709</v>
      </c>
      <c r="B434" s="368" t="s">
        <v>139</v>
      </c>
      <c r="C434" s="368" t="s">
        <v>41</v>
      </c>
      <c r="D434" s="368">
        <v>8</v>
      </c>
      <c r="E434" s="368">
        <v>7</v>
      </c>
      <c r="F434" s="368">
        <v>1</v>
      </c>
      <c r="G434" s="368">
        <v>0</v>
      </c>
      <c r="H434" s="368">
        <v>8</v>
      </c>
      <c r="I434" s="368">
        <v>7</v>
      </c>
      <c r="J434" s="368">
        <v>1</v>
      </c>
      <c r="K434" s="368">
        <v>0</v>
      </c>
      <c r="L434" s="368"/>
    </row>
    <row r="435" spans="1:12">
      <c r="A435" s="368" t="s">
        <v>2665</v>
      </c>
      <c r="B435" s="368" t="s">
        <v>139</v>
      </c>
      <c r="C435" s="368" t="s">
        <v>209</v>
      </c>
      <c r="D435" s="368">
        <v>13</v>
      </c>
      <c r="E435" s="368">
        <v>11</v>
      </c>
      <c r="F435" s="368">
        <v>2</v>
      </c>
      <c r="G435" s="368">
        <v>0</v>
      </c>
      <c r="H435" s="368">
        <v>13</v>
      </c>
      <c r="I435" s="368">
        <v>11</v>
      </c>
      <c r="J435" s="368">
        <v>2</v>
      </c>
      <c r="K435" s="368">
        <v>0</v>
      </c>
      <c r="L435" s="368"/>
    </row>
    <row r="436" spans="1:12">
      <c r="A436" s="368" t="s">
        <v>2805</v>
      </c>
      <c r="B436" s="368" t="s">
        <v>139</v>
      </c>
      <c r="C436" s="368" t="s">
        <v>174</v>
      </c>
      <c r="D436" s="368">
        <v>13</v>
      </c>
      <c r="E436" s="368">
        <v>13</v>
      </c>
      <c r="F436" s="368">
        <v>0</v>
      </c>
      <c r="G436" s="368">
        <v>0</v>
      </c>
      <c r="H436" s="368">
        <v>13</v>
      </c>
      <c r="I436" s="368">
        <v>13</v>
      </c>
      <c r="J436" s="368">
        <v>0</v>
      </c>
      <c r="K436" s="368">
        <v>0</v>
      </c>
      <c r="L436" s="368"/>
    </row>
    <row r="437" spans="1:12">
      <c r="A437" s="368" t="s">
        <v>2806</v>
      </c>
      <c r="B437" s="368" t="s">
        <v>139</v>
      </c>
      <c r="C437" s="368" t="s">
        <v>193</v>
      </c>
      <c r="D437" s="368">
        <v>8</v>
      </c>
      <c r="E437" s="368">
        <v>8</v>
      </c>
      <c r="F437" s="368">
        <v>0</v>
      </c>
      <c r="G437" s="368">
        <v>0</v>
      </c>
      <c r="H437" s="368">
        <v>8</v>
      </c>
      <c r="I437" s="368">
        <v>8</v>
      </c>
      <c r="J437" s="368">
        <v>0</v>
      </c>
      <c r="K437" s="368">
        <v>0</v>
      </c>
      <c r="L437" s="368"/>
    </row>
    <row r="438" spans="1:12">
      <c r="A438" s="368" t="s">
        <v>2699</v>
      </c>
      <c r="B438" s="368" t="s">
        <v>139</v>
      </c>
      <c r="C438" s="368" t="s">
        <v>222</v>
      </c>
      <c r="D438" s="368">
        <v>9</v>
      </c>
      <c r="E438" s="368">
        <v>7</v>
      </c>
      <c r="F438" s="368">
        <v>2</v>
      </c>
      <c r="G438" s="368">
        <v>0</v>
      </c>
      <c r="H438" s="368">
        <v>8</v>
      </c>
      <c r="I438" s="368">
        <v>7</v>
      </c>
      <c r="J438" s="368">
        <v>1</v>
      </c>
      <c r="K438" s="368">
        <v>0</v>
      </c>
      <c r="L438" s="368"/>
    </row>
    <row r="439" spans="1:12">
      <c r="A439" s="368" t="s">
        <v>2920</v>
      </c>
      <c r="B439" s="368" t="s">
        <v>139</v>
      </c>
      <c r="C439" s="368" t="s">
        <v>223</v>
      </c>
      <c r="D439" s="368">
        <v>15</v>
      </c>
      <c r="E439" s="368">
        <v>13</v>
      </c>
      <c r="F439" s="368">
        <v>2</v>
      </c>
      <c r="G439" s="368">
        <v>0</v>
      </c>
      <c r="H439" s="368">
        <v>15</v>
      </c>
      <c r="I439" s="368">
        <v>13</v>
      </c>
      <c r="J439" s="368">
        <v>2</v>
      </c>
      <c r="K439" s="368">
        <v>0</v>
      </c>
      <c r="L439" s="368"/>
    </row>
    <row r="440" spans="1:12">
      <c r="A440" s="368" t="s">
        <v>2975</v>
      </c>
      <c r="B440" s="368" t="s">
        <v>139</v>
      </c>
      <c r="C440" s="368" t="s">
        <v>62</v>
      </c>
      <c r="D440" s="368">
        <v>10</v>
      </c>
      <c r="E440" s="368">
        <v>10</v>
      </c>
      <c r="F440" s="368">
        <v>0</v>
      </c>
      <c r="G440" s="368">
        <v>0</v>
      </c>
      <c r="H440" s="368">
        <v>10</v>
      </c>
      <c r="I440" s="368">
        <v>10</v>
      </c>
      <c r="J440" s="368">
        <v>0</v>
      </c>
      <c r="K440" s="368">
        <v>0</v>
      </c>
      <c r="L440" s="368"/>
    </row>
    <row r="441" spans="1:12">
      <c r="A441" s="368"/>
      <c r="B441" s="368"/>
      <c r="C441" s="368"/>
      <c r="D441" s="368"/>
      <c r="E441" s="368"/>
      <c r="F441" s="368"/>
      <c r="G441" s="368"/>
      <c r="H441" s="368"/>
      <c r="I441" s="368"/>
      <c r="J441" s="368"/>
      <c r="K441" s="368"/>
      <c r="L441" s="368"/>
    </row>
    <row r="442" spans="1:12">
      <c r="A442" s="368"/>
      <c r="B442" s="368"/>
      <c r="C442" s="368"/>
      <c r="D442" s="368"/>
      <c r="E442" s="368"/>
      <c r="F442" s="368"/>
      <c r="G442" s="368"/>
      <c r="H442" s="368"/>
      <c r="I442" s="368"/>
      <c r="J442" s="368"/>
      <c r="K442" s="368"/>
      <c r="L442" s="368"/>
    </row>
    <row r="443" spans="1:12">
      <c r="A443" s="368"/>
      <c r="B443" s="368"/>
      <c r="C443" s="368"/>
      <c r="D443" s="368"/>
      <c r="E443" s="368"/>
      <c r="F443" s="368"/>
      <c r="G443" s="368"/>
      <c r="H443" s="368"/>
      <c r="I443" s="368"/>
      <c r="J443" s="368"/>
      <c r="K443" s="368"/>
      <c r="L443" s="368"/>
    </row>
    <row r="444" spans="1:12">
      <c r="A444" s="368"/>
      <c r="B444" s="368"/>
      <c r="C444" s="368"/>
      <c r="D444" s="368"/>
      <c r="E444" s="368"/>
      <c r="F444" s="368"/>
      <c r="G444" s="368"/>
      <c r="H444" s="368"/>
      <c r="I444" s="368"/>
      <c r="J444" s="368"/>
      <c r="K444" s="368"/>
      <c r="L444" s="368"/>
    </row>
    <row r="445" spans="1:12">
      <c r="A445" s="368"/>
      <c r="B445" s="368"/>
      <c r="C445" s="368"/>
      <c r="D445" s="368"/>
      <c r="E445" s="368"/>
      <c r="F445" s="368"/>
      <c r="G445" s="368"/>
      <c r="H445" s="368"/>
      <c r="I445" s="368"/>
      <c r="J445" s="368"/>
      <c r="K445" s="368"/>
      <c r="L445" s="368"/>
    </row>
    <row r="446" spans="1:12">
      <c r="A446" s="368"/>
      <c r="B446" s="368"/>
      <c r="C446" s="368"/>
      <c r="D446" s="368"/>
      <c r="E446" s="368"/>
      <c r="F446" s="368"/>
      <c r="G446" s="368"/>
      <c r="H446" s="368"/>
      <c r="I446" s="368"/>
      <c r="J446" s="368"/>
      <c r="K446" s="368"/>
      <c r="L446" s="368"/>
    </row>
    <row r="447" spans="1:12">
      <c r="A447" s="368"/>
      <c r="B447" s="368"/>
      <c r="C447" s="368"/>
      <c r="D447" s="368"/>
      <c r="E447" s="368"/>
      <c r="F447" s="368"/>
      <c r="G447" s="368"/>
      <c r="H447" s="368"/>
      <c r="I447" s="368"/>
      <c r="J447" s="368"/>
      <c r="K447" s="368"/>
      <c r="L447" s="368"/>
    </row>
    <row r="448" spans="1:12">
      <c r="A448" s="368"/>
      <c r="B448" s="368"/>
      <c r="C448" s="368"/>
      <c r="D448" s="368"/>
      <c r="E448" s="368"/>
      <c r="F448" s="368"/>
      <c r="G448" s="368"/>
      <c r="H448" s="368"/>
      <c r="I448" s="368"/>
      <c r="J448" s="368"/>
      <c r="K448" s="368"/>
      <c r="L448" s="368"/>
    </row>
    <row r="449" spans="1:12">
      <c r="A449" s="368"/>
      <c r="B449" s="368"/>
      <c r="C449" s="368"/>
      <c r="D449" s="368"/>
      <c r="E449" s="368"/>
      <c r="F449" s="368"/>
      <c r="G449" s="368"/>
      <c r="H449" s="368"/>
      <c r="I449" s="368"/>
      <c r="J449" s="368"/>
      <c r="K449" s="368"/>
      <c r="L449" s="368"/>
    </row>
    <row r="450" spans="1:12">
      <c r="A450" s="368"/>
      <c r="B450" s="368"/>
      <c r="C450" s="368"/>
      <c r="D450" s="368"/>
      <c r="E450" s="368"/>
      <c r="F450" s="368"/>
      <c r="G450" s="368"/>
      <c r="H450" s="368"/>
      <c r="I450" s="368"/>
      <c r="J450" s="368"/>
      <c r="K450" s="368"/>
      <c r="L450" s="368"/>
    </row>
    <row r="451" spans="1:12">
      <c r="A451" s="368"/>
      <c r="B451" s="368"/>
      <c r="C451" s="368"/>
      <c r="D451" s="368"/>
      <c r="E451" s="368"/>
      <c r="F451" s="368"/>
      <c r="G451" s="368"/>
      <c r="H451" s="368"/>
      <c r="I451" s="368"/>
      <c r="J451" s="368"/>
      <c r="K451" s="368"/>
      <c r="L451" s="368"/>
    </row>
    <row r="452" spans="1:12">
      <c r="A452" s="368"/>
      <c r="B452" s="368"/>
      <c r="C452" s="368"/>
      <c r="D452" s="368"/>
      <c r="E452" s="368"/>
      <c r="F452" s="368"/>
      <c r="G452" s="368"/>
      <c r="H452" s="368"/>
      <c r="I452" s="368"/>
      <c r="J452" s="368"/>
      <c r="K452" s="368"/>
      <c r="L452" s="368"/>
    </row>
    <row r="453" spans="1:12">
      <c r="A453" s="368"/>
      <c r="B453" s="368"/>
      <c r="C453" s="368"/>
      <c r="D453" s="368"/>
      <c r="E453" s="368"/>
      <c r="F453" s="368"/>
      <c r="G453" s="368"/>
      <c r="H453" s="368"/>
      <c r="I453" s="368"/>
      <c r="J453" s="368"/>
      <c r="K453" s="368"/>
      <c r="L453" s="368"/>
    </row>
    <row r="454" spans="1:12">
      <c r="A454" s="368"/>
      <c r="B454" s="368"/>
      <c r="C454" s="368"/>
      <c r="D454" s="368"/>
      <c r="E454" s="368"/>
      <c r="F454" s="368"/>
      <c r="G454" s="368"/>
      <c r="H454" s="368"/>
      <c r="I454" s="368"/>
      <c r="J454" s="368"/>
      <c r="K454" s="368"/>
      <c r="L454" s="368"/>
    </row>
    <row r="455" spans="1:12">
      <c r="A455" s="368"/>
      <c r="B455" s="368"/>
      <c r="C455" s="368"/>
      <c r="D455" s="368"/>
      <c r="E455" s="368"/>
      <c r="F455" s="368"/>
      <c r="G455" s="368"/>
      <c r="H455" s="368"/>
      <c r="I455" s="368"/>
      <c r="J455" s="368"/>
      <c r="K455" s="368"/>
      <c r="L455" s="368"/>
    </row>
    <row r="456" spans="1:12">
      <c r="A456" s="368"/>
      <c r="B456" s="368"/>
      <c r="C456" s="368"/>
      <c r="D456" s="368"/>
      <c r="E456" s="368"/>
      <c r="F456" s="368"/>
      <c r="G456" s="368"/>
      <c r="H456" s="368"/>
      <c r="I456" s="368"/>
      <c r="J456" s="368"/>
      <c r="K456" s="368"/>
      <c r="L456" s="368"/>
    </row>
    <row r="457" spans="1:12">
      <c r="A457" s="368"/>
      <c r="B457" s="368"/>
      <c r="C457" s="368"/>
      <c r="D457" s="368"/>
      <c r="E457" s="368"/>
      <c r="F457" s="368"/>
      <c r="G457" s="368"/>
      <c r="H457" s="368"/>
      <c r="I457" s="368"/>
      <c r="J457" s="368"/>
      <c r="K457" s="368"/>
      <c r="L457" s="368"/>
    </row>
    <row r="458" spans="1:12">
      <c r="A458" s="368"/>
      <c r="B458" s="368"/>
      <c r="C458" s="368"/>
      <c r="D458" s="368"/>
      <c r="E458" s="368"/>
      <c r="F458" s="368"/>
      <c r="G458" s="368"/>
      <c r="H458" s="368"/>
      <c r="I458" s="368"/>
      <c r="J458" s="368"/>
      <c r="K458" s="368"/>
      <c r="L458" s="368"/>
    </row>
    <row r="459" spans="1:12">
      <c r="A459" s="368"/>
      <c r="B459" s="368"/>
      <c r="C459" s="368"/>
      <c r="D459" s="368"/>
      <c r="E459" s="368"/>
      <c r="F459" s="368"/>
      <c r="G459" s="368"/>
      <c r="H459" s="368"/>
      <c r="I459" s="368"/>
      <c r="J459" s="368"/>
      <c r="K459" s="368"/>
      <c r="L459" s="368"/>
    </row>
    <row r="460" spans="1:12">
      <c r="A460" s="368"/>
      <c r="B460" s="368"/>
      <c r="C460" s="368"/>
      <c r="D460" s="368"/>
      <c r="E460" s="368"/>
      <c r="F460" s="368"/>
      <c r="G460" s="368"/>
      <c r="H460" s="368"/>
      <c r="I460" s="368"/>
      <c r="J460" s="368"/>
      <c r="K460" s="368"/>
      <c r="L460" s="368"/>
    </row>
    <row r="461" spans="1:12">
      <c r="A461" s="368"/>
      <c r="B461" s="368"/>
      <c r="C461" s="368"/>
      <c r="D461" s="368"/>
      <c r="E461" s="368"/>
      <c r="F461" s="368"/>
      <c r="G461" s="368"/>
      <c r="H461" s="368"/>
      <c r="I461" s="368"/>
      <c r="J461" s="368"/>
      <c r="K461" s="368"/>
      <c r="L461" s="368"/>
    </row>
    <row r="462" spans="1:12">
      <c r="A462" s="368"/>
      <c r="B462" s="368"/>
      <c r="C462" s="368"/>
      <c r="D462" s="368"/>
      <c r="E462" s="368"/>
      <c r="F462" s="368"/>
      <c r="G462" s="368"/>
      <c r="H462" s="368"/>
      <c r="I462" s="368"/>
      <c r="J462" s="368"/>
      <c r="K462" s="368"/>
      <c r="L462" s="368"/>
    </row>
    <row r="463" spans="1:12">
      <c r="A463" s="368"/>
      <c r="B463" s="368"/>
      <c r="C463" s="368"/>
      <c r="D463" s="368"/>
      <c r="E463" s="368"/>
      <c r="F463" s="368"/>
      <c r="G463" s="368"/>
      <c r="H463" s="368"/>
      <c r="I463" s="368"/>
      <c r="J463" s="368"/>
      <c r="K463" s="368"/>
      <c r="L463" s="368"/>
    </row>
    <row r="464" spans="1:12">
      <c r="A464" s="368"/>
      <c r="B464" s="368"/>
      <c r="C464" s="368"/>
      <c r="D464" s="368"/>
      <c r="E464" s="368"/>
      <c r="F464" s="368"/>
      <c r="G464" s="368"/>
      <c r="H464" s="368"/>
      <c r="I464" s="368"/>
      <c r="J464" s="368"/>
      <c r="K464" s="368"/>
      <c r="L464" s="368"/>
    </row>
    <row r="465" spans="1:12">
      <c r="A465" s="368"/>
      <c r="B465" s="368"/>
      <c r="C465" s="368"/>
      <c r="D465" s="368"/>
      <c r="E465" s="368"/>
      <c r="F465" s="368"/>
      <c r="G465" s="368"/>
      <c r="H465" s="368"/>
      <c r="I465" s="368"/>
      <c r="J465" s="368"/>
      <c r="K465" s="368"/>
      <c r="L465" s="368"/>
    </row>
    <row r="466" spans="1:12">
      <c r="A466" s="368"/>
      <c r="B466" s="368"/>
      <c r="C466" s="368"/>
      <c r="D466" s="368"/>
      <c r="E466" s="368"/>
      <c r="F466" s="368"/>
      <c r="G466" s="368"/>
      <c r="H466" s="368"/>
      <c r="I466" s="368"/>
      <c r="J466" s="368"/>
      <c r="K466" s="368"/>
      <c r="L466" s="368"/>
    </row>
    <row r="467" spans="1:12">
      <c r="A467" s="368"/>
      <c r="B467" s="368"/>
      <c r="C467" s="368"/>
      <c r="D467" s="368"/>
      <c r="E467" s="368"/>
      <c r="F467" s="368"/>
      <c r="G467" s="368"/>
      <c r="H467" s="368"/>
      <c r="I467" s="368"/>
      <c r="J467" s="368"/>
      <c r="K467" s="368"/>
      <c r="L467" s="368"/>
    </row>
    <row r="468" spans="1:12">
      <c r="A468" s="368"/>
      <c r="B468" s="368"/>
      <c r="C468" s="368"/>
      <c r="D468" s="368"/>
      <c r="E468" s="368"/>
      <c r="F468" s="368"/>
      <c r="G468" s="368"/>
      <c r="H468" s="368"/>
      <c r="I468" s="368"/>
      <c r="J468" s="368"/>
      <c r="K468" s="368"/>
      <c r="L468" s="368"/>
    </row>
    <row r="469" spans="1:12">
      <c r="A469" s="368"/>
      <c r="B469" s="368"/>
      <c r="C469" s="368"/>
      <c r="D469" s="368"/>
      <c r="E469" s="368"/>
      <c r="F469" s="368"/>
      <c r="G469" s="368"/>
      <c r="H469" s="368"/>
      <c r="I469" s="368"/>
      <c r="J469" s="368"/>
      <c r="K469" s="368"/>
      <c r="L469" s="368"/>
    </row>
    <row r="470" spans="1:12">
      <c r="A470" s="368"/>
      <c r="B470" s="368"/>
      <c r="C470" s="368"/>
      <c r="D470" s="368"/>
      <c r="E470" s="368"/>
      <c r="F470" s="368"/>
      <c r="G470" s="368"/>
      <c r="H470" s="368"/>
      <c r="I470" s="368"/>
      <c r="J470" s="368"/>
      <c r="K470" s="368"/>
      <c r="L470" s="368"/>
    </row>
    <row r="471" spans="1:12">
      <c r="A471" s="368"/>
      <c r="B471" s="368"/>
      <c r="C471" s="368"/>
      <c r="D471" s="368"/>
      <c r="E471" s="368"/>
      <c r="F471" s="368"/>
      <c r="G471" s="368"/>
      <c r="H471" s="368"/>
      <c r="I471" s="368"/>
      <c r="J471" s="368"/>
      <c r="K471" s="368"/>
      <c r="L471" s="368"/>
    </row>
    <row r="472" spans="1:12">
      <c r="A472" s="368"/>
      <c r="B472" s="368"/>
      <c r="C472" s="368"/>
      <c r="D472" s="368"/>
      <c r="E472" s="368"/>
      <c r="F472" s="368"/>
      <c r="G472" s="368"/>
      <c r="H472" s="368"/>
      <c r="I472" s="368"/>
      <c r="J472" s="368"/>
      <c r="K472" s="368"/>
      <c r="L472" s="368"/>
    </row>
    <row r="473" spans="1:12">
      <c r="A473" s="368"/>
      <c r="B473" s="368"/>
      <c r="C473" s="368"/>
      <c r="D473" s="368"/>
      <c r="E473" s="368"/>
      <c r="F473" s="368"/>
      <c r="G473" s="368"/>
      <c r="H473" s="368"/>
      <c r="I473" s="368"/>
      <c r="J473" s="368"/>
      <c r="K473" s="368"/>
      <c r="L473" s="368"/>
    </row>
    <row r="474" spans="1:12">
      <c r="A474" s="368"/>
      <c r="B474" s="368"/>
      <c r="C474" s="368"/>
      <c r="D474" s="368"/>
      <c r="E474" s="368"/>
      <c r="F474" s="368"/>
      <c r="G474" s="368"/>
      <c r="H474" s="368"/>
      <c r="I474" s="368"/>
      <c r="J474" s="368"/>
      <c r="K474" s="368"/>
      <c r="L474" s="368"/>
    </row>
    <row r="475" spans="1:12">
      <c r="A475" s="368"/>
      <c r="B475" s="368"/>
      <c r="C475" s="368"/>
      <c r="D475" s="368"/>
      <c r="E475" s="368"/>
      <c r="F475" s="368"/>
      <c r="G475" s="368"/>
      <c r="H475" s="368"/>
      <c r="I475" s="368"/>
      <c r="J475" s="368"/>
      <c r="K475" s="368"/>
      <c r="L475" s="368"/>
    </row>
    <row r="476" spans="1:12">
      <c r="A476" s="368"/>
      <c r="B476" s="368"/>
      <c r="C476" s="368"/>
      <c r="D476" s="368"/>
      <c r="E476" s="368"/>
      <c r="F476" s="368"/>
      <c r="G476" s="368"/>
      <c r="H476" s="368"/>
      <c r="I476" s="368"/>
      <c r="J476" s="368"/>
      <c r="K476" s="368"/>
      <c r="L476" s="368"/>
    </row>
    <row r="477" spans="1:12">
      <c r="A477" s="368"/>
      <c r="B477" s="368"/>
      <c r="C477" s="368"/>
      <c r="D477" s="368"/>
      <c r="E477" s="368"/>
      <c r="F477" s="368"/>
      <c r="G477" s="368"/>
      <c r="H477" s="368"/>
      <c r="I477" s="368"/>
      <c r="J477" s="368"/>
      <c r="K477" s="368"/>
      <c r="L477" s="368"/>
    </row>
    <row r="478" spans="1:12">
      <c r="A478" s="368"/>
      <c r="B478" s="368"/>
      <c r="C478" s="368"/>
      <c r="D478" s="368"/>
      <c r="E478" s="368"/>
      <c r="F478" s="368"/>
      <c r="G478" s="368"/>
      <c r="H478" s="368"/>
      <c r="I478" s="368"/>
      <c r="J478" s="368"/>
      <c r="K478" s="368"/>
      <c r="L478" s="368"/>
    </row>
    <row r="479" spans="1:12">
      <c r="A479" s="368"/>
      <c r="B479" s="368"/>
      <c r="C479" s="368"/>
      <c r="D479" s="368"/>
      <c r="E479" s="368"/>
      <c r="F479" s="368"/>
      <c r="G479" s="368"/>
      <c r="H479" s="368"/>
      <c r="I479" s="368"/>
      <c r="J479" s="368"/>
      <c r="K479" s="368"/>
      <c r="L479" s="368"/>
    </row>
    <row r="480" spans="1:12">
      <c r="A480" s="368"/>
      <c r="B480" s="368"/>
      <c r="C480" s="368"/>
      <c r="D480" s="368"/>
      <c r="E480" s="368"/>
      <c r="F480" s="368"/>
      <c r="G480" s="368"/>
      <c r="H480" s="368"/>
      <c r="I480" s="368"/>
      <c r="J480" s="368"/>
      <c r="K480" s="368"/>
      <c r="L480" s="368"/>
    </row>
    <row r="481" spans="1:12">
      <c r="A481" s="368"/>
      <c r="B481" s="368"/>
      <c r="C481" s="368"/>
      <c r="D481" s="368"/>
      <c r="E481" s="368"/>
      <c r="F481" s="368"/>
      <c r="G481" s="368"/>
      <c r="H481" s="368"/>
      <c r="I481" s="368"/>
      <c r="J481" s="368"/>
      <c r="K481" s="368"/>
      <c r="L481" s="368"/>
    </row>
    <row r="482" spans="1:12">
      <c r="A482" s="368"/>
      <c r="B482" s="368"/>
      <c r="C482" s="368"/>
      <c r="D482" s="368"/>
      <c r="E482" s="368"/>
      <c r="F482" s="368"/>
      <c r="G482" s="368"/>
      <c r="H482" s="368"/>
      <c r="I482" s="368"/>
      <c r="J482" s="368"/>
      <c r="K482" s="368"/>
      <c r="L482" s="368"/>
    </row>
    <row r="483" spans="1:12">
      <c r="A483" s="368"/>
      <c r="B483" s="368"/>
      <c r="C483" s="368"/>
      <c r="D483" s="368"/>
      <c r="E483" s="368"/>
      <c r="F483" s="368"/>
      <c r="G483" s="368"/>
      <c r="H483" s="368"/>
      <c r="I483" s="368"/>
      <c r="J483" s="368"/>
      <c r="K483" s="368"/>
      <c r="L483" s="368"/>
    </row>
    <row r="484" spans="1:12">
      <c r="A484" s="368"/>
      <c r="B484" s="368"/>
      <c r="C484" s="368"/>
      <c r="D484" s="368"/>
      <c r="E484" s="368"/>
      <c r="F484" s="368"/>
      <c r="G484" s="368"/>
      <c r="H484" s="368"/>
      <c r="I484" s="368"/>
      <c r="J484" s="368"/>
      <c r="K484" s="368"/>
      <c r="L484" s="368"/>
    </row>
    <row r="485" spans="1:12">
      <c r="A485" s="368"/>
      <c r="B485" s="368"/>
      <c r="C485" s="368"/>
      <c r="D485" s="368"/>
      <c r="E485" s="368"/>
      <c r="F485" s="368"/>
      <c r="G485" s="368"/>
      <c r="H485" s="368"/>
      <c r="I485" s="368"/>
      <c r="J485" s="368"/>
      <c r="K485" s="368"/>
      <c r="L485" s="368"/>
    </row>
    <row r="486" spans="1:12">
      <c r="A486" s="368"/>
      <c r="B486" s="368"/>
      <c r="C486" s="368"/>
      <c r="D486" s="368"/>
      <c r="E486" s="368"/>
      <c r="F486" s="368"/>
      <c r="G486" s="368"/>
      <c r="H486" s="368"/>
      <c r="I486" s="368"/>
      <c r="J486" s="368"/>
      <c r="K486" s="368"/>
      <c r="L486" s="368"/>
    </row>
    <row r="487" spans="1:12">
      <c r="A487" s="368"/>
      <c r="B487" s="368"/>
      <c r="C487" s="368"/>
      <c r="D487" s="368"/>
      <c r="E487" s="368"/>
      <c r="F487" s="368"/>
      <c r="G487" s="368"/>
      <c r="H487" s="368"/>
      <c r="I487" s="368"/>
      <c r="J487" s="368"/>
      <c r="K487" s="368"/>
      <c r="L487" s="368"/>
    </row>
    <row r="488" spans="1:12">
      <c r="A488" s="368"/>
      <c r="B488" s="368"/>
      <c r="C488" s="368"/>
      <c r="D488" s="368"/>
      <c r="E488" s="368"/>
      <c r="F488" s="368"/>
      <c r="G488" s="368"/>
      <c r="H488" s="368"/>
      <c r="I488" s="368"/>
      <c r="J488" s="368"/>
      <c r="K488" s="368"/>
      <c r="L488" s="368"/>
    </row>
    <row r="489" spans="1:12">
      <c r="A489" s="368"/>
      <c r="B489" s="368"/>
      <c r="C489" s="368"/>
      <c r="D489" s="368"/>
      <c r="E489" s="368"/>
      <c r="F489" s="368"/>
      <c r="G489" s="368"/>
      <c r="H489" s="368"/>
      <c r="I489" s="368"/>
      <c r="J489" s="368"/>
      <c r="K489" s="368"/>
      <c r="L489" s="368"/>
    </row>
    <row r="490" spans="1:12">
      <c r="A490" s="368"/>
      <c r="B490" s="368"/>
      <c r="C490" s="368"/>
      <c r="D490" s="368"/>
      <c r="E490" s="368"/>
      <c r="F490" s="368"/>
      <c r="G490" s="368"/>
      <c r="H490" s="368"/>
      <c r="I490" s="368"/>
      <c r="J490" s="368"/>
      <c r="K490" s="368"/>
      <c r="L490" s="368"/>
    </row>
    <row r="491" spans="1:12">
      <c r="A491" s="368"/>
      <c r="B491" s="368"/>
      <c r="C491" s="368"/>
      <c r="D491" s="368"/>
      <c r="E491" s="368"/>
      <c r="F491" s="368"/>
      <c r="G491" s="368"/>
      <c r="H491" s="368"/>
      <c r="I491" s="368"/>
      <c r="J491" s="368"/>
      <c r="K491" s="368"/>
      <c r="L491" s="368"/>
    </row>
    <row r="492" spans="1:12">
      <c r="A492" s="368"/>
      <c r="B492" s="368"/>
      <c r="C492" s="368"/>
      <c r="D492" s="368"/>
      <c r="E492" s="368"/>
      <c r="F492" s="368"/>
      <c r="G492" s="368"/>
      <c r="H492" s="368"/>
      <c r="I492" s="368"/>
      <c r="J492" s="368"/>
      <c r="K492" s="368"/>
      <c r="L492" s="368"/>
    </row>
    <row r="493" spans="1:12">
      <c r="A493" s="368"/>
      <c r="B493" s="368"/>
      <c r="C493" s="368"/>
      <c r="D493" s="368"/>
      <c r="E493" s="368"/>
      <c r="F493" s="368"/>
      <c r="G493" s="368"/>
      <c r="H493" s="368"/>
      <c r="I493" s="368"/>
      <c r="J493" s="368"/>
      <c r="K493" s="368"/>
      <c r="L493" s="368"/>
    </row>
    <row r="494" spans="1:12">
      <c r="A494" s="368"/>
      <c r="B494" s="368"/>
      <c r="C494" s="368"/>
      <c r="D494" s="368"/>
      <c r="E494" s="368"/>
      <c r="F494" s="368"/>
      <c r="G494" s="368"/>
      <c r="H494" s="368"/>
      <c r="I494" s="368"/>
      <c r="J494" s="368"/>
      <c r="K494" s="368"/>
      <c r="L494" s="368"/>
    </row>
    <row r="495" spans="1:12">
      <c r="A495" s="368"/>
      <c r="B495" s="368"/>
      <c r="C495" s="368"/>
      <c r="D495" s="368"/>
      <c r="E495" s="368"/>
      <c r="F495" s="368"/>
      <c r="G495" s="368"/>
      <c r="H495" s="368"/>
      <c r="I495" s="368"/>
      <c r="J495" s="368"/>
      <c r="K495" s="368"/>
      <c r="L495" s="368"/>
    </row>
    <row r="496" spans="1:12">
      <c r="A496" s="368"/>
      <c r="B496" s="368"/>
      <c r="C496" s="368"/>
      <c r="D496" s="368"/>
      <c r="E496" s="368"/>
      <c r="F496" s="368"/>
      <c r="G496" s="368"/>
      <c r="H496" s="368"/>
      <c r="I496" s="368"/>
      <c r="J496" s="368"/>
      <c r="K496" s="368"/>
      <c r="L496" s="368"/>
    </row>
    <row r="497" spans="1:12">
      <c r="A497" s="368"/>
      <c r="B497" s="368"/>
      <c r="C497" s="368"/>
      <c r="D497" s="368"/>
      <c r="E497" s="368"/>
      <c r="F497" s="368"/>
      <c r="G497" s="368"/>
      <c r="H497" s="368"/>
      <c r="I497" s="368"/>
      <c r="J497" s="368"/>
      <c r="K497" s="368"/>
      <c r="L497" s="368"/>
    </row>
    <row r="498" spans="1:12">
      <c r="A498" s="368"/>
      <c r="B498" s="368"/>
      <c r="C498" s="368"/>
      <c r="D498" s="368"/>
      <c r="E498" s="368"/>
      <c r="F498" s="368"/>
      <c r="G498" s="368"/>
      <c r="H498" s="368"/>
      <c r="I498" s="368"/>
      <c r="J498" s="368"/>
      <c r="K498" s="368"/>
      <c r="L498" s="368"/>
    </row>
    <row r="499" spans="1:12">
      <c r="A499" s="368"/>
      <c r="B499" s="368"/>
      <c r="C499" s="368"/>
      <c r="D499" s="368"/>
      <c r="E499" s="368"/>
      <c r="F499" s="368"/>
      <c r="G499" s="368"/>
      <c r="H499" s="368"/>
      <c r="I499" s="368"/>
      <c r="J499" s="368"/>
      <c r="K499" s="368"/>
      <c r="L499" s="368"/>
    </row>
    <row r="500" spans="1:12">
      <c r="A500" s="368"/>
      <c r="B500" s="368"/>
      <c r="C500" s="368"/>
      <c r="D500" s="368"/>
      <c r="E500" s="368"/>
      <c r="F500" s="368"/>
      <c r="G500" s="368"/>
      <c r="H500" s="368"/>
      <c r="I500" s="368"/>
      <c r="J500" s="368"/>
      <c r="K500" s="368"/>
      <c r="L500" s="368"/>
    </row>
    <row r="501" spans="1:12">
      <c r="A501" s="368"/>
      <c r="B501" s="368"/>
      <c r="C501" s="368"/>
      <c r="D501" s="368"/>
      <c r="E501" s="368"/>
      <c r="F501" s="368"/>
      <c r="G501" s="368"/>
      <c r="H501" s="368"/>
      <c r="I501" s="368"/>
      <c r="J501" s="368"/>
      <c r="K501" s="368"/>
      <c r="L501" s="368"/>
    </row>
    <row r="502" spans="1:12">
      <c r="A502" s="368"/>
      <c r="B502" s="368"/>
      <c r="C502" s="368"/>
      <c r="D502" s="368"/>
      <c r="E502" s="368"/>
      <c r="F502" s="368"/>
      <c r="G502" s="368"/>
      <c r="H502" s="368"/>
      <c r="I502" s="368"/>
      <c r="J502" s="368"/>
      <c r="K502" s="368"/>
      <c r="L502" s="368"/>
    </row>
    <row r="503" spans="1:12">
      <c r="A503" s="368"/>
      <c r="B503" s="368"/>
      <c r="C503" s="368"/>
      <c r="D503" s="368"/>
      <c r="E503" s="368"/>
      <c r="F503" s="368"/>
      <c r="G503" s="368"/>
      <c r="H503" s="368"/>
      <c r="I503" s="368"/>
      <c r="J503" s="368"/>
      <c r="K503" s="368"/>
      <c r="L503" s="368"/>
    </row>
  </sheetData>
  <sheetProtection selectLockedCells="1" selectUnlockedCells="1"/>
  <autoFilter ref="A1:L1"/>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enableFormatConditionsCalculation="0">
    <tabColor theme="6" tint="0.39997558519241921"/>
  </sheetPr>
  <dimension ref="A1:M1712"/>
  <sheetViews>
    <sheetView workbookViewId="0">
      <selection activeCell="A2" sqref="A2"/>
    </sheetView>
  </sheetViews>
  <sheetFormatPr defaultRowHeight="12.75"/>
  <cols>
    <col min="1" max="1" width="21" customWidth="1"/>
    <col min="2" max="2" width="29.28515625" customWidth="1"/>
    <col min="3" max="3" width="28.42578125" customWidth="1"/>
    <col min="4" max="4" width="15.5703125" customWidth="1"/>
    <col min="5" max="5" width="16.42578125" customWidth="1"/>
    <col min="6" max="6" width="15.7109375" customWidth="1"/>
    <col min="7" max="7" width="19.7109375" customWidth="1"/>
    <col min="8" max="8" width="13.85546875" customWidth="1"/>
    <col min="9" max="9" width="6" customWidth="1"/>
  </cols>
  <sheetData>
    <row r="1" spans="1:13" ht="16.5" customHeight="1">
      <c r="A1" s="160" t="s">
        <v>3019</v>
      </c>
      <c r="B1" s="160" t="s">
        <v>3019</v>
      </c>
      <c r="C1" s="160" t="s">
        <v>325</v>
      </c>
      <c r="D1" s="160" t="s">
        <v>3019</v>
      </c>
      <c r="E1" s="160" t="s">
        <v>243</v>
      </c>
      <c r="F1" s="160" t="s">
        <v>172</v>
      </c>
      <c r="G1" s="160" t="s">
        <v>240</v>
      </c>
      <c r="H1" s="160" t="s">
        <v>241</v>
      </c>
      <c r="I1" s="295"/>
      <c r="J1" s="295"/>
      <c r="K1" s="295"/>
      <c r="L1" s="295"/>
      <c r="M1" s="295"/>
    </row>
    <row r="2" spans="1:13">
      <c r="A2" s="368" t="s">
        <v>3020</v>
      </c>
      <c r="B2" s="474">
        <v>4</v>
      </c>
      <c r="C2" s="368" t="s">
        <v>166</v>
      </c>
      <c r="D2" s="368" t="s">
        <v>63</v>
      </c>
      <c r="E2" s="368">
        <v>396</v>
      </c>
      <c r="F2" s="293">
        <v>311</v>
      </c>
      <c r="G2" s="293">
        <v>85</v>
      </c>
      <c r="H2" s="293">
        <v>0</v>
      </c>
      <c r="I2" s="293"/>
      <c r="J2" s="293"/>
      <c r="K2" s="293"/>
      <c r="L2" s="293"/>
      <c r="M2" s="293"/>
    </row>
    <row r="3" spans="1:13">
      <c r="A3" s="368" t="s">
        <v>3021</v>
      </c>
      <c r="B3" s="474">
        <v>4</v>
      </c>
      <c r="C3" s="368" t="s">
        <v>169</v>
      </c>
      <c r="D3" s="368" t="s">
        <v>63</v>
      </c>
      <c r="E3" s="368">
        <v>109</v>
      </c>
      <c r="F3" s="293">
        <v>75</v>
      </c>
      <c r="G3" s="293">
        <v>34</v>
      </c>
      <c r="H3" s="293">
        <v>0</v>
      </c>
      <c r="I3" s="293"/>
      <c r="J3" s="293"/>
      <c r="K3" s="293"/>
      <c r="L3" s="293"/>
      <c r="M3" s="293"/>
    </row>
    <row r="4" spans="1:13">
      <c r="A4" s="368" t="s">
        <v>3022</v>
      </c>
      <c r="B4" s="474">
        <v>4</v>
      </c>
      <c r="C4" s="368" t="s">
        <v>139</v>
      </c>
      <c r="D4" s="368" t="s">
        <v>63</v>
      </c>
      <c r="E4" s="368">
        <v>35</v>
      </c>
      <c r="F4" s="293">
        <v>23</v>
      </c>
      <c r="G4" s="293">
        <v>12</v>
      </c>
      <c r="H4" s="293">
        <v>0</v>
      </c>
      <c r="I4" s="293"/>
      <c r="J4" s="293"/>
      <c r="K4" s="293"/>
      <c r="L4" s="293"/>
      <c r="M4" s="293"/>
    </row>
    <row r="5" spans="1:13">
      <c r="A5" s="368" t="s">
        <v>3023</v>
      </c>
      <c r="B5" s="368">
        <v>4</v>
      </c>
      <c r="C5" s="368" t="s">
        <v>138</v>
      </c>
      <c r="D5" s="368" t="s">
        <v>63</v>
      </c>
      <c r="E5" s="368">
        <v>252</v>
      </c>
      <c r="F5" s="368">
        <v>213</v>
      </c>
      <c r="G5" s="368">
        <v>39</v>
      </c>
      <c r="H5" s="368">
        <v>0</v>
      </c>
      <c r="I5" s="293"/>
      <c r="J5" s="293"/>
      <c r="K5" s="293"/>
      <c r="L5" s="293"/>
      <c r="M5" s="293"/>
    </row>
    <row r="6" spans="1:13">
      <c r="F6" s="293"/>
      <c r="G6" s="293"/>
      <c r="H6" s="293"/>
      <c r="I6" s="293"/>
      <c r="J6" s="293"/>
      <c r="K6" s="293"/>
      <c r="L6" s="293"/>
      <c r="M6" s="293"/>
    </row>
    <row r="7" spans="1:13">
      <c r="F7" s="293"/>
      <c r="G7" s="293"/>
      <c r="H7" s="293"/>
      <c r="I7" s="293"/>
      <c r="J7" s="293"/>
      <c r="K7" s="293"/>
      <c r="L7" s="293"/>
      <c r="M7" s="293"/>
    </row>
    <row r="8" spans="1:13">
      <c r="F8" s="293"/>
      <c r="G8" s="293"/>
      <c r="H8" s="293"/>
      <c r="I8" s="293"/>
      <c r="J8" s="293"/>
      <c r="K8" s="293"/>
      <c r="L8" s="293"/>
      <c r="M8" s="293"/>
    </row>
    <row r="9" spans="1:13">
      <c r="F9" s="293"/>
      <c r="G9" s="293"/>
      <c r="H9" s="293"/>
      <c r="I9" s="293"/>
      <c r="J9" s="293"/>
      <c r="K9" s="293"/>
      <c r="L9" s="293"/>
      <c r="M9" s="293"/>
    </row>
    <row r="10" spans="1:13">
      <c r="F10" s="293"/>
      <c r="G10" s="293"/>
      <c r="H10" s="293"/>
      <c r="I10" s="293"/>
      <c r="J10" s="293"/>
      <c r="K10" s="293"/>
      <c r="L10" s="293"/>
      <c r="M10" s="293"/>
    </row>
    <row r="11" spans="1:13">
      <c r="F11" s="293"/>
      <c r="G11" s="293"/>
      <c r="H11" s="293"/>
      <c r="I11" s="293"/>
      <c r="J11" s="293"/>
      <c r="K11" s="293"/>
      <c r="L11" s="293"/>
      <c r="M11" s="293"/>
    </row>
    <row r="12" spans="1:13">
      <c r="F12" s="293"/>
      <c r="G12" s="293"/>
      <c r="H12" s="293"/>
      <c r="I12" s="293"/>
      <c r="J12" s="293"/>
      <c r="K12" s="293"/>
      <c r="L12" s="293"/>
      <c r="M12" s="293"/>
    </row>
    <row r="13" spans="1:13">
      <c r="F13" s="293"/>
      <c r="G13" s="293"/>
      <c r="H13" s="293"/>
      <c r="I13" s="293"/>
      <c r="J13" s="293"/>
      <c r="K13" s="293"/>
      <c r="L13" s="293"/>
      <c r="M13" s="293"/>
    </row>
    <row r="14" spans="1:13">
      <c r="F14" s="293"/>
      <c r="G14" s="293"/>
      <c r="H14" s="293"/>
      <c r="I14" s="293"/>
      <c r="J14" s="293"/>
      <c r="K14" s="293"/>
      <c r="L14" s="293"/>
      <c r="M14" s="293"/>
    </row>
    <row r="15" spans="1:13">
      <c r="F15" s="293"/>
      <c r="G15" s="293"/>
      <c r="H15" s="293"/>
      <c r="I15" s="293"/>
      <c r="J15" s="293"/>
      <c r="K15" s="293"/>
      <c r="L15" s="293"/>
      <c r="M15" s="293"/>
    </row>
    <row r="16" spans="1:13">
      <c r="F16" s="293"/>
      <c r="G16" s="293"/>
      <c r="H16" s="293"/>
      <c r="I16" s="293"/>
      <c r="J16" s="293"/>
      <c r="K16" s="293"/>
      <c r="L16" s="293"/>
      <c r="M16" s="293"/>
    </row>
    <row r="17" spans="6:13">
      <c r="F17" s="293"/>
      <c r="G17" s="293"/>
      <c r="H17" s="293"/>
      <c r="I17" s="293"/>
      <c r="J17" s="293"/>
      <c r="K17" s="293"/>
      <c r="L17" s="293"/>
      <c r="M17" s="293"/>
    </row>
    <row r="18" spans="6:13">
      <c r="F18" s="293"/>
      <c r="G18" s="293"/>
      <c r="H18" s="293"/>
      <c r="I18" s="293"/>
      <c r="J18" s="293"/>
      <c r="K18" s="293"/>
      <c r="L18" s="293"/>
      <c r="M18" s="293"/>
    </row>
    <row r="19" spans="6:13">
      <c r="F19" s="293"/>
      <c r="G19" s="293"/>
      <c r="H19" s="293"/>
      <c r="I19" s="293"/>
      <c r="J19" s="293"/>
      <c r="K19" s="293"/>
      <c r="L19" s="293"/>
      <c r="M19" s="293"/>
    </row>
    <row r="20" spans="6:13">
      <c r="F20" s="293"/>
      <c r="G20" s="293"/>
      <c r="H20" s="293"/>
      <c r="I20" s="293"/>
      <c r="J20" s="293"/>
      <c r="K20" s="293"/>
      <c r="L20" s="293"/>
      <c r="M20" s="293"/>
    </row>
    <row r="21" spans="6:13">
      <c r="F21" s="293"/>
      <c r="G21" s="293"/>
      <c r="H21" s="293"/>
      <c r="I21" s="293"/>
      <c r="J21" s="293"/>
      <c r="K21" s="293"/>
      <c r="L21" s="293"/>
      <c r="M21" s="293"/>
    </row>
    <row r="22" spans="6:13">
      <c r="F22" s="293"/>
      <c r="G22" s="293"/>
      <c r="H22" s="293"/>
      <c r="I22" s="293"/>
      <c r="J22" s="293"/>
      <c r="K22" s="293"/>
      <c r="L22" s="293"/>
      <c r="M22" s="293"/>
    </row>
    <row r="23" spans="6:13">
      <c r="F23" s="293"/>
      <c r="G23" s="293"/>
      <c r="H23" s="293"/>
      <c r="I23" s="293"/>
      <c r="J23" s="293"/>
      <c r="K23" s="293"/>
      <c r="L23" s="293"/>
      <c r="M23" s="293"/>
    </row>
    <row r="24" spans="6:13">
      <c r="F24" s="293"/>
      <c r="G24" s="293"/>
      <c r="H24" s="293"/>
      <c r="I24" s="293"/>
      <c r="J24" s="293"/>
      <c r="K24" s="293"/>
      <c r="L24" s="293"/>
      <c r="M24" s="293"/>
    </row>
    <row r="25" spans="6:13">
      <c r="F25" s="293"/>
      <c r="G25" s="293"/>
      <c r="H25" s="293"/>
      <c r="I25" s="293"/>
      <c r="J25" s="293"/>
      <c r="K25" s="293"/>
      <c r="L25" s="293"/>
      <c r="M25" s="293"/>
    </row>
    <row r="26" spans="6:13">
      <c r="F26" s="293"/>
      <c r="G26" s="293"/>
      <c r="H26" s="293"/>
      <c r="I26" s="293"/>
      <c r="J26" s="293"/>
      <c r="K26" s="293"/>
      <c r="L26" s="293"/>
      <c r="M26" s="293"/>
    </row>
    <row r="27" spans="6:13">
      <c r="F27" s="293"/>
      <c r="G27" s="293"/>
      <c r="H27" s="293"/>
      <c r="I27" s="293"/>
      <c r="J27" s="293"/>
      <c r="K27" s="293"/>
      <c r="L27" s="293"/>
      <c r="M27" s="293"/>
    </row>
    <row r="28" spans="6:13">
      <c r="F28" s="293"/>
      <c r="G28" s="293"/>
      <c r="H28" s="293"/>
      <c r="I28" s="293"/>
      <c r="J28" s="293"/>
      <c r="K28" s="293"/>
      <c r="L28" s="293"/>
      <c r="M28" s="293"/>
    </row>
    <row r="29" spans="6:13">
      <c r="F29" s="293"/>
      <c r="G29" s="293"/>
      <c r="H29" s="293"/>
      <c r="I29" s="293"/>
      <c r="J29" s="293"/>
      <c r="K29" s="293"/>
      <c r="L29" s="293"/>
      <c r="M29" s="293"/>
    </row>
    <row r="30" spans="6:13">
      <c r="F30" s="293"/>
      <c r="G30" s="293"/>
      <c r="H30" s="293"/>
      <c r="I30" s="293"/>
      <c r="J30" s="293"/>
      <c r="K30" s="293"/>
      <c r="L30" s="293"/>
      <c r="M30" s="293"/>
    </row>
    <row r="31" spans="6:13">
      <c r="F31" s="293"/>
      <c r="G31" s="293"/>
      <c r="H31" s="293"/>
      <c r="I31" s="293"/>
      <c r="J31" s="293"/>
      <c r="K31" s="293"/>
      <c r="L31" s="293"/>
      <c r="M31" s="293"/>
    </row>
    <row r="32" spans="6:13">
      <c r="F32" s="293"/>
      <c r="G32" s="293"/>
      <c r="H32" s="293"/>
      <c r="I32" s="293"/>
      <c r="J32" s="293"/>
      <c r="K32" s="293"/>
      <c r="L32" s="293"/>
      <c r="M32" s="293"/>
    </row>
    <row r="33" spans="6:13">
      <c r="F33" s="293"/>
      <c r="G33" s="293"/>
      <c r="H33" s="293"/>
      <c r="I33" s="293"/>
      <c r="J33" s="293"/>
      <c r="K33" s="293"/>
      <c r="L33" s="293"/>
      <c r="M33" s="293"/>
    </row>
    <row r="34" spans="6:13">
      <c r="F34" s="293"/>
      <c r="G34" s="293"/>
      <c r="H34" s="293"/>
      <c r="I34" s="293"/>
      <c r="J34" s="293"/>
      <c r="K34" s="293"/>
      <c r="L34" s="293"/>
      <c r="M34" s="293"/>
    </row>
    <row r="35" spans="6:13">
      <c r="F35" s="293"/>
      <c r="G35" s="293"/>
      <c r="H35" s="293"/>
      <c r="I35" s="293"/>
      <c r="J35" s="293"/>
      <c r="K35" s="293"/>
      <c r="L35" s="293"/>
      <c r="M35" s="293"/>
    </row>
    <row r="36" spans="6:13">
      <c r="F36" s="293"/>
      <c r="G36" s="293"/>
      <c r="H36" s="293"/>
      <c r="I36" s="293"/>
      <c r="J36" s="293"/>
      <c r="K36" s="293"/>
      <c r="L36" s="293"/>
      <c r="M36" s="293"/>
    </row>
    <row r="37" spans="6:13">
      <c r="F37" s="293"/>
      <c r="G37" s="293"/>
      <c r="H37" s="293"/>
      <c r="I37" s="293"/>
      <c r="J37" s="293"/>
      <c r="K37" s="293"/>
      <c r="L37" s="293"/>
      <c r="M37" s="293"/>
    </row>
    <row r="38" spans="6:13">
      <c r="F38" s="293"/>
      <c r="G38" s="293"/>
      <c r="H38" s="293"/>
      <c r="I38" s="293"/>
      <c r="J38" s="293"/>
      <c r="K38" s="293"/>
      <c r="L38" s="293"/>
      <c r="M38" s="293"/>
    </row>
    <row r="39" spans="6:13">
      <c r="F39" s="293"/>
      <c r="G39" s="293"/>
      <c r="H39" s="293"/>
      <c r="I39" s="293"/>
      <c r="J39" s="293"/>
      <c r="K39" s="293"/>
      <c r="L39" s="293"/>
      <c r="M39" s="293"/>
    </row>
    <row r="40" spans="6:13">
      <c r="F40" s="293"/>
      <c r="G40" s="293"/>
      <c r="H40" s="293"/>
      <c r="I40" s="293"/>
      <c r="J40" s="293"/>
      <c r="K40" s="293"/>
      <c r="L40" s="293"/>
      <c r="M40" s="293"/>
    </row>
    <row r="41" spans="6:13">
      <c r="F41" s="293"/>
      <c r="G41" s="293"/>
      <c r="H41" s="293"/>
      <c r="I41" s="293"/>
      <c r="J41" s="293"/>
      <c r="K41" s="293"/>
      <c r="L41" s="293"/>
      <c r="M41" s="293"/>
    </row>
    <row r="42" spans="6:13">
      <c r="F42" s="293"/>
      <c r="G42" s="293"/>
      <c r="H42" s="293"/>
      <c r="I42" s="293"/>
      <c r="J42" s="293"/>
      <c r="K42" s="293"/>
      <c r="L42" s="293"/>
      <c r="M42" s="293"/>
    </row>
    <row r="43" spans="6:13">
      <c r="F43" s="293"/>
      <c r="G43" s="293"/>
      <c r="H43" s="293"/>
      <c r="I43" s="293"/>
      <c r="J43" s="293"/>
      <c r="K43" s="293"/>
      <c r="L43" s="293"/>
      <c r="M43" s="293"/>
    </row>
    <row r="44" spans="6:13">
      <c r="F44" s="293"/>
      <c r="G44" s="293"/>
      <c r="H44" s="293"/>
      <c r="I44" s="293"/>
      <c r="J44" s="293"/>
      <c r="K44" s="293"/>
      <c r="L44" s="293"/>
      <c r="M44" s="293"/>
    </row>
    <row r="45" spans="6:13">
      <c r="F45" s="293"/>
      <c r="G45" s="293"/>
      <c r="H45" s="293"/>
      <c r="I45" s="293"/>
      <c r="J45" s="293"/>
      <c r="K45" s="293"/>
      <c r="L45" s="293"/>
      <c r="M45" s="293"/>
    </row>
    <row r="46" spans="6:13">
      <c r="F46" s="293"/>
      <c r="G46" s="293"/>
      <c r="H46" s="293"/>
      <c r="I46" s="293"/>
      <c r="J46" s="293"/>
      <c r="K46" s="293"/>
      <c r="L46" s="293"/>
      <c r="M46" s="293"/>
    </row>
    <row r="47" spans="6:13">
      <c r="F47" s="293"/>
      <c r="G47" s="293"/>
      <c r="H47" s="293"/>
      <c r="I47" s="293"/>
      <c r="J47" s="293"/>
      <c r="K47" s="293"/>
      <c r="L47" s="293"/>
      <c r="M47" s="293"/>
    </row>
    <row r="48" spans="6:13">
      <c r="F48" s="293"/>
      <c r="G48" s="293"/>
      <c r="H48" s="293"/>
      <c r="I48" s="293"/>
      <c r="J48" s="293"/>
      <c r="K48" s="293"/>
      <c r="L48" s="293"/>
      <c r="M48" s="293"/>
    </row>
    <row r="49" spans="6:13">
      <c r="F49" s="293"/>
      <c r="G49" s="293"/>
      <c r="H49" s="293"/>
      <c r="I49" s="293"/>
      <c r="J49" s="293"/>
      <c r="K49" s="293"/>
      <c r="L49" s="293"/>
      <c r="M49" s="293"/>
    </row>
    <row r="50" spans="6:13">
      <c r="F50" s="293"/>
      <c r="G50" s="293"/>
      <c r="H50" s="293"/>
      <c r="I50" s="293"/>
      <c r="J50" s="293"/>
      <c r="K50" s="293"/>
      <c r="L50" s="293"/>
      <c r="M50" s="293"/>
    </row>
    <row r="51" spans="6:13">
      <c r="F51" s="293"/>
      <c r="G51" s="293"/>
      <c r="H51" s="293"/>
      <c r="I51" s="293"/>
      <c r="J51" s="293"/>
      <c r="K51" s="293"/>
      <c r="L51" s="293"/>
      <c r="M51" s="293"/>
    </row>
    <row r="52" spans="6:13">
      <c r="F52" s="293"/>
      <c r="G52" s="293"/>
      <c r="H52" s="293"/>
      <c r="I52" s="293"/>
      <c r="J52" s="293"/>
      <c r="K52" s="293"/>
      <c r="L52" s="293"/>
      <c r="M52" s="293"/>
    </row>
    <row r="53" spans="6:13">
      <c r="F53" s="293"/>
      <c r="G53" s="293"/>
      <c r="H53" s="293"/>
      <c r="I53" s="293"/>
      <c r="J53" s="293"/>
      <c r="K53" s="293"/>
      <c r="L53" s="293"/>
      <c r="M53" s="293"/>
    </row>
    <row r="54" spans="6:13">
      <c r="F54" s="293"/>
      <c r="G54" s="293"/>
      <c r="H54" s="293"/>
      <c r="I54" s="293"/>
      <c r="J54" s="293"/>
      <c r="K54" s="293"/>
      <c r="L54" s="293"/>
      <c r="M54" s="293"/>
    </row>
    <row r="55" spans="6:13">
      <c r="F55" s="293"/>
      <c r="G55" s="293"/>
      <c r="H55" s="293"/>
      <c r="I55" s="293"/>
      <c r="J55" s="293"/>
      <c r="K55" s="293"/>
      <c r="L55" s="293"/>
      <c r="M55" s="293"/>
    </row>
    <row r="56" spans="6:13">
      <c r="F56" s="293"/>
      <c r="G56" s="293"/>
      <c r="H56" s="293"/>
      <c r="I56" s="293"/>
      <c r="J56" s="293"/>
      <c r="K56" s="293"/>
      <c r="L56" s="293"/>
      <c r="M56" s="293"/>
    </row>
    <row r="57" spans="6:13">
      <c r="F57" s="293"/>
      <c r="G57" s="293"/>
      <c r="H57" s="293"/>
      <c r="I57" s="293"/>
      <c r="J57" s="293"/>
      <c r="K57" s="293"/>
      <c r="L57" s="293"/>
      <c r="M57" s="293"/>
    </row>
    <row r="58" spans="6:13">
      <c r="F58" s="293"/>
      <c r="G58" s="293"/>
      <c r="H58" s="293"/>
      <c r="I58" s="293"/>
      <c r="J58" s="293"/>
      <c r="K58" s="293"/>
      <c r="L58" s="293"/>
      <c r="M58" s="293"/>
    </row>
    <row r="59" spans="6:13">
      <c r="F59" s="293"/>
      <c r="G59" s="293"/>
      <c r="H59" s="293"/>
      <c r="I59" s="293"/>
      <c r="J59" s="293"/>
      <c r="K59" s="293"/>
      <c r="L59" s="293"/>
      <c r="M59" s="293"/>
    </row>
    <row r="60" spans="6:13">
      <c r="F60" s="293"/>
      <c r="G60" s="293"/>
      <c r="H60" s="293"/>
      <c r="I60" s="293"/>
      <c r="J60" s="293"/>
      <c r="K60" s="293"/>
      <c r="L60" s="293"/>
      <c r="M60" s="293"/>
    </row>
    <row r="61" spans="6:13">
      <c r="F61" s="293"/>
      <c r="G61" s="293"/>
      <c r="H61" s="293"/>
      <c r="I61" s="293"/>
      <c r="J61" s="293"/>
      <c r="K61" s="293"/>
      <c r="L61" s="293"/>
      <c r="M61" s="293"/>
    </row>
    <row r="62" spans="6:13">
      <c r="F62" s="293"/>
      <c r="G62" s="293"/>
      <c r="H62" s="293"/>
      <c r="I62" s="293"/>
      <c r="J62" s="293"/>
      <c r="K62" s="293"/>
      <c r="L62" s="293"/>
      <c r="M62" s="293"/>
    </row>
    <row r="63" spans="6:13">
      <c r="F63" s="293"/>
      <c r="G63" s="293"/>
      <c r="H63" s="293"/>
      <c r="I63" s="293"/>
      <c r="J63" s="293"/>
      <c r="K63" s="293"/>
      <c r="L63" s="293"/>
      <c r="M63" s="293"/>
    </row>
    <row r="64" spans="6:13">
      <c r="F64" s="293"/>
      <c r="G64" s="293"/>
      <c r="H64" s="293"/>
      <c r="I64" s="293"/>
      <c r="J64" s="293"/>
      <c r="K64" s="293"/>
      <c r="L64" s="293"/>
      <c r="M64" s="293"/>
    </row>
    <row r="65" spans="6:13">
      <c r="F65" s="293"/>
      <c r="G65" s="293"/>
      <c r="H65" s="293"/>
      <c r="I65" s="293"/>
      <c r="J65" s="293"/>
      <c r="K65" s="293"/>
      <c r="L65" s="293"/>
      <c r="M65" s="293"/>
    </row>
    <row r="66" spans="6:13">
      <c r="F66" s="293"/>
      <c r="G66" s="293"/>
      <c r="H66" s="293"/>
      <c r="I66" s="293"/>
      <c r="J66" s="293"/>
      <c r="K66" s="293"/>
      <c r="L66" s="293"/>
      <c r="M66" s="293"/>
    </row>
    <row r="67" spans="6:13">
      <c r="F67" s="293"/>
      <c r="G67" s="293"/>
      <c r="H67" s="293"/>
      <c r="I67" s="293"/>
      <c r="J67" s="293"/>
      <c r="K67" s="293"/>
      <c r="L67" s="293"/>
      <c r="M67" s="293"/>
    </row>
    <row r="68" spans="6:13">
      <c r="F68" s="293"/>
      <c r="G68" s="293"/>
      <c r="H68" s="293"/>
      <c r="I68" s="293"/>
      <c r="J68" s="293"/>
      <c r="K68" s="293"/>
      <c r="L68" s="293"/>
      <c r="M68" s="293"/>
    </row>
    <row r="69" spans="6:13">
      <c r="F69" s="293"/>
      <c r="G69" s="293"/>
      <c r="H69" s="293"/>
      <c r="I69" s="293"/>
      <c r="J69" s="293"/>
      <c r="K69" s="293"/>
      <c r="L69" s="293"/>
      <c r="M69" s="293"/>
    </row>
    <row r="70" spans="6:13">
      <c r="F70" s="293"/>
      <c r="G70" s="293"/>
      <c r="H70" s="293"/>
      <c r="I70" s="293"/>
      <c r="J70" s="293"/>
      <c r="K70" s="293"/>
      <c r="L70" s="293"/>
      <c r="M70" s="293"/>
    </row>
    <row r="71" spans="6:13">
      <c r="F71" s="293"/>
      <c r="G71" s="293"/>
      <c r="H71" s="293"/>
      <c r="I71" s="293"/>
      <c r="J71" s="293"/>
      <c r="K71" s="293"/>
      <c r="L71" s="293"/>
      <c r="M71" s="293"/>
    </row>
    <row r="72" spans="6:13">
      <c r="F72" s="293"/>
      <c r="G72" s="293"/>
      <c r="H72" s="293"/>
      <c r="I72" s="293"/>
      <c r="J72" s="293"/>
      <c r="K72" s="293"/>
      <c r="L72" s="293"/>
      <c r="M72" s="293"/>
    </row>
    <row r="73" spans="6:13">
      <c r="F73" s="293"/>
      <c r="G73" s="293"/>
      <c r="H73" s="293"/>
      <c r="I73" s="293"/>
      <c r="J73" s="293"/>
      <c r="K73" s="293"/>
      <c r="L73" s="293"/>
      <c r="M73" s="293"/>
    </row>
    <row r="74" spans="6:13">
      <c r="F74" s="293"/>
      <c r="G74" s="293"/>
      <c r="H74" s="293"/>
      <c r="I74" s="293"/>
      <c r="J74" s="293"/>
      <c r="K74" s="293"/>
      <c r="L74" s="293"/>
      <c r="M74" s="293"/>
    </row>
    <row r="75" spans="6:13">
      <c r="F75" s="293"/>
      <c r="G75" s="293"/>
      <c r="H75" s="293"/>
      <c r="I75" s="293"/>
      <c r="J75" s="293"/>
      <c r="K75" s="293"/>
      <c r="L75" s="293"/>
      <c r="M75" s="293"/>
    </row>
    <row r="76" spans="6:13">
      <c r="F76" s="293"/>
      <c r="G76" s="293"/>
      <c r="H76" s="293"/>
      <c r="I76" s="293"/>
      <c r="J76" s="293"/>
      <c r="K76" s="293"/>
      <c r="L76" s="293"/>
      <c r="M76" s="293"/>
    </row>
    <row r="77" spans="6:13">
      <c r="F77" s="293"/>
      <c r="G77" s="293"/>
      <c r="H77" s="293"/>
      <c r="I77" s="293"/>
      <c r="J77" s="293"/>
      <c r="K77" s="293"/>
      <c r="L77" s="293"/>
      <c r="M77" s="293"/>
    </row>
    <row r="78" spans="6:13">
      <c r="F78" s="293"/>
      <c r="G78" s="293"/>
      <c r="H78" s="293"/>
      <c r="I78" s="293"/>
      <c r="J78" s="293"/>
      <c r="K78" s="293"/>
      <c r="L78" s="293"/>
      <c r="M78" s="293"/>
    </row>
    <row r="79" spans="6:13">
      <c r="F79" s="293"/>
      <c r="G79" s="293"/>
      <c r="H79" s="293"/>
      <c r="I79" s="293"/>
      <c r="J79" s="293"/>
      <c r="K79" s="293"/>
      <c r="L79" s="293"/>
      <c r="M79" s="293"/>
    </row>
    <row r="80" spans="6:13">
      <c r="F80" s="293"/>
      <c r="G80" s="293"/>
      <c r="H80" s="293"/>
      <c r="I80" s="293"/>
      <c r="J80" s="293"/>
      <c r="K80" s="293"/>
      <c r="L80" s="293"/>
      <c r="M80" s="293"/>
    </row>
    <row r="81" spans="6:13">
      <c r="F81" s="293"/>
      <c r="G81" s="293"/>
      <c r="H81" s="293"/>
      <c r="I81" s="293"/>
      <c r="J81" s="293"/>
      <c r="K81" s="293"/>
      <c r="L81" s="293"/>
      <c r="M81" s="293"/>
    </row>
    <row r="82" spans="6:13">
      <c r="F82" s="293"/>
      <c r="G82" s="293"/>
      <c r="H82" s="293"/>
      <c r="I82" s="293"/>
      <c r="J82" s="293"/>
      <c r="K82" s="293"/>
      <c r="L82" s="293"/>
      <c r="M82" s="293"/>
    </row>
    <row r="83" spans="6:13">
      <c r="F83" s="293"/>
      <c r="G83" s="293"/>
      <c r="H83" s="293"/>
      <c r="I83" s="293"/>
      <c r="J83" s="293"/>
      <c r="K83" s="293"/>
      <c r="L83" s="293"/>
      <c r="M83" s="293"/>
    </row>
    <row r="84" spans="6:13">
      <c r="F84" s="293"/>
      <c r="G84" s="293"/>
      <c r="H84" s="293"/>
      <c r="I84" s="293"/>
      <c r="J84" s="293"/>
      <c r="K84" s="293"/>
      <c r="L84" s="293"/>
      <c r="M84" s="293"/>
    </row>
    <row r="85" spans="6:13">
      <c r="F85" s="293"/>
      <c r="G85" s="293"/>
      <c r="H85" s="293"/>
      <c r="I85" s="293"/>
      <c r="J85" s="293"/>
      <c r="K85" s="293"/>
      <c r="L85" s="293"/>
      <c r="M85" s="293"/>
    </row>
    <row r="86" spans="6:13">
      <c r="F86" s="293"/>
      <c r="G86" s="293"/>
      <c r="H86" s="293"/>
      <c r="I86" s="293"/>
      <c r="J86" s="293"/>
      <c r="K86" s="293"/>
      <c r="L86" s="293"/>
      <c r="M86" s="293"/>
    </row>
    <row r="87" spans="6:13">
      <c r="F87" s="293"/>
      <c r="G87" s="293"/>
      <c r="H87" s="293"/>
      <c r="I87" s="293"/>
      <c r="J87" s="293"/>
      <c r="K87" s="293"/>
      <c r="L87" s="293"/>
      <c r="M87" s="293"/>
    </row>
    <row r="88" spans="6:13">
      <c r="F88" s="293"/>
      <c r="G88" s="293"/>
      <c r="H88" s="293"/>
      <c r="I88" s="293"/>
      <c r="J88" s="293"/>
      <c r="K88" s="293"/>
      <c r="L88" s="293"/>
      <c r="M88" s="293"/>
    </row>
    <row r="89" spans="6:13">
      <c r="F89" s="293"/>
      <c r="G89" s="293"/>
      <c r="H89" s="293"/>
      <c r="I89" s="293"/>
      <c r="J89" s="293"/>
      <c r="K89" s="293"/>
      <c r="L89" s="293"/>
      <c r="M89" s="293"/>
    </row>
    <row r="90" spans="6:13">
      <c r="F90" s="293"/>
      <c r="G90" s="293"/>
      <c r="H90" s="293"/>
      <c r="I90" s="293"/>
      <c r="J90" s="293"/>
      <c r="K90" s="293"/>
      <c r="L90" s="293"/>
      <c r="M90" s="293"/>
    </row>
    <row r="91" spans="6:13">
      <c r="F91" s="293"/>
      <c r="G91" s="293"/>
      <c r="H91" s="293"/>
      <c r="I91" s="293"/>
      <c r="J91" s="293"/>
      <c r="K91" s="293"/>
      <c r="L91" s="293"/>
      <c r="M91" s="293"/>
    </row>
    <row r="92" spans="6:13">
      <c r="F92" s="293"/>
      <c r="G92" s="293"/>
      <c r="H92" s="293"/>
      <c r="I92" s="293"/>
      <c r="J92" s="293"/>
      <c r="K92" s="293"/>
      <c r="L92" s="293"/>
      <c r="M92" s="293"/>
    </row>
    <row r="93" spans="6:13">
      <c r="F93" s="293"/>
      <c r="G93" s="293"/>
      <c r="H93" s="293"/>
      <c r="I93" s="293"/>
      <c r="J93" s="293"/>
      <c r="K93" s="293"/>
      <c r="L93" s="293"/>
      <c r="M93" s="293"/>
    </row>
    <row r="94" spans="6:13">
      <c r="F94" s="293"/>
      <c r="G94" s="293"/>
      <c r="H94" s="293"/>
      <c r="I94" s="293"/>
      <c r="J94" s="293"/>
      <c r="K94" s="293"/>
      <c r="L94" s="293"/>
      <c r="M94" s="293"/>
    </row>
    <row r="95" spans="6:13">
      <c r="F95" s="293"/>
      <c r="G95" s="293"/>
      <c r="H95" s="293"/>
      <c r="I95" s="293"/>
      <c r="J95" s="293"/>
      <c r="K95" s="293"/>
      <c r="L95" s="293"/>
      <c r="M95" s="293"/>
    </row>
    <row r="96" spans="6:13">
      <c r="F96" s="293"/>
      <c r="G96" s="293"/>
      <c r="H96" s="293"/>
      <c r="I96" s="293"/>
      <c r="J96" s="293"/>
      <c r="K96" s="293"/>
      <c r="L96" s="293"/>
      <c r="M96" s="293"/>
    </row>
    <row r="97" spans="6:13">
      <c r="F97" s="293"/>
      <c r="G97" s="293"/>
      <c r="H97" s="293"/>
      <c r="I97" s="293"/>
      <c r="J97" s="293"/>
      <c r="K97" s="293"/>
      <c r="L97" s="293"/>
      <c r="M97" s="293"/>
    </row>
    <row r="98" spans="6:13">
      <c r="F98" s="293"/>
      <c r="G98" s="293"/>
      <c r="H98" s="293"/>
      <c r="I98" s="293"/>
      <c r="J98" s="293"/>
      <c r="K98" s="293"/>
      <c r="L98" s="293"/>
      <c r="M98" s="293"/>
    </row>
    <row r="99" spans="6:13">
      <c r="F99" s="293"/>
      <c r="G99" s="293"/>
      <c r="H99" s="293"/>
      <c r="I99" s="293"/>
      <c r="J99" s="293"/>
      <c r="K99" s="293"/>
      <c r="L99" s="293"/>
      <c r="M99" s="293"/>
    </row>
    <row r="100" spans="6:13">
      <c r="F100" s="293"/>
      <c r="G100" s="293"/>
      <c r="H100" s="293"/>
      <c r="I100" s="293"/>
      <c r="J100" s="293"/>
      <c r="K100" s="293"/>
      <c r="L100" s="293"/>
      <c r="M100" s="293"/>
    </row>
    <row r="101" spans="6:13">
      <c r="F101" s="293"/>
      <c r="G101" s="293"/>
      <c r="H101" s="293"/>
      <c r="I101" s="293"/>
      <c r="J101" s="293"/>
      <c r="K101" s="293"/>
      <c r="L101" s="293"/>
      <c r="M101" s="293"/>
    </row>
    <row r="102" spans="6:13">
      <c r="F102" s="293"/>
      <c r="G102" s="293"/>
      <c r="H102" s="293"/>
      <c r="I102" s="293"/>
      <c r="J102" s="293"/>
      <c r="K102" s="293"/>
      <c r="L102" s="293"/>
      <c r="M102" s="293"/>
    </row>
    <row r="103" spans="6:13">
      <c r="F103" s="293"/>
      <c r="G103" s="293"/>
      <c r="H103" s="293"/>
      <c r="I103" s="293"/>
      <c r="J103" s="293"/>
      <c r="K103" s="293"/>
      <c r="L103" s="293"/>
      <c r="M103" s="293"/>
    </row>
    <row r="104" spans="6:13">
      <c r="F104" s="293"/>
      <c r="G104" s="293"/>
      <c r="H104" s="293"/>
      <c r="I104" s="293"/>
      <c r="J104" s="293"/>
      <c r="K104" s="293"/>
      <c r="L104" s="293"/>
      <c r="M104" s="293"/>
    </row>
    <row r="105" spans="6:13">
      <c r="F105" s="293"/>
      <c r="G105" s="293"/>
      <c r="H105" s="293"/>
      <c r="I105" s="293"/>
      <c r="J105" s="293"/>
      <c r="K105" s="293"/>
      <c r="L105" s="293"/>
      <c r="M105" s="293"/>
    </row>
    <row r="106" spans="6:13">
      <c r="F106" s="293"/>
      <c r="G106" s="293"/>
      <c r="H106" s="293"/>
      <c r="I106" s="293"/>
      <c r="J106" s="293"/>
      <c r="K106" s="293"/>
      <c r="L106" s="293"/>
      <c r="M106" s="293"/>
    </row>
    <row r="107" spans="6:13">
      <c r="F107" s="293"/>
      <c r="G107" s="293"/>
      <c r="H107" s="293"/>
      <c r="I107" s="293"/>
      <c r="J107" s="293"/>
      <c r="K107" s="293"/>
      <c r="L107" s="293"/>
      <c r="M107" s="293"/>
    </row>
    <row r="108" spans="6:13">
      <c r="F108" s="293"/>
      <c r="G108" s="293"/>
      <c r="H108" s="293"/>
      <c r="I108" s="293"/>
      <c r="J108" s="293"/>
      <c r="K108" s="293"/>
      <c r="L108" s="293"/>
      <c r="M108" s="293"/>
    </row>
    <row r="109" spans="6:13">
      <c r="F109" s="293"/>
      <c r="G109" s="293"/>
      <c r="H109" s="293"/>
      <c r="I109" s="293"/>
      <c r="J109" s="293"/>
      <c r="K109" s="293"/>
      <c r="L109" s="293"/>
      <c r="M109" s="293"/>
    </row>
    <row r="110" spans="6:13">
      <c r="F110" s="293"/>
      <c r="G110" s="293"/>
      <c r="H110" s="293"/>
      <c r="I110" s="293"/>
      <c r="J110" s="293"/>
      <c r="K110" s="293"/>
      <c r="L110" s="293"/>
      <c r="M110" s="293"/>
    </row>
    <row r="111" spans="6:13">
      <c r="F111" s="293"/>
      <c r="G111" s="293"/>
      <c r="H111" s="293"/>
      <c r="I111" s="293"/>
      <c r="J111" s="293"/>
      <c r="K111" s="293"/>
      <c r="L111" s="293"/>
      <c r="M111" s="293"/>
    </row>
    <row r="112" spans="6:13">
      <c r="F112" s="293"/>
      <c r="G112" s="293"/>
      <c r="H112" s="293"/>
      <c r="I112" s="293"/>
      <c r="J112" s="293"/>
      <c r="K112" s="293"/>
      <c r="L112" s="293"/>
      <c r="M112" s="293"/>
    </row>
    <row r="113" spans="6:13">
      <c r="F113" s="293"/>
      <c r="G113" s="293"/>
      <c r="H113" s="293"/>
      <c r="I113" s="293"/>
      <c r="J113" s="293"/>
      <c r="K113" s="293"/>
      <c r="L113" s="293"/>
      <c r="M113" s="293"/>
    </row>
    <row r="114" spans="6:13">
      <c r="F114" s="293"/>
      <c r="G114" s="293"/>
      <c r="H114" s="293"/>
      <c r="I114" s="293"/>
      <c r="J114" s="293"/>
      <c r="K114" s="293"/>
      <c r="L114" s="293"/>
      <c r="M114" s="293"/>
    </row>
    <row r="115" spans="6:13">
      <c r="F115" s="293"/>
      <c r="G115" s="293"/>
      <c r="H115" s="293"/>
      <c r="I115" s="293"/>
      <c r="J115" s="293"/>
      <c r="K115" s="293"/>
      <c r="L115" s="293"/>
      <c r="M115" s="293"/>
    </row>
    <row r="116" spans="6:13">
      <c r="F116" s="293"/>
      <c r="G116" s="293"/>
      <c r="H116" s="293"/>
      <c r="I116" s="293"/>
      <c r="J116" s="293"/>
      <c r="K116" s="293"/>
      <c r="L116" s="293"/>
      <c r="M116" s="293"/>
    </row>
    <row r="117" spans="6:13">
      <c r="F117" s="293"/>
      <c r="G117" s="293"/>
      <c r="H117" s="293"/>
      <c r="I117" s="293"/>
      <c r="J117" s="293"/>
      <c r="K117" s="293"/>
      <c r="L117" s="293"/>
      <c r="M117" s="293"/>
    </row>
    <row r="118" spans="6:13">
      <c r="F118" s="293"/>
      <c r="G118" s="293"/>
      <c r="H118" s="293"/>
      <c r="I118" s="293"/>
      <c r="J118" s="293"/>
      <c r="K118" s="293"/>
      <c r="L118" s="293"/>
      <c r="M118" s="293"/>
    </row>
    <row r="119" spans="6:13">
      <c r="F119" s="293"/>
      <c r="G119" s="293"/>
      <c r="H119" s="293"/>
      <c r="I119" s="293"/>
      <c r="J119" s="293"/>
      <c r="K119" s="293"/>
      <c r="L119" s="293"/>
      <c r="M119" s="293"/>
    </row>
    <row r="120" spans="6:13">
      <c r="F120" s="293"/>
      <c r="G120" s="293"/>
      <c r="H120" s="293"/>
      <c r="I120" s="293"/>
      <c r="J120" s="293"/>
      <c r="K120" s="293"/>
      <c r="L120" s="293"/>
      <c r="M120" s="293"/>
    </row>
    <row r="121" spans="6:13">
      <c r="F121" s="293"/>
      <c r="G121" s="293"/>
      <c r="H121" s="293"/>
      <c r="I121" s="293"/>
      <c r="J121" s="293"/>
      <c r="K121" s="293"/>
      <c r="L121" s="293"/>
      <c r="M121" s="293"/>
    </row>
    <row r="122" spans="6:13">
      <c r="F122" s="293"/>
      <c r="G122" s="293"/>
      <c r="H122" s="293"/>
      <c r="I122" s="293"/>
      <c r="J122" s="293"/>
      <c r="K122" s="293"/>
      <c r="L122" s="293"/>
      <c r="M122" s="293"/>
    </row>
    <row r="123" spans="6:13">
      <c r="F123" s="293"/>
      <c r="G123" s="293"/>
      <c r="H123" s="293"/>
      <c r="I123" s="293"/>
      <c r="J123" s="293"/>
      <c r="K123" s="293"/>
      <c r="L123" s="293"/>
      <c r="M123" s="293"/>
    </row>
    <row r="124" spans="6:13">
      <c r="F124" s="293"/>
      <c r="G124" s="293"/>
      <c r="H124" s="293"/>
      <c r="I124" s="293"/>
      <c r="J124" s="293"/>
      <c r="K124" s="293"/>
      <c r="L124" s="293"/>
      <c r="M124" s="293"/>
    </row>
    <row r="125" spans="6:13">
      <c r="F125" s="293"/>
      <c r="G125" s="293"/>
      <c r="H125" s="293"/>
      <c r="I125" s="293"/>
      <c r="J125" s="293"/>
      <c r="K125" s="293"/>
      <c r="L125" s="293"/>
      <c r="M125" s="293"/>
    </row>
    <row r="126" spans="6:13">
      <c r="F126" s="293"/>
      <c r="G126" s="293"/>
      <c r="H126" s="293"/>
      <c r="I126" s="293"/>
      <c r="J126" s="293"/>
      <c r="K126" s="293"/>
      <c r="L126" s="293"/>
      <c r="M126" s="293"/>
    </row>
    <row r="127" spans="6:13">
      <c r="F127" s="293"/>
      <c r="G127" s="293"/>
      <c r="H127" s="293"/>
      <c r="I127" s="293"/>
      <c r="J127" s="293"/>
      <c r="K127" s="293"/>
      <c r="L127" s="293"/>
      <c r="M127" s="293"/>
    </row>
    <row r="128" spans="6:13">
      <c r="F128" s="293"/>
      <c r="G128" s="293"/>
      <c r="H128" s="293"/>
      <c r="I128" s="293"/>
      <c r="J128" s="293"/>
      <c r="K128" s="293"/>
      <c r="L128" s="293"/>
      <c r="M128" s="293"/>
    </row>
    <row r="129" spans="6:13">
      <c r="F129" s="293"/>
      <c r="G129" s="293"/>
      <c r="H129" s="293"/>
      <c r="I129" s="293"/>
      <c r="J129" s="293"/>
      <c r="K129" s="293"/>
      <c r="L129" s="293"/>
      <c r="M129" s="293"/>
    </row>
    <row r="130" spans="6:13">
      <c r="F130" s="293"/>
      <c r="G130" s="293"/>
      <c r="H130" s="293"/>
      <c r="I130" s="293"/>
      <c r="J130" s="293"/>
      <c r="K130" s="293"/>
      <c r="L130" s="293"/>
      <c r="M130" s="293"/>
    </row>
    <row r="131" spans="6:13">
      <c r="F131" s="293"/>
      <c r="G131" s="293"/>
      <c r="H131" s="293"/>
      <c r="I131" s="293"/>
      <c r="J131" s="293"/>
      <c r="K131" s="293"/>
      <c r="L131" s="293"/>
      <c r="M131" s="293"/>
    </row>
    <row r="132" spans="6:13">
      <c r="F132" s="293"/>
      <c r="G132" s="293"/>
      <c r="H132" s="293"/>
      <c r="I132" s="293"/>
      <c r="J132" s="293"/>
      <c r="K132" s="293"/>
      <c r="L132" s="293"/>
      <c r="M132" s="293"/>
    </row>
    <row r="133" spans="6:13">
      <c r="F133" s="293"/>
      <c r="G133" s="293"/>
      <c r="H133" s="293"/>
      <c r="I133" s="293"/>
      <c r="J133" s="293"/>
      <c r="K133" s="293"/>
      <c r="L133" s="293"/>
      <c r="M133" s="293"/>
    </row>
    <row r="134" spans="6:13">
      <c r="F134" s="293"/>
      <c r="G134" s="293"/>
      <c r="H134" s="293"/>
      <c r="I134" s="293"/>
      <c r="J134" s="293"/>
      <c r="K134" s="293"/>
      <c r="L134" s="293"/>
      <c r="M134" s="293"/>
    </row>
    <row r="135" spans="6:13">
      <c r="F135" s="293"/>
      <c r="G135" s="293"/>
      <c r="H135" s="293"/>
      <c r="I135" s="293"/>
      <c r="J135" s="293"/>
      <c r="K135" s="293"/>
      <c r="L135" s="293"/>
      <c r="M135" s="293"/>
    </row>
    <row r="136" spans="6:13">
      <c r="F136" s="293"/>
      <c r="G136" s="293"/>
      <c r="H136" s="293"/>
      <c r="I136" s="293"/>
      <c r="J136" s="293"/>
      <c r="K136" s="293"/>
      <c r="L136" s="293"/>
      <c r="M136" s="293"/>
    </row>
    <row r="137" spans="6:13">
      <c r="F137" s="293"/>
      <c r="G137" s="293"/>
      <c r="H137" s="293"/>
      <c r="I137" s="293"/>
      <c r="J137" s="293"/>
      <c r="K137" s="293"/>
      <c r="L137" s="293"/>
      <c r="M137" s="293"/>
    </row>
    <row r="138" spans="6:13">
      <c r="F138" s="293"/>
      <c r="G138" s="293"/>
      <c r="H138" s="293"/>
      <c r="I138" s="293"/>
      <c r="J138" s="293"/>
      <c r="K138" s="293"/>
      <c r="L138" s="293"/>
      <c r="M138" s="293"/>
    </row>
    <row r="139" spans="6:13">
      <c r="F139" s="293"/>
      <c r="G139" s="293"/>
      <c r="H139" s="293"/>
      <c r="I139" s="293"/>
      <c r="J139" s="293"/>
      <c r="K139" s="293"/>
      <c r="L139" s="293"/>
      <c r="M139" s="293"/>
    </row>
    <row r="140" spans="6:13">
      <c r="F140" s="293"/>
      <c r="G140" s="293"/>
      <c r="H140" s="293"/>
      <c r="I140" s="293"/>
      <c r="J140" s="293"/>
      <c r="K140" s="293"/>
      <c r="L140" s="293"/>
      <c r="M140" s="293"/>
    </row>
    <row r="141" spans="6:13">
      <c r="F141" s="293"/>
      <c r="G141" s="293"/>
      <c r="H141" s="293"/>
      <c r="I141" s="293"/>
      <c r="J141" s="293"/>
      <c r="K141" s="293"/>
      <c r="L141" s="293"/>
      <c r="M141" s="293"/>
    </row>
    <row r="142" spans="6:13">
      <c r="F142" s="293"/>
      <c r="G142" s="293"/>
      <c r="H142" s="293"/>
      <c r="I142" s="293"/>
      <c r="J142" s="293"/>
      <c r="K142" s="293"/>
      <c r="L142" s="293"/>
      <c r="M142" s="293"/>
    </row>
    <row r="143" spans="6:13">
      <c r="F143" s="293"/>
      <c r="G143" s="293"/>
      <c r="H143" s="293"/>
      <c r="I143" s="293"/>
      <c r="J143" s="293"/>
      <c r="K143" s="293"/>
      <c r="L143" s="293"/>
      <c r="M143" s="293"/>
    </row>
    <row r="144" spans="6:13">
      <c r="F144" s="293"/>
      <c r="G144" s="293"/>
      <c r="H144" s="293"/>
      <c r="I144" s="293"/>
      <c r="J144" s="293"/>
      <c r="K144" s="293"/>
      <c r="L144" s="293"/>
      <c r="M144" s="293"/>
    </row>
    <row r="145" spans="6:13">
      <c r="F145" s="293"/>
      <c r="G145" s="293"/>
      <c r="H145" s="293"/>
      <c r="I145" s="293"/>
      <c r="J145" s="293"/>
      <c r="K145" s="293"/>
      <c r="L145" s="293"/>
      <c r="M145" s="293"/>
    </row>
    <row r="146" spans="6:13">
      <c r="F146" s="293"/>
      <c r="G146" s="293"/>
      <c r="H146" s="293"/>
      <c r="I146" s="293"/>
      <c r="J146" s="293"/>
      <c r="K146" s="293"/>
      <c r="L146" s="293"/>
      <c r="M146" s="293"/>
    </row>
    <row r="147" spans="6:13">
      <c r="F147" s="293"/>
      <c r="G147" s="293"/>
      <c r="H147" s="293"/>
      <c r="I147" s="293"/>
      <c r="J147" s="293"/>
      <c r="K147" s="293"/>
      <c r="L147" s="293"/>
      <c r="M147" s="293"/>
    </row>
    <row r="148" spans="6:13">
      <c r="F148" s="293"/>
      <c r="G148" s="293"/>
      <c r="H148" s="293"/>
      <c r="I148" s="293"/>
      <c r="J148" s="293"/>
      <c r="K148" s="293"/>
      <c r="L148" s="293"/>
      <c r="M148" s="293"/>
    </row>
    <row r="149" spans="6:13">
      <c r="F149" s="293"/>
      <c r="G149" s="293"/>
      <c r="H149" s="293"/>
      <c r="I149" s="293"/>
      <c r="J149" s="293"/>
      <c r="K149" s="293"/>
      <c r="L149" s="293"/>
      <c r="M149" s="293"/>
    </row>
    <row r="150" spans="6:13">
      <c r="F150" s="293"/>
      <c r="G150" s="293"/>
      <c r="H150" s="293"/>
      <c r="I150" s="293"/>
      <c r="J150" s="293"/>
      <c r="K150" s="293"/>
      <c r="L150" s="293"/>
      <c r="M150" s="293"/>
    </row>
    <row r="151" spans="6:13">
      <c r="F151" s="293"/>
      <c r="G151" s="293"/>
      <c r="H151" s="293"/>
      <c r="I151" s="293"/>
      <c r="J151" s="293"/>
      <c r="K151" s="293"/>
      <c r="L151" s="293"/>
      <c r="M151" s="293"/>
    </row>
    <row r="152" spans="6:13">
      <c r="F152" s="293"/>
      <c r="G152" s="293"/>
      <c r="H152" s="293"/>
      <c r="I152" s="293"/>
      <c r="J152" s="293"/>
      <c r="K152" s="293"/>
      <c r="L152" s="293"/>
      <c r="M152" s="293"/>
    </row>
    <row r="153" spans="6:13">
      <c r="F153" s="293"/>
      <c r="G153" s="293"/>
      <c r="H153" s="293"/>
      <c r="I153" s="293"/>
      <c r="J153" s="293"/>
      <c r="K153" s="293"/>
      <c r="L153" s="293"/>
      <c r="M153" s="293"/>
    </row>
    <row r="154" spans="6:13">
      <c r="F154" s="293"/>
      <c r="G154" s="293"/>
      <c r="H154" s="293"/>
      <c r="I154" s="293"/>
      <c r="J154" s="293"/>
      <c r="K154" s="293"/>
      <c r="L154" s="293"/>
      <c r="M154" s="293"/>
    </row>
    <row r="155" spans="6:13">
      <c r="F155" s="293"/>
      <c r="G155" s="293"/>
      <c r="H155" s="293"/>
      <c r="I155" s="293"/>
      <c r="J155" s="293"/>
      <c r="K155" s="293"/>
      <c r="L155" s="293"/>
      <c r="M155" s="293"/>
    </row>
    <row r="156" spans="6:13">
      <c r="F156" s="293"/>
      <c r="G156" s="293"/>
      <c r="H156" s="293"/>
      <c r="I156" s="293"/>
      <c r="J156" s="293"/>
      <c r="K156" s="293"/>
      <c r="L156" s="293"/>
      <c r="M156" s="293"/>
    </row>
    <row r="157" spans="6:13">
      <c r="F157" s="293"/>
      <c r="G157" s="293"/>
      <c r="H157" s="293"/>
      <c r="I157" s="293"/>
      <c r="J157" s="293"/>
      <c r="K157" s="293"/>
      <c r="L157" s="293"/>
      <c r="M157" s="293"/>
    </row>
    <row r="158" spans="6:13">
      <c r="F158" s="293"/>
      <c r="G158" s="293"/>
      <c r="H158" s="293"/>
      <c r="I158" s="293"/>
      <c r="J158" s="293"/>
      <c r="K158" s="293"/>
      <c r="L158" s="293"/>
      <c r="M158" s="293"/>
    </row>
    <row r="159" spans="6:13">
      <c r="F159" s="293"/>
      <c r="G159" s="293"/>
      <c r="H159" s="293"/>
      <c r="I159" s="293"/>
      <c r="J159" s="293"/>
      <c r="K159" s="293"/>
      <c r="L159" s="293"/>
      <c r="M159" s="293"/>
    </row>
    <row r="160" spans="6:13">
      <c r="F160" s="293"/>
      <c r="G160" s="293"/>
      <c r="H160" s="293"/>
      <c r="I160" s="293"/>
      <c r="J160" s="293"/>
      <c r="K160" s="293"/>
      <c r="L160" s="293"/>
      <c r="M160" s="293"/>
    </row>
    <row r="161" spans="6:13">
      <c r="F161" s="293"/>
      <c r="G161" s="293"/>
      <c r="H161" s="293"/>
      <c r="I161" s="293"/>
      <c r="J161" s="293"/>
      <c r="K161" s="293"/>
      <c r="L161" s="293"/>
      <c r="M161" s="293"/>
    </row>
    <row r="162" spans="6:13">
      <c r="F162" s="293"/>
      <c r="G162" s="293"/>
      <c r="H162" s="293"/>
      <c r="I162" s="293"/>
      <c r="J162" s="293"/>
      <c r="K162" s="293"/>
      <c r="L162" s="293"/>
      <c r="M162" s="293"/>
    </row>
    <row r="163" spans="6:13">
      <c r="F163" s="293"/>
      <c r="G163" s="293"/>
      <c r="H163" s="293"/>
      <c r="I163" s="293"/>
      <c r="J163" s="293"/>
      <c r="K163" s="293"/>
      <c r="L163" s="293"/>
      <c r="M163" s="293"/>
    </row>
    <row r="164" spans="6:13">
      <c r="F164" s="293"/>
      <c r="G164" s="293"/>
      <c r="H164" s="293"/>
      <c r="I164" s="293"/>
      <c r="J164" s="293"/>
      <c r="K164" s="293"/>
      <c r="L164" s="293"/>
      <c r="M164" s="293"/>
    </row>
    <row r="165" spans="6:13">
      <c r="F165" s="293"/>
      <c r="G165" s="293"/>
      <c r="H165" s="293"/>
      <c r="I165" s="293"/>
      <c r="J165" s="293"/>
      <c r="K165" s="293"/>
      <c r="L165" s="293"/>
      <c r="M165" s="293"/>
    </row>
    <row r="166" spans="6:13">
      <c r="F166" s="293"/>
      <c r="G166" s="293"/>
      <c r="H166" s="293"/>
      <c r="I166" s="293"/>
      <c r="J166" s="293"/>
      <c r="K166" s="293"/>
      <c r="L166" s="293"/>
      <c r="M166" s="293"/>
    </row>
    <row r="167" spans="6:13">
      <c r="F167" s="293"/>
      <c r="G167" s="293"/>
      <c r="H167" s="293"/>
      <c r="I167" s="293"/>
      <c r="J167" s="293"/>
      <c r="K167" s="293"/>
      <c r="L167" s="293"/>
      <c r="M167" s="293"/>
    </row>
    <row r="168" spans="6:13">
      <c r="F168" s="293"/>
      <c r="G168" s="293"/>
      <c r="H168" s="293"/>
      <c r="I168" s="293"/>
      <c r="J168" s="293"/>
      <c r="K168" s="293"/>
      <c r="L168" s="293"/>
      <c r="M168" s="293"/>
    </row>
    <row r="169" spans="6:13">
      <c r="F169" s="293"/>
      <c r="G169" s="293"/>
      <c r="H169" s="293"/>
      <c r="I169" s="293"/>
      <c r="J169" s="293"/>
      <c r="K169" s="293"/>
      <c r="L169" s="293"/>
      <c r="M169" s="293"/>
    </row>
    <row r="170" spans="6:13">
      <c r="F170" s="293"/>
      <c r="G170" s="293"/>
      <c r="H170" s="293"/>
      <c r="I170" s="293"/>
      <c r="J170" s="293"/>
      <c r="K170" s="293"/>
      <c r="L170" s="293"/>
      <c r="M170" s="293"/>
    </row>
    <row r="171" spans="6:13">
      <c r="F171" s="293"/>
      <c r="G171" s="293"/>
      <c r="H171" s="293"/>
      <c r="I171" s="293"/>
      <c r="J171" s="293"/>
      <c r="K171" s="293"/>
      <c r="L171" s="293"/>
      <c r="M171" s="293"/>
    </row>
    <row r="172" spans="6:13">
      <c r="F172" s="293"/>
      <c r="G172" s="293"/>
      <c r="H172" s="293"/>
      <c r="I172" s="293"/>
      <c r="J172" s="293"/>
      <c r="K172" s="293"/>
      <c r="L172" s="293"/>
      <c r="M172" s="293"/>
    </row>
    <row r="173" spans="6:13">
      <c r="F173" s="293"/>
      <c r="G173" s="293"/>
      <c r="H173" s="293"/>
      <c r="I173" s="293"/>
      <c r="J173" s="293"/>
      <c r="K173" s="293"/>
      <c r="L173" s="293"/>
      <c r="M173" s="293"/>
    </row>
    <row r="174" spans="6:13">
      <c r="F174" s="293"/>
      <c r="G174" s="293"/>
      <c r="H174" s="293"/>
      <c r="I174" s="293"/>
      <c r="J174" s="293"/>
      <c r="K174" s="293"/>
      <c r="L174" s="293"/>
      <c r="M174" s="293"/>
    </row>
    <row r="175" spans="6:13">
      <c r="F175" s="293"/>
      <c r="G175" s="293"/>
      <c r="H175" s="293"/>
      <c r="I175" s="293"/>
      <c r="J175" s="293"/>
      <c r="K175" s="293"/>
      <c r="L175" s="293"/>
      <c r="M175" s="293"/>
    </row>
    <row r="176" spans="6:13">
      <c r="F176" s="293"/>
      <c r="G176" s="293"/>
      <c r="H176" s="293"/>
      <c r="I176" s="293"/>
      <c r="J176" s="293"/>
      <c r="K176" s="293"/>
      <c r="L176" s="293"/>
      <c r="M176" s="293"/>
    </row>
    <row r="177" spans="6:13">
      <c r="F177" s="293"/>
      <c r="G177" s="293"/>
      <c r="H177" s="293"/>
      <c r="I177" s="293"/>
      <c r="J177" s="293"/>
      <c r="K177" s="293"/>
      <c r="L177" s="293"/>
      <c r="M177" s="293"/>
    </row>
    <row r="178" spans="6:13">
      <c r="F178" s="293"/>
      <c r="G178" s="293"/>
      <c r="H178" s="293"/>
      <c r="I178" s="293"/>
      <c r="J178" s="293"/>
      <c r="K178" s="293"/>
      <c r="L178" s="293"/>
      <c r="M178" s="293"/>
    </row>
    <row r="179" spans="6:13">
      <c r="F179" s="293"/>
      <c r="G179" s="293"/>
      <c r="H179" s="293"/>
      <c r="I179" s="293"/>
      <c r="J179" s="293"/>
      <c r="K179" s="293"/>
      <c r="L179" s="293"/>
      <c r="M179" s="293"/>
    </row>
    <row r="180" spans="6:13">
      <c r="F180" s="293"/>
      <c r="G180" s="293"/>
      <c r="H180" s="293"/>
      <c r="I180" s="293"/>
      <c r="J180" s="293"/>
      <c r="K180" s="293"/>
      <c r="L180" s="293"/>
      <c r="M180" s="293"/>
    </row>
    <row r="181" spans="6:13">
      <c r="F181" s="293"/>
      <c r="G181" s="293"/>
      <c r="H181" s="293"/>
      <c r="I181" s="293"/>
      <c r="J181" s="293"/>
      <c r="K181" s="293"/>
      <c r="L181" s="293"/>
      <c r="M181" s="293"/>
    </row>
    <row r="182" spans="6:13">
      <c r="F182" s="293"/>
      <c r="G182" s="293"/>
      <c r="H182" s="293"/>
      <c r="I182" s="293"/>
      <c r="J182" s="293"/>
      <c r="K182" s="293"/>
      <c r="L182" s="293"/>
      <c r="M182" s="293"/>
    </row>
    <row r="183" spans="6:13">
      <c r="F183" s="293"/>
      <c r="G183" s="293"/>
      <c r="H183" s="293"/>
      <c r="I183" s="293"/>
      <c r="J183" s="293"/>
      <c r="K183" s="293"/>
      <c r="L183" s="293"/>
      <c r="M183" s="293"/>
    </row>
    <row r="184" spans="6:13">
      <c r="F184" s="293"/>
      <c r="G184" s="293"/>
      <c r="H184" s="293"/>
      <c r="I184" s="293"/>
      <c r="J184" s="293"/>
      <c r="K184" s="293"/>
      <c r="L184" s="293"/>
      <c r="M184" s="293"/>
    </row>
    <row r="185" spans="6:13">
      <c r="F185" s="293"/>
      <c r="G185" s="293"/>
      <c r="H185" s="293"/>
      <c r="I185" s="293"/>
      <c r="J185" s="293"/>
      <c r="K185" s="293"/>
      <c r="L185" s="293"/>
      <c r="M185" s="293"/>
    </row>
    <row r="186" spans="6:13">
      <c r="F186" s="293"/>
      <c r="G186" s="293"/>
      <c r="H186" s="293"/>
      <c r="I186" s="293"/>
      <c r="J186" s="293"/>
      <c r="K186" s="293"/>
      <c r="L186" s="293"/>
      <c r="M186" s="293"/>
    </row>
    <row r="187" spans="6:13">
      <c r="F187" s="293"/>
      <c r="G187" s="293"/>
      <c r="H187" s="293"/>
      <c r="I187" s="293"/>
      <c r="J187" s="293"/>
      <c r="K187" s="293"/>
      <c r="L187" s="293"/>
      <c r="M187" s="293"/>
    </row>
    <row r="188" spans="6:13">
      <c r="F188" s="293"/>
      <c r="G188" s="293"/>
      <c r="H188" s="293"/>
      <c r="I188" s="293"/>
      <c r="J188" s="293"/>
      <c r="K188" s="293"/>
      <c r="L188" s="293"/>
      <c r="M188" s="293"/>
    </row>
    <row r="189" spans="6:13">
      <c r="F189" s="293"/>
      <c r="G189" s="293"/>
      <c r="H189" s="293"/>
      <c r="I189" s="293"/>
      <c r="J189" s="293"/>
      <c r="K189" s="293"/>
      <c r="L189" s="293"/>
      <c r="M189" s="293"/>
    </row>
    <row r="190" spans="6:13">
      <c r="F190" s="293"/>
      <c r="G190" s="293"/>
      <c r="H190" s="293"/>
      <c r="I190" s="293"/>
      <c r="J190" s="293"/>
      <c r="K190" s="293"/>
      <c r="L190" s="293"/>
      <c r="M190" s="293"/>
    </row>
    <row r="191" spans="6:13">
      <c r="F191" s="293"/>
      <c r="G191" s="293"/>
      <c r="H191" s="293"/>
      <c r="I191" s="293"/>
      <c r="J191" s="293"/>
      <c r="K191" s="293"/>
      <c r="L191" s="293"/>
      <c r="M191" s="293"/>
    </row>
    <row r="192" spans="6:13">
      <c r="F192" s="293"/>
      <c r="G192" s="293"/>
      <c r="H192" s="293"/>
      <c r="I192" s="293"/>
      <c r="J192" s="293"/>
      <c r="K192" s="293"/>
      <c r="L192" s="293"/>
      <c r="M192" s="293"/>
    </row>
    <row r="193" spans="6:13">
      <c r="F193" s="293"/>
      <c r="G193" s="293"/>
      <c r="H193" s="293"/>
      <c r="I193" s="293"/>
      <c r="J193" s="293"/>
      <c r="K193" s="293"/>
      <c r="L193" s="293"/>
      <c r="M193" s="293"/>
    </row>
    <row r="194" spans="6:13">
      <c r="F194" s="293"/>
      <c r="G194" s="293"/>
      <c r="H194" s="293"/>
      <c r="I194" s="293"/>
      <c r="J194" s="293"/>
      <c r="K194" s="293"/>
      <c r="L194" s="293"/>
      <c r="M194" s="293"/>
    </row>
    <row r="195" spans="6:13">
      <c r="F195" s="293"/>
      <c r="G195" s="293"/>
      <c r="H195" s="293"/>
      <c r="I195" s="293"/>
      <c r="J195" s="293"/>
      <c r="K195" s="293"/>
      <c r="L195" s="293"/>
      <c r="M195" s="293"/>
    </row>
    <row r="196" spans="6:13">
      <c r="F196" s="293"/>
      <c r="G196" s="293"/>
      <c r="H196" s="293"/>
      <c r="I196" s="293"/>
      <c r="J196" s="293"/>
      <c r="K196" s="293"/>
      <c r="L196" s="293"/>
      <c r="M196" s="293"/>
    </row>
    <row r="197" spans="6:13">
      <c r="F197" s="293"/>
      <c r="G197" s="293"/>
      <c r="H197" s="293"/>
      <c r="I197" s="293"/>
      <c r="J197" s="293"/>
      <c r="K197" s="293"/>
      <c r="L197" s="293"/>
      <c r="M197" s="293"/>
    </row>
    <row r="198" spans="6:13">
      <c r="F198" s="293"/>
      <c r="G198" s="293"/>
      <c r="H198" s="293"/>
      <c r="I198" s="293"/>
      <c r="J198" s="293"/>
      <c r="K198" s="293"/>
      <c r="L198" s="293"/>
      <c r="M198" s="293"/>
    </row>
    <row r="199" spans="6:13">
      <c r="F199" s="293"/>
      <c r="G199" s="293"/>
      <c r="H199" s="293"/>
      <c r="I199" s="293"/>
      <c r="J199" s="293"/>
      <c r="K199" s="293"/>
      <c r="L199" s="293"/>
      <c r="M199" s="293"/>
    </row>
    <row r="200" spans="6:13">
      <c r="F200" s="293"/>
      <c r="G200" s="293"/>
      <c r="H200" s="293"/>
      <c r="I200" s="293"/>
      <c r="J200" s="293"/>
      <c r="K200" s="293"/>
      <c r="L200" s="293"/>
      <c r="M200" s="293"/>
    </row>
    <row r="201" spans="6:13">
      <c r="F201" s="293"/>
      <c r="G201" s="293"/>
      <c r="H201" s="293"/>
      <c r="I201" s="293"/>
      <c r="J201" s="293"/>
      <c r="K201" s="293"/>
      <c r="L201" s="293"/>
      <c r="M201" s="293"/>
    </row>
    <row r="202" spans="6:13">
      <c r="F202" s="293"/>
      <c r="G202" s="293"/>
      <c r="H202" s="293"/>
      <c r="I202" s="293"/>
      <c r="J202" s="293"/>
      <c r="K202" s="293"/>
      <c r="L202" s="293"/>
      <c r="M202" s="293"/>
    </row>
    <row r="203" spans="6:13">
      <c r="F203" s="293"/>
      <c r="G203" s="293"/>
      <c r="H203" s="293"/>
      <c r="I203" s="293"/>
      <c r="J203" s="293"/>
      <c r="K203" s="293"/>
      <c r="L203" s="293"/>
      <c r="M203" s="293"/>
    </row>
    <row r="204" spans="6:13">
      <c r="F204" s="293"/>
      <c r="G204" s="293"/>
      <c r="H204" s="293"/>
      <c r="I204" s="293"/>
      <c r="J204" s="293"/>
      <c r="K204" s="293"/>
      <c r="L204" s="293"/>
      <c r="M204" s="293"/>
    </row>
    <row r="205" spans="6:13">
      <c r="F205" s="293"/>
      <c r="G205" s="293"/>
      <c r="H205" s="293"/>
      <c r="I205" s="293"/>
      <c r="J205" s="293"/>
      <c r="K205" s="293"/>
      <c r="L205" s="293"/>
      <c r="M205" s="293"/>
    </row>
    <row r="206" spans="6:13">
      <c r="F206" s="293"/>
      <c r="G206" s="293"/>
      <c r="H206" s="293"/>
      <c r="I206" s="293"/>
      <c r="J206" s="293"/>
      <c r="K206" s="293"/>
      <c r="L206" s="293"/>
      <c r="M206" s="293"/>
    </row>
    <row r="207" spans="6:13">
      <c r="F207" s="293"/>
      <c r="G207" s="293"/>
      <c r="H207" s="293"/>
      <c r="I207" s="293"/>
      <c r="J207" s="293"/>
      <c r="K207" s="293"/>
      <c r="L207" s="293"/>
      <c r="M207" s="293"/>
    </row>
    <row r="208" spans="6:13">
      <c r="F208" s="293"/>
      <c r="G208" s="293"/>
      <c r="H208" s="293"/>
      <c r="I208" s="293"/>
      <c r="J208" s="293"/>
      <c r="K208" s="293"/>
      <c r="L208" s="293"/>
      <c r="M208" s="293"/>
    </row>
    <row r="209" spans="6:13">
      <c r="F209" s="293"/>
      <c r="G209" s="293"/>
      <c r="H209" s="293"/>
      <c r="I209" s="293"/>
      <c r="J209" s="293"/>
      <c r="K209" s="293"/>
      <c r="L209" s="293"/>
      <c r="M209" s="293"/>
    </row>
    <row r="210" spans="6:13">
      <c r="F210" s="293"/>
      <c r="G210" s="293"/>
      <c r="H210" s="293"/>
      <c r="I210" s="293"/>
      <c r="J210" s="293"/>
      <c r="K210" s="293"/>
      <c r="L210" s="293"/>
      <c r="M210" s="293"/>
    </row>
    <row r="211" spans="6:13">
      <c r="F211" s="293"/>
      <c r="G211" s="293"/>
      <c r="H211" s="293"/>
      <c r="I211" s="293"/>
      <c r="J211" s="293"/>
      <c r="K211" s="293"/>
      <c r="L211" s="293"/>
      <c r="M211" s="293"/>
    </row>
    <row r="212" spans="6:13">
      <c r="F212" s="293"/>
      <c r="G212" s="293"/>
      <c r="H212" s="293"/>
      <c r="I212" s="293"/>
      <c r="J212" s="293"/>
      <c r="K212" s="293"/>
      <c r="L212" s="293"/>
      <c r="M212" s="293"/>
    </row>
    <row r="213" spans="6:13">
      <c r="F213" s="293"/>
      <c r="G213" s="293"/>
      <c r="H213" s="293"/>
      <c r="I213" s="293"/>
      <c r="J213" s="293"/>
      <c r="K213" s="293"/>
      <c r="L213" s="293"/>
      <c r="M213" s="293"/>
    </row>
    <row r="214" spans="6:13">
      <c r="F214" s="293"/>
      <c r="G214" s="293"/>
      <c r="H214" s="293"/>
      <c r="I214" s="293"/>
      <c r="J214" s="293"/>
      <c r="K214" s="293"/>
      <c r="L214" s="293"/>
      <c r="M214" s="293"/>
    </row>
    <row r="215" spans="6:13">
      <c r="F215" s="293"/>
      <c r="G215" s="293"/>
      <c r="H215" s="293"/>
      <c r="I215" s="293"/>
      <c r="J215" s="293"/>
      <c r="K215" s="293"/>
      <c r="L215" s="293"/>
      <c r="M215" s="293"/>
    </row>
    <row r="216" spans="6:13">
      <c r="F216" s="293"/>
      <c r="G216" s="293"/>
      <c r="H216" s="293"/>
      <c r="I216" s="293"/>
      <c r="J216" s="293"/>
      <c r="K216" s="293"/>
      <c r="L216" s="293"/>
      <c r="M216" s="293"/>
    </row>
    <row r="217" spans="6:13">
      <c r="F217" s="293"/>
      <c r="G217" s="293"/>
      <c r="H217" s="293"/>
      <c r="I217" s="293"/>
      <c r="J217" s="293"/>
      <c r="K217" s="293"/>
      <c r="L217" s="293"/>
      <c r="M217" s="293"/>
    </row>
    <row r="218" spans="6:13">
      <c r="F218" s="293"/>
      <c r="G218" s="293"/>
      <c r="H218" s="293"/>
      <c r="I218" s="293"/>
      <c r="J218" s="293"/>
      <c r="K218" s="293"/>
      <c r="L218" s="293"/>
      <c r="M218" s="293"/>
    </row>
    <row r="219" spans="6:13">
      <c r="F219" s="293"/>
      <c r="G219" s="293"/>
      <c r="H219" s="293"/>
      <c r="I219" s="293"/>
      <c r="J219" s="293"/>
      <c r="K219" s="293"/>
      <c r="L219" s="293"/>
      <c r="M219" s="293"/>
    </row>
    <row r="220" spans="6:13">
      <c r="F220" s="293"/>
      <c r="G220" s="293"/>
      <c r="H220" s="293"/>
      <c r="I220" s="293"/>
      <c r="J220" s="293"/>
      <c r="K220" s="293"/>
      <c r="L220" s="293"/>
      <c r="M220" s="293"/>
    </row>
    <row r="221" spans="6:13">
      <c r="F221" s="293"/>
      <c r="G221" s="293"/>
      <c r="H221" s="293"/>
      <c r="I221" s="293"/>
      <c r="J221" s="293"/>
      <c r="K221" s="293"/>
      <c r="L221" s="293"/>
      <c r="M221" s="293"/>
    </row>
    <row r="222" spans="6:13">
      <c r="F222" s="293"/>
      <c r="G222" s="293"/>
      <c r="H222" s="293"/>
      <c r="I222" s="293"/>
      <c r="J222" s="293"/>
      <c r="K222" s="293"/>
      <c r="L222" s="293"/>
      <c r="M222" s="293"/>
    </row>
    <row r="223" spans="6:13">
      <c r="F223" s="293"/>
      <c r="G223" s="293"/>
      <c r="H223" s="293"/>
      <c r="I223" s="293"/>
      <c r="J223" s="293"/>
      <c r="K223" s="293"/>
      <c r="L223" s="293"/>
      <c r="M223" s="293"/>
    </row>
    <row r="224" spans="6:13">
      <c r="F224" s="293"/>
      <c r="G224" s="293"/>
      <c r="H224" s="293"/>
      <c r="I224" s="293"/>
      <c r="J224" s="293"/>
      <c r="K224" s="293"/>
      <c r="L224" s="293"/>
      <c r="M224" s="293"/>
    </row>
    <row r="225" spans="6:13">
      <c r="F225" s="293"/>
      <c r="G225" s="293"/>
      <c r="H225" s="293"/>
      <c r="I225" s="293"/>
      <c r="J225" s="293"/>
      <c r="K225" s="293"/>
      <c r="L225" s="293"/>
      <c r="M225" s="293"/>
    </row>
    <row r="226" spans="6:13">
      <c r="F226" s="293"/>
      <c r="G226" s="293"/>
      <c r="H226" s="293"/>
      <c r="I226" s="293"/>
      <c r="J226" s="293"/>
      <c r="K226" s="293"/>
      <c r="L226" s="293"/>
      <c r="M226" s="293"/>
    </row>
    <row r="227" spans="6:13">
      <c r="F227" s="293"/>
      <c r="G227" s="293"/>
      <c r="H227" s="293"/>
      <c r="I227" s="293"/>
      <c r="J227" s="293"/>
      <c r="K227" s="293"/>
      <c r="L227" s="293"/>
      <c r="M227" s="293"/>
    </row>
    <row r="228" spans="6:13">
      <c r="F228" s="293"/>
      <c r="G228" s="293"/>
      <c r="H228" s="293"/>
      <c r="I228" s="293"/>
      <c r="J228" s="293"/>
      <c r="K228" s="293"/>
      <c r="L228" s="293"/>
      <c r="M228" s="293"/>
    </row>
    <row r="229" spans="6:13">
      <c r="F229" s="293"/>
      <c r="G229" s="293"/>
      <c r="H229" s="293"/>
      <c r="I229" s="293"/>
      <c r="J229" s="293"/>
      <c r="K229" s="293"/>
      <c r="L229" s="293"/>
      <c r="M229" s="293"/>
    </row>
    <row r="230" spans="6:13">
      <c r="F230" s="293"/>
      <c r="G230" s="293"/>
      <c r="H230" s="293"/>
      <c r="I230" s="293"/>
      <c r="J230" s="293"/>
      <c r="K230" s="293"/>
      <c r="L230" s="293"/>
      <c r="M230" s="293"/>
    </row>
    <row r="231" spans="6:13">
      <c r="F231" s="293"/>
      <c r="G231" s="293"/>
      <c r="H231" s="293"/>
      <c r="I231" s="293"/>
      <c r="J231" s="293"/>
      <c r="K231" s="293"/>
      <c r="L231" s="293"/>
      <c r="M231" s="293"/>
    </row>
    <row r="232" spans="6:13">
      <c r="F232" s="293"/>
      <c r="G232" s="293"/>
      <c r="H232" s="293"/>
      <c r="I232" s="293"/>
      <c r="J232" s="293"/>
      <c r="K232" s="293"/>
      <c r="L232" s="293"/>
      <c r="M232" s="293"/>
    </row>
    <row r="233" spans="6:13">
      <c r="F233" s="293"/>
      <c r="G233" s="293"/>
      <c r="H233" s="293"/>
      <c r="I233" s="293"/>
      <c r="J233" s="293"/>
      <c r="K233" s="293"/>
      <c r="L233" s="293"/>
      <c r="M233" s="293"/>
    </row>
    <row r="234" spans="6:13">
      <c r="F234" s="293"/>
      <c r="G234" s="293"/>
      <c r="H234" s="293"/>
      <c r="I234" s="293"/>
      <c r="J234" s="293"/>
      <c r="K234" s="293"/>
      <c r="L234" s="293"/>
      <c r="M234" s="293"/>
    </row>
    <row r="235" spans="6:13">
      <c r="F235" s="293"/>
      <c r="G235" s="293"/>
      <c r="H235" s="293"/>
      <c r="I235" s="293"/>
      <c r="J235" s="293"/>
      <c r="K235" s="293"/>
      <c r="L235" s="293"/>
      <c r="M235" s="293"/>
    </row>
    <row r="236" spans="6:13">
      <c r="F236" s="293"/>
      <c r="G236" s="293"/>
      <c r="H236" s="293"/>
      <c r="I236" s="293"/>
      <c r="J236" s="293"/>
      <c r="K236" s="293"/>
      <c r="L236" s="293"/>
      <c r="M236" s="293"/>
    </row>
    <row r="237" spans="6:13">
      <c r="F237" s="293"/>
      <c r="G237" s="293"/>
      <c r="H237" s="293"/>
      <c r="I237" s="293"/>
      <c r="J237" s="293"/>
      <c r="K237" s="293"/>
      <c r="L237" s="293"/>
      <c r="M237" s="293"/>
    </row>
    <row r="238" spans="6:13">
      <c r="F238" s="293"/>
      <c r="G238" s="293"/>
      <c r="H238" s="293"/>
      <c r="I238" s="293"/>
      <c r="J238" s="293"/>
      <c r="K238" s="293"/>
      <c r="L238" s="293"/>
      <c r="M238" s="293"/>
    </row>
    <row r="239" spans="6:13">
      <c r="F239" s="293"/>
      <c r="G239" s="293"/>
      <c r="H239" s="293"/>
      <c r="I239" s="293"/>
      <c r="J239" s="293"/>
      <c r="K239" s="293"/>
      <c r="L239" s="293"/>
      <c r="M239" s="293"/>
    </row>
    <row r="240" spans="6:13">
      <c r="F240" s="293"/>
      <c r="G240" s="293"/>
      <c r="H240" s="293"/>
      <c r="I240" s="293"/>
      <c r="J240" s="293"/>
      <c r="K240" s="293"/>
      <c r="L240" s="293"/>
      <c r="M240" s="293"/>
    </row>
    <row r="241" spans="6:13">
      <c r="F241" s="293"/>
      <c r="G241" s="293"/>
      <c r="H241" s="293"/>
      <c r="I241" s="293"/>
      <c r="J241" s="293"/>
      <c r="K241" s="293"/>
      <c r="L241" s="293"/>
      <c r="M241" s="293"/>
    </row>
    <row r="242" spans="6:13">
      <c r="F242" s="293"/>
      <c r="G242" s="293"/>
      <c r="H242" s="293"/>
      <c r="I242" s="293"/>
      <c r="J242" s="293"/>
      <c r="K242" s="293"/>
      <c r="L242" s="293"/>
      <c r="M242" s="293"/>
    </row>
    <row r="243" spans="6:13">
      <c r="F243" s="293"/>
      <c r="G243" s="293"/>
      <c r="H243" s="293"/>
      <c r="I243" s="293"/>
      <c r="J243" s="293"/>
      <c r="K243" s="293"/>
      <c r="L243" s="293"/>
      <c r="M243" s="293"/>
    </row>
    <row r="244" spans="6:13">
      <c r="F244" s="293"/>
      <c r="G244" s="293"/>
      <c r="H244" s="293"/>
      <c r="I244" s="293"/>
      <c r="J244" s="293"/>
      <c r="K244" s="293"/>
      <c r="L244" s="293"/>
      <c r="M244" s="293"/>
    </row>
    <row r="245" spans="6:13">
      <c r="F245" s="293"/>
      <c r="G245" s="293"/>
      <c r="H245" s="293"/>
      <c r="I245" s="293"/>
      <c r="J245" s="293"/>
      <c r="K245" s="293"/>
      <c r="L245" s="293"/>
      <c r="M245" s="293"/>
    </row>
    <row r="246" spans="6:13">
      <c r="F246" s="293"/>
      <c r="G246" s="293"/>
      <c r="H246" s="293"/>
      <c r="I246" s="293"/>
      <c r="J246" s="293"/>
      <c r="K246" s="293"/>
      <c r="L246" s="293"/>
      <c r="M246" s="293"/>
    </row>
    <row r="247" spans="6:13">
      <c r="F247" s="293"/>
      <c r="G247" s="293"/>
      <c r="H247" s="293"/>
      <c r="I247" s="293"/>
      <c r="J247" s="293"/>
      <c r="K247" s="293"/>
      <c r="L247" s="293"/>
      <c r="M247" s="293"/>
    </row>
    <row r="248" spans="6:13">
      <c r="F248" s="293"/>
      <c r="G248" s="293"/>
      <c r="H248" s="293"/>
      <c r="I248" s="293"/>
      <c r="J248" s="293"/>
      <c r="K248" s="293"/>
      <c r="L248" s="293"/>
      <c r="M248" s="293"/>
    </row>
    <row r="249" spans="6:13">
      <c r="F249" s="293"/>
      <c r="G249" s="293"/>
      <c r="H249" s="293"/>
      <c r="I249" s="293"/>
      <c r="J249" s="293"/>
      <c r="K249" s="293"/>
      <c r="L249" s="293"/>
      <c r="M249" s="293"/>
    </row>
    <row r="250" spans="6:13">
      <c r="F250" s="293"/>
      <c r="G250" s="293"/>
      <c r="H250" s="293"/>
      <c r="I250" s="293"/>
      <c r="J250" s="293"/>
      <c r="K250" s="293"/>
      <c r="L250" s="293"/>
      <c r="M250" s="293"/>
    </row>
    <row r="251" spans="6:13">
      <c r="F251" s="293"/>
      <c r="G251" s="293"/>
      <c r="H251" s="293"/>
      <c r="I251" s="293"/>
      <c r="J251" s="293"/>
      <c r="K251" s="293"/>
      <c r="L251" s="293"/>
      <c r="M251" s="293"/>
    </row>
    <row r="252" spans="6:13">
      <c r="F252" s="293"/>
      <c r="G252" s="293"/>
      <c r="H252" s="293"/>
      <c r="I252" s="293"/>
      <c r="J252" s="293"/>
      <c r="K252" s="293"/>
      <c r="L252" s="293"/>
      <c r="M252" s="293"/>
    </row>
    <row r="253" spans="6:13">
      <c r="F253" s="293"/>
      <c r="G253" s="293"/>
      <c r="H253" s="293"/>
      <c r="I253" s="293"/>
      <c r="J253" s="293"/>
      <c r="K253" s="293"/>
      <c r="L253" s="293"/>
      <c r="M253" s="293"/>
    </row>
    <row r="254" spans="6:13">
      <c r="F254" s="293"/>
      <c r="G254" s="293"/>
      <c r="H254" s="293"/>
      <c r="I254" s="293"/>
      <c r="J254" s="293"/>
      <c r="K254" s="293"/>
      <c r="L254" s="293"/>
      <c r="M254" s="293"/>
    </row>
    <row r="255" spans="6:13">
      <c r="F255" s="293"/>
      <c r="G255" s="293"/>
      <c r="H255" s="293"/>
      <c r="I255" s="293"/>
      <c r="J255" s="293"/>
      <c r="K255" s="293"/>
      <c r="L255" s="293"/>
      <c r="M255" s="293"/>
    </row>
    <row r="256" spans="6:13">
      <c r="F256" s="293"/>
      <c r="G256" s="293"/>
      <c r="H256" s="293"/>
      <c r="I256" s="293"/>
      <c r="J256" s="293"/>
      <c r="K256" s="293"/>
      <c r="L256" s="293"/>
      <c r="M256" s="293"/>
    </row>
    <row r="257" spans="6:13">
      <c r="F257" s="293"/>
      <c r="G257" s="293"/>
      <c r="H257" s="293"/>
      <c r="I257" s="293"/>
      <c r="J257" s="293"/>
      <c r="K257" s="293"/>
      <c r="L257" s="293"/>
      <c r="M257" s="293"/>
    </row>
    <row r="258" spans="6:13">
      <c r="F258" s="293"/>
      <c r="G258" s="293"/>
      <c r="H258" s="293"/>
      <c r="I258" s="293"/>
      <c r="J258" s="293"/>
      <c r="K258" s="293"/>
      <c r="L258" s="293"/>
      <c r="M258" s="293"/>
    </row>
    <row r="259" spans="6:13">
      <c r="F259" s="293"/>
      <c r="G259" s="293"/>
      <c r="H259" s="293"/>
      <c r="I259" s="293"/>
      <c r="J259" s="293"/>
      <c r="K259" s="293"/>
      <c r="L259" s="293"/>
      <c r="M259" s="293"/>
    </row>
    <row r="260" spans="6:13">
      <c r="F260" s="293"/>
      <c r="G260" s="293"/>
      <c r="H260" s="293"/>
      <c r="I260" s="293"/>
      <c r="J260" s="293"/>
      <c r="K260" s="293"/>
      <c r="L260" s="293"/>
      <c r="M260" s="293"/>
    </row>
    <row r="261" spans="6:13">
      <c r="F261" s="293"/>
      <c r="G261" s="293"/>
      <c r="H261" s="293"/>
      <c r="I261" s="293"/>
      <c r="J261" s="293"/>
      <c r="K261" s="293"/>
      <c r="L261" s="293"/>
      <c r="M261" s="293"/>
    </row>
    <row r="262" spans="6:13">
      <c r="F262" s="293"/>
      <c r="G262" s="293"/>
      <c r="H262" s="293"/>
      <c r="I262" s="293"/>
      <c r="J262" s="293"/>
      <c r="K262" s="293"/>
      <c r="L262" s="293"/>
      <c r="M262" s="293"/>
    </row>
    <row r="263" spans="6:13">
      <c r="F263" s="293"/>
      <c r="G263" s="293"/>
      <c r="H263" s="293"/>
      <c r="I263" s="293"/>
      <c r="J263" s="293"/>
      <c r="K263" s="293"/>
      <c r="L263" s="293"/>
      <c r="M263" s="293"/>
    </row>
    <row r="264" spans="6:13">
      <c r="F264" s="293"/>
      <c r="G264" s="293"/>
      <c r="H264" s="293"/>
      <c r="I264" s="293"/>
      <c r="J264" s="293"/>
      <c r="K264" s="293"/>
      <c r="L264" s="293"/>
      <c r="M264" s="293"/>
    </row>
    <row r="265" spans="6:13">
      <c r="F265" s="293"/>
      <c r="G265" s="293"/>
      <c r="H265" s="293"/>
      <c r="I265" s="293"/>
      <c r="J265" s="293"/>
      <c r="K265" s="293"/>
      <c r="L265" s="293"/>
      <c r="M265" s="293"/>
    </row>
    <row r="266" spans="6:13">
      <c r="F266" s="293"/>
      <c r="G266" s="293"/>
      <c r="H266" s="293"/>
      <c r="I266" s="293"/>
      <c r="J266" s="293"/>
      <c r="K266" s="293"/>
      <c r="L266" s="293"/>
      <c r="M266" s="293"/>
    </row>
    <row r="267" spans="6:13">
      <c r="F267" s="293"/>
      <c r="G267" s="293"/>
      <c r="H267" s="293"/>
      <c r="I267" s="293"/>
      <c r="J267" s="293"/>
      <c r="K267" s="293"/>
      <c r="L267" s="293"/>
      <c r="M267" s="293"/>
    </row>
    <row r="268" spans="6:13">
      <c r="F268" s="293"/>
      <c r="G268" s="293"/>
      <c r="H268" s="293"/>
      <c r="I268" s="293"/>
      <c r="J268" s="293"/>
      <c r="K268" s="293"/>
      <c r="L268" s="293"/>
      <c r="M268" s="293"/>
    </row>
    <row r="269" spans="6:13">
      <c r="F269" s="293"/>
      <c r="G269" s="293"/>
      <c r="H269" s="293"/>
      <c r="I269" s="293"/>
      <c r="J269" s="293"/>
      <c r="K269" s="293"/>
      <c r="L269" s="293"/>
      <c r="M269" s="293"/>
    </row>
    <row r="270" spans="6:13">
      <c r="F270" s="293"/>
      <c r="G270" s="293"/>
      <c r="H270" s="293"/>
      <c r="I270" s="293"/>
      <c r="J270" s="293"/>
      <c r="K270" s="293"/>
      <c r="L270" s="293"/>
      <c r="M270" s="293"/>
    </row>
    <row r="271" spans="6:13">
      <c r="F271" s="293"/>
      <c r="G271" s="293"/>
      <c r="H271" s="293"/>
      <c r="I271" s="293"/>
      <c r="J271" s="293"/>
      <c r="K271" s="293"/>
      <c r="L271" s="293"/>
      <c r="M271" s="293"/>
    </row>
    <row r="272" spans="6:13">
      <c r="F272" s="293"/>
      <c r="G272" s="293"/>
      <c r="H272" s="293"/>
      <c r="I272" s="293"/>
      <c r="J272" s="293"/>
      <c r="K272" s="293"/>
      <c r="L272" s="293"/>
      <c r="M272" s="293"/>
    </row>
    <row r="273" spans="6:13">
      <c r="F273" s="293"/>
      <c r="G273" s="293"/>
      <c r="H273" s="293"/>
      <c r="I273" s="293"/>
      <c r="J273" s="293"/>
      <c r="K273" s="293"/>
      <c r="L273" s="293"/>
      <c r="M273" s="293"/>
    </row>
    <row r="274" spans="6:13">
      <c r="F274" s="293"/>
      <c r="G274" s="293"/>
      <c r="H274" s="293"/>
      <c r="I274" s="293"/>
      <c r="J274" s="293"/>
      <c r="K274" s="293"/>
      <c r="L274" s="293"/>
      <c r="M274" s="293"/>
    </row>
    <row r="275" spans="6:13">
      <c r="F275" s="293"/>
      <c r="G275" s="293"/>
      <c r="H275" s="293"/>
      <c r="I275" s="293"/>
      <c r="J275" s="293"/>
      <c r="K275" s="293"/>
      <c r="L275" s="293"/>
      <c r="M275" s="293"/>
    </row>
    <row r="276" spans="6:13">
      <c r="F276" s="293"/>
      <c r="G276" s="293"/>
      <c r="H276" s="293"/>
      <c r="I276" s="293"/>
      <c r="J276" s="293"/>
      <c r="K276" s="293"/>
      <c r="L276" s="293"/>
      <c r="M276" s="293"/>
    </row>
    <row r="277" spans="6:13">
      <c r="F277" s="293"/>
      <c r="G277" s="293"/>
      <c r="H277" s="293"/>
      <c r="I277" s="293"/>
      <c r="J277" s="293"/>
      <c r="K277" s="293"/>
      <c r="L277" s="293"/>
      <c r="M277" s="293"/>
    </row>
    <row r="278" spans="6:13">
      <c r="F278" s="293"/>
      <c r="G278" s="293"/>
      <c r="H278" s="293"/>
      <c r="I278" s="293"/>
      <c r="J278" s="293"/>
      <c r="K278" s="293"/>
      <c r="L278" s="293"/>
      <c r="M278" s="293"/>
    </row>
    <row r="279" spans="6:13">
      <c r="F279" s="293"/>
      <c r="G279" s="293"/>
      <c r="H279" s="293"/>
      <c r="I279" s="293"/>
      <c r="J279" s="293"/>
      <c r="K279" s="293"/>
      <c r="L279" s="293"/>
      <c r="M279" s="293"/>
    </row>
    <row r="280" spans="6:13">
      <c r="F280" s="293"/>
      <c r="G280" s="293"/>
      <c r="H280" s="293"/>
      <c r="I280" s="293"/>
      <c r="J280" s="293"/>
      <c r="K280" s="293"/>
      <c r="L280" s="293"/>
      <c r="M280" s="293"/>
    </row>
    <row r="281" spans="6:13">
      <c r="F281" s="293"/>
      <c r="G281" s="293"/>
      <c r="H281" s="293"/>
      <c r="I281" s="293"/>
      <c r="J281" s="293"/>
      <c r="K281" s="293"/>
      <c r="L281" s="293"/>
      <c r="M281" s="293"/>
    </row>
    <row r="282" spans="6:13">
      <c r="F282" s="293"/>
      <c r="G282" s="293"/>
      <c r="H282" s="293"/>
      <c r="I282" s="293"/>
      <c r="J282" s="293"/>
      <c r="K282" s="293"/>
      <c r="L282" s="293"/>
      <c r="M282" s="293"/>
    </row>
    <row r="283" spans="6:13">
      <c r="F283" s="293"/>
      <c r="G283" s="293"/>
      <c r="H283" s="293"/>
      <c r="I283" s="293"/>
      <c r="J283" s="293"/>
      <c r="K283" s="293"/>
      <c r="L283" s="293"/>
      <c r="M283" s="293"/>
    </row>
    <row r="284" spans="6:13">
      <c r="F284" s="293"/>
      <c r="G284" s="293"/>
      <c r="H284" s="293"/>
      <c r="I284" s="293"/>
      <c r="J284" s="293"/>
      <c r="K284" s="293"/>
      <c r="L284" s="293"/>
      <c r="M284" s="293"/>
    </row>
    <row r="285" spans="6:13">
      <c r="F285" s="293"/>
      <c r="G285" s="293"/>
      <c r="H285" s="293"/>
      <c r="I285" s="293"/>
      <c r="J285" s="293"/>
      <c r="K285" s="293"/>
      <c r="L285" s="293"/>
      <c r="M285" s="293"/>
    </row>
    <row r="286" spans="6:13">
      <c r="F286" s="293"/>
      <c r="G286" s="293"/>
      <c r="H286" s="293"/>
      <c r="I286" s="293"/>
      <c r="J286" s="293"/>
      <c r="K286" s="293"/>
      <c r="L286" s="293"/>
      <c r="M286" s="293"/>
    </row>
    <row r="287" spans="6:13">
      <c r="F287" s="293"/>
      <c r="G287" s="293"/>
      <c r="H287" s="293"/>
      <c r="I287" s="293"/>
      <c r="J287" s="293"/>
      <c r="K287" s="293"/>
      <c r="L287" s="293"/>
      <c r="M287" s="293"/>
    </row>
    <row r="288" spans="6:13">
      <c r="F288" s="293"/>
      <c r="G288" s="293"/>
      <c r="H288" s="293"/>
      <c r="I288" s="293"/>
      <c r="J288" s="293"/>
      <c r="K288" s="293"/>
      <c r="L288" s="293"/>
      <c r="M288" s="293"/>
    </row>
    <row r="289" spans="6:13">
      <c r="F289" s="293"/>
      <c r="G289" s="293"/>
      <c r="H289" s="293"/>
      <c r="I289" s="293"/>
      <c r="J289" s="293"/>
      <c r="K289" s="293"/>
      <c r="L289" s="293"/>
      <c r="M289" s="293"/>
    </row>
    <row r="290" spans="6:13">
      <c r="F290" s="293"/>
      <c r="G290" s="293"/>
      <c r="H290" s="293"/>
      <c r="I290" s="293"/>
      <c r="J290" s="293"/>
      <c r="K290" s="293"/>
      <c r="L290" s="293"/>
      <c r="M290" s="293"/>
    </row>
    <row r="291" spans="6:13">
      <c r="F291" s="293"/>
      <c r="G291" s="293"/>
      <c r="H291" s="293"/>
      <c r="I291" s="293"/>
      <c r="J291" s="293"/>
      <c r="K291" s="293"/>
      <c r="L291" s="293"/>
      <c r="M291" s="293"/>
    </row>
    <row r="292" spans="6:13">
      <c r="F292" s="293"/>
      <c r="G292" s="293"/>
      <c r="H292" s="293"/>
      <c r="I292" s="293"/>
      <c r="J292" s="293"/>
      <c r="K292" s="293"/>
      <c r="L292" s="293"/>
      <c r="M292" s="293"/>
    </row>
    <row r="293" spans="6:13">
      <c r="F293" s="293"/>
      <c r="G293" s="293"/>
      <c r="H293" s="293"/>
      <c r="I293" s="293"/>
      <c r="J293" s="293"/>
      <c r="K293" s="293"/>
      <c r="L293" s="293"/>
      <c r="M293" s="293"/>
    </row>
    <row r="294" spans="6:13">
      <c r="F294" s="293"/>
      <c r="G294" s="293"/>
      <c r="H294" s="293"/>
      <c r="I294" s="293"/>
      <c r="J294" s="293"/>
      <c r="K294" s="293"/>
      <c r="L294" s="293"/>
      <c r="M294" s="293"/>
    </row>
    <row r="295" spans="6:13">
      <c r="F295" s="293"/>
      <c r="G295" s="293"/>
      <c r="H295" s="293"/>
      <c r="I295" s="293"/>
      <c r="J295" s="293"/>
      <c r="K295" s="293"/>
      <c r="L295" s="293"/>
      <c r="M295" s="293"/>
    </row>
    <row r="296" spans="6:13">
      <c r="F296" s="293"/>
      <c r="G296" s="293"/>
      <c r="H296" s="293"/>
      <c r="I296" s="293"/>
      <c r="J296" s="293"/>
      <c r="K296" s="293"/>
      <c r="L296" s="293"/>
      <c r="M296" s="293"/>
    </row>
    <row r="297" spans="6:13">
      <c r="F297" s="293"/>
      <c r="G297" s="293"/>
      <c r="H297" s="293"/>
      <c r="I297" s="293"/>
      <c r="J297" s="293"/>
      <c r="K297" s="293"/>
      <c r="L297" s="293"/>
      <c r="M297" s="293"/>
    </row>
    <row r="298" spans="6:13">
      <c r="F298" s="293"/>
      <c r="G298" s="293"/>
      <c r="H298" s="293"/>
      <c r="I298" s="293"/>
      <c r="J298" s="293"/>
      <c r="K298" s="293"/>
      <c r="L298" s="293"/>
      <c r="M298" s="293"/>
    </row>
    <row r="299" spans="6:13">
      <c r="F299" s="293"/>
      <c r="G299" s="293"/>
      <c r="H299" s="293"/>
      <c r="I299" s="293"/>
      <c r="J299" s="293"/>
      <c r="K299" s="293"/>
      <c r="L299" s="293"/>
      <c r="M299" s="293"/>
    </row>
    <row r="300" spans="6:13">
      <c r="F300" s="293"/>
      <c r="G300" s="293"/>
      <c r="H300" s="293"/>
      <c r="I300" s="293"/>
      <c r="J300" s="293"/>
      <c r="K300" s="293"/>
      <c r="L300" s="293"/>
      <c r="M300" s="293"/>
    </row>
    <row r="301" spans="6:13">
      <c r="F301" s="293"/>
      <c r="G301" s="293"/>
      <c r="H301" s="293"/>
      <c r="I301" s="293"/>
      <c r="J301" s="293"/>
      <c r="K301" s="293"/>
      <c r="L301" s="293"/>
      <c r="M301" s="293"/>
    </row>
    <row r="302" spans="6:13">
      <c r="F302" s="293"/>
      <c r="G302" s="293"/>
      <c r="H302" s="293"/>
      <c r="I302" s="293"/>
      <c r="J302" s="293"/>
      <c r="K302" s="293"/>
      <c r="L302" s="293"/>
      <c r="M302" s="293"/>
    </row>
    <row r="303" spans="6:13">
      <c r="F303" s="293"/>
      <c r="G303" s="293"/>
      <c r="H303" s="293"/>
      <c r="I303" s="293"/>
      <c r="J303" s="293"/>
      <c r="K303" s="293"/>
      <c r="L303" s="293"/>
      <c r="M303" s="293"/>
    </row>
    <row r="304" spans="6:13">
      <c r="F304" s="293"/>
      <c r="G304" s="293"/>
      <c r="H304" s="293"/>
      <c r="I304" s="293"/>
      <c r="J304" s="293"/>
      <c r="K304" s="293"/>
      <c r="L304" s="293"/>
      <c r="M304" s="293"/>
    </row>
    <row r="305" spans="6:13">
      <c r="F305" s="293"/>
      <c r="G305" s="293"/>
      <c r="H305" s="293"/>
      <c r="I305" s="293"/>
      <c r="J305" s="293"/>
      <c r="K305" s="293"/>
      <c r="L305" s="293"/>
      <c r="M305" s="293"/>
    </row>
    <row r="306" spans="6:13">
      <c r="F306" s="293"/>
      <c r="G306" s="293"/>
      <c r="H306" s="293"/>
      <c r="I306" s="293"/>
      <c r="J306" s="293"/>
      <c r="K306" s="293"/>
      <c r="L306" s="293"/>
      <c r="M306" s="293"/>
    </row>
    <row r="307" spans="6:13">
      <c r="F307" s="293"/>
      <c r="G307" s="293"/>
      <c r="H307" s="293"/>
      <c r="I307" s="293"/>
      <c r="J307" s="293"/>
      <c r="K307" s="293"/>
      <c r="L307" s="293"/>
      <c r="M307" s="293"/>
    </row>
    <row r="308" spans="6:13">
      <c r="F308" s="293"/>
      <c r="G308" s="293"/>
      <c r="H308" s="293"/>
      <c r="I308" s="293"/>
      <c r="J308" s="293"/>
      <c r="K308" s="293"/>
      <c r="L308" s="293"/>
      <c r="M308" s="293"/>
    </row>
    <row r="309" spans="6:13">
      <c r="F309" s="293"/>
      <c r="G309" s="293"/>
      <c r="H309" s="293"/>
      <c r="I309" s="293"/>
      <c r="J309" s="293"/>
      <c r="K309" s="293"/>
      <c r="L309" s="293"/>
      <c r="M309" s="293"/>
    </row>
    <row r="310" spans="6:13">
      <c r="F310" s="293"/>
      <c r="G310" s="293"/>
      <c r="H310" s="293"/>
      <c r="I310" s="293"/>
      <c r="J310" s="293"/>
      <c r="K310" s="293"/>
      <c r="L310" s="293"/>
      <c r="M310" s="293"/>
    </row>
    <row r="311" spans="6:13">
      <c r="F311" s="293"/>
      <c r="G311" s="293"/>
      <c r="H311" s="293"/>
      <c r="I311" s="293"/>
      <c r="J311" s="293"/>
      <c r="K311" s="293"/>
      <c r="L311" s="293"/>
      <c r="M311" s="293"/>
    </row>
    <row r="312" spans="6:13">
      <c r="F312" s="293"/>
      <c r="G312" s="293"/>
      <c r="H312" s="293"/>
      <c r="I312" s="293"/>
      <c r="J312" s="293"/>
      <c r="K312" s="293"/>
      <c r="L312" s="293"/>
      <c r="M312" s="293"/>
    </row>
    <row r="313" spans="6:13">
      <c r="F313" s="293"/>
      <c r="G313" s="293"/>
      <c r="H313" s="293"/>
      <c r="I313" s="293"/>
      <c r="J313" s="293"/>
      <c r="K313" s="293"/>
      <c r="L313" s="293"/>
      <c r="M313" s="293"/>
    </row>
    <row r="314" spans="6:13">
      <c r="F314" s="293"/>
      <c r="G314" s="293"/>
      <c r="H314" s="293"/>
      <c r="I314" s="293"/>
      <c r="J314" s="293"/>
      <c r="K314" s="293"/>
      <c r="L314" s="293"/>
      <c r="M314" s="293"/>
    </row>
    <row r="315" spans="6:13">
      <c r="F315" s="293"/>
      <c r="G315" s="293"/>
      <c r="H315" s="293"/>
      <c r="I315" s="293"/>
      <c r="J315" s="293"/>
      <c r="K315" s="293"/>
      <c r="L315" s="293"/>
      <c r="M315" s="293"/>
    </row>
    <row r="316" spans="6:13">
      <c r="F316" s="293"/>
      <c r="G316" s="293"/>
      <c r="H316" s="293"/>
      <c r="I316" s="293"/>
      <c r="J316" s="293"/>
      <c r="K316" s="293"/>
      <c r="L316" s="293"/>
      <c r="M316" s="293"/>
    </row>
    <row r="317" spans="6:13">
      <c r="F317" s="293"/>
      <c r="G317" s="293"/>
      <c r="H317" s="293"/>
      <c r="I317" s="293"/>
      <c r="J317" s="293"/>
      <c r="K317" s="293"/>
      <c r="L317" s="293"/>
      <c r="M317" s="293"/>
    </row>
    <row r="318" spans="6:13">
      <c r="F318" s="293"/>
      <c r="G318" s="293"/>
      <c r="H318" s="293"/>
      <c r="I318" s="293"/>
      <c r="J318" s="293"/>
      <c r="K318" s="293"/>
      <c r="L318" s="293"/>
      <c r="M318" s="293"/>
    </row>
    <row r="319" spans="6:13">
      <c r="F319" s="293"/>
      <c r="G319" s="293"/>
      <c r="H319" s="293"/>
      <c r="I319" s="293"/>
      <c r="J319" s="293"/>
      <c r="K319" s="293"/>
      <c r="L319" s="293"/>
      <c r="M319" s="293"/>
    </row>
    <row r="320" spans="6:13">
      <c r="F320" s="293"/>
      <c r="G320" s="293"/>
      <c r="H320" s="293"/>
      <c r="I320" s="293"/>
      <c r="J320" s="293"/>
      <c r="K320" s="293"/>
      <c r="L320" s="293"/>
      <c r="M320" s="293"/>
    </row>
    <row r="321" spans="6:13">
      <c r="F321" s="293"/>
      <c r="G321" s="293"/>
      <c r="H321" s="293"/>
      <c r="I321" s="293"/>
      <c r="J321" s="293"/>
      <c r="K321" s="293"/>
      <c r="L321" s="293"/>
      <c r="M321" s="293"/>
    </row>
    <row r="322" spans="6:13">
      <c r="F322" s="293"/>
      <c r="G322" s="293"/>
      <c r="H322" s="293"/>
      <c r="I322" s="293"/>
      <c r="J322" s="293"/>
      <c r="K322" s="293"/>
      <c r="L322" s="293"/>
      <c r="M322" s="293"/>
    </row>
    <row r="323" spans="6:13">
      <c r="F323" s="293"/>
      <c r="G323" s="293"/>
      <c r="H323" s="293"/>
      <c r="I323" s="293"/>
      <c r="J323" s="293"/>
      <c r="K323" s="293"/>
      <c r="L323" s="293"/>
      <c r="M323" s="293"/>
    </row>
    <row r="324" spans="6:13">
      <c r="F324" s="293"/>
      <c r="G324" s="293"/>
      <c r="H324" s="293"/>
      <c r="I324" s="293"/>
      <c r="J324" s="293"/>
      <c r="K324" s="293"/>
      <c r="L324" s="293"/>
      <c r="M324" s="293"/>
    </row>
    <row r="325" spans="6:13">
      <c r="F325" s="293"/>
      <c r="G325" s="293"/>
      <c r="H325" s="293"/>
      <c r="I325" s="293"/>
      <c r="J325" s="293"/>
      <c r="K325" s="293"/>
      <c r="L325" s="293"/>
      <c r="M325" s="293"/>
    </row>
    <row r="326" spans="6:13">
      <c r="F326" s="293"/>
      <c r="G326" s="293"/>
      <c r="H326" s="293"/>
      <c r="I326" s="293"/>
      <c r="J326" s="293"/>
      <c r="K326" s="293"/>
      <c r="L326" s="293"/>
      <c r="M326" s="293"/>
    </row>
    <row r="327" spans="6:13">
      <c r="F327" s="293"/>
      <c r="G327" s="293"/>
      <c r="H327" s="293"/>
      <c r="I327" s="293"/>
      <c r="J327" s="293"/>
      <c r="K327" s="293"/>
      <c r="L327" s="293"/>
      <c r="M327" s="293"/>
    </row>
    <row r="328" spans="6:13">
      <c r="F328" s="293"/>
      <c r="G328" s="293"/>
      <c r="H328" s="293"/>
      <c r="I328" s="293"/>
      <c r="J328" s="293"/>
      <c r="K328" s="293"/>
      <c r="L328" s="293"/>
      <c r="M328" s="293"/>
    </row>
    <row r="329" spans="6:13">
      <c r="F329" s="293"/>
      <c r="G329" s="293"/>
      <c r="H329" s="293"/>
      <c r="I329" s="293"/>
      <c r="J329" s="293"/>
      <c r="K329" s="293"/>
      <c r="L329" s="293"/>
      <c r="M329" s="293"/>
    </row>
    <row r="330" spans="6:13">
      <c r="F330" s="293"/>
      <c r="G330" s="293"/>
      <c r="H330" s="293"/>
      <c r="I330" s="293"/>
      <c r="J330" s="293"/>
      <c r="K330" s="293"/>
      <c r="L330" s="293"/>
      <c r="M330" s="293"/>
    </row>
    <row r="331" spans="6:13">
      <c r="F331" s="293"/>
      <c r="G331" s="293"/>
      <c r="H331" s="293"/>
      <c r="I331" s="293"/>
      <c r="J331" s="293"/>
      <c r="K331" s="293"/>
      <c r="L331" s="293"/>
      <c r="M331" s="293"/>
    </row>
    <row r="332" spans="6:13">
      <c r="F332" s="293"/>
      <c r="G332" s="293"/>
      <c r="H332" s="293"/>
      <c r="I332" s="293"/>
      <c r="J332" s="293"/>
      <c r="K332" s="293"/>
      <c r="L332" s="293"/>
      <c r="M332" s="293"/>
    </row>
    <row r="333" spans="6:13">
      <c r="F333" s="293"/>
      <c r="G333" s="293"/>
      <c r="H333" s="293"/>
      <c r="I333" s="293"/>
      <c r="J333" s="293"/>
      <c r="K333" s="293"/>
      <c r="L333" s="293"/>
      <c r="M333" s="293"/>
    </row>
    <row r="334" spans="6:13">
      <c r="F334" s="293"/>
      <c r="G334" s="293"/>
      <c r="H334" s="293"/>
      <c r="I334" s="293"/>
      <c r="J334" s="293"/>
      <c r="K334" s="293"/>
      <c r="L334" s="293"/>
      <c r="M334" s="293"/>
    </row>
    <row r="335" spans="6:13">
      <c r="F335" s="293"/>
      <c r="G335" s="293"/>
      <c r="H335" s="293"/>
      <c r="I335" s="293"/>
      <c r="J335" s="293"/>
      <c r="K335" s="293"/>
      <c r="L335" s="293"/>
      <c r="M335" s="293"/>
    </row>
    <row r="336" spans="6:13">
      <c r="F336" s="293"/>
      <c r="G336" s="293"/>
      <c r="H336" s="293"/>
      <c r="I336" s="293"/>
      <c r="J336" s="293"/>
      <c r="K336" s="293"/>
      <c r="L336" s="293"/>
      <c r="M336" s="293"/>
    </row>
    <row r="337" spans="6:13">
      <c r="F337" s="293"/>
      <c r="G337" s="293"/>
      <c r="H337" s="293"/>
      <c r="I337" s="293"/>
      <c r="J337" s="293"/>
      <c r="K337" s="293"/>
      <c r="L337" s="293"/>
      <c r="M337" s="293"/>
    </row>
    <row r="338" spans="6:13">
      <c r="F338" s="293"/>
      <c r="G338" s="293"/>
      <c r="H338" s="293"/>
      <c r="I338" s="293"/>
      <c r="J338" s="293"/>
      <c r="K338" s="293"/>
      <c r="L338" s="293"/>
      <c r="M338" s="293"/>
    </row>
    <row r="339" spans="6:13">
      <c r="F339" s="293"/>
      <c r="G339" s="293"/>
      <c r="H339" s="293"/>
      <c r="I339" s="293"/>
      <c r="J339" s="293"/>
      <c r="K339" s="293"/>
      <c r="L339" s="293"/>
      <c r="M339" s="293"/>
    </row>
    <row r="340" spans="6:13">
      <c r="F340" s="293"/>
      <c r="G340" s="293"/>
      <c r="H340" s="293"/>
      <c r="I340" s="293"/>
      <c r="J340" s="293"/>
      <c r="K340" s="293"/>
      <c r="L340" s="293"/>
      <c r="M340" s="293"/>
    </row>
    <row r="341" spans="6:13">
      <c r="F341" s="293"/>
      <c r="G341" s="293"/>
      <c r="H341" s="293"/>
      <c r="I341" s="293"/>
      <c r="J341" s="293"/>
      <c r="K341" s="293"/>
      <c r="L341" s="293"/>
      <c r="M341" s="293"/>
    </row>
    <row r="342" spans="6:13">
      <c r="F342" s="293"/>
      <c r="G342" s="293"/>
      <c r="H342" s="293"/>
      <c r="I342" s="293"/>
      <c r="J342" s="293"/>
      <c r="K342" s="293"/>
      <c r="L342" s="293"/>
      <c r="M342" s="293"/>
    </row>
    <row r="343" spans="6:13">
      <c r="F343" s="293"/>
      <c r="G343" s="293"/>
      <c r="H343" s="293"/>
      <c r="I343" s="293"/>
      <c r="J343" s="293"/>
      <c r="K343" s="293"/>
      <c r="L343" s="293"/>
      <c r="M343" s="293"/>
    </row>
    <row r="344" spans="6:13">
      <c r="F344" s="293"/>
      <c r="G344" s="293"/>
      <c r="H344" s="293"/>
      <c r="I344" s="293"/>
      <c r="J344" s="293"/>
      <c r="K344" s="293"/>
      <c r="L344" s="293"/>
      <c r="M344" s="293"/>
    </row>
    <row r="345" spans="6:13">
      <c r="F345" s="293"/>
      <c r="G345" s="293"/>
      <c r="H345" s="293"/>
      <c r="I345" s="293"/>
      <c r="J345" s="293"/>
      <c r="K345" s="293"/>
      <c r="L345" s="293"/>
      <c r="M345" s="293"/>
    </row>
    <row r="346" spans="6:13">
      <c r="F346" s="293"/>
      <c r="G346" s="293"/>
      <c r="H346" s="293"/>
      <c r="I346" s="293"/>
      <c r="J346" s="293"/>
      <c r="K346" s="293"/>
      <c r="L346" s="293"/>
      <c r="M346" s="293"/>
    </row>
    <row r="347" spans="6:13">
      <c r="F347" s="293"/>
      <c r="G347" s="293"/>
      <c r="H347" s="293"/>
      <c r="I347" s="293"/>
      <c r="J347" s="293"/>
      <c r="K347" s="293"/>
      <c r="L347" s="293"/>
      <c r="M347" s="293"/>
    </row>
    <row r="348" spans="6:13">
      <c r="F348" s="293"/>
      <c r="G348" s="293"/>
      <c r="H348" s="293"/>
      <c r="I348" s="293"/>
      <c r="J348" s="293"/>
      <c r="K348" s="293"/>
      <c r="L348" s="293"/>
      <c r="M348" s="293"/>
    </row>
    <row r="349" spans="6:13">
      <c r="F349" s="293"/>
      <c r="G349" s="293"/>
      <c r="H349" s="293"/>
      <c r="I349" s="293"/>
      <c r="J349" s="293"/>
      <c r="K349" s="293"/>
      <c r="L349" s="293"/>
      <c r="M349" s="293"/>
    </row>
    <row r="350" spans="6:13">
      <c r="F350" s="293"/>
      <c r="G350" s="293"/>
      <c r="H350" s="293"/>
      <c r="I350" s="293"/>
      <c r="J350" s="293"/>
      <c r="K350" s="293"/>
      <c r="L350" s="293"/>
      <c r="M350" s="293"/>
    </row>
    <row r="351" spans="6:13">
      <c r="F351" s="293"/>
      <c r="G351" s="293"/>
      <c r="H351" s="293"/>
      <c r="I351" s="293"/>
      <c r="J351" s="293"/>
      <c r="K351" s="293"/>
      <c r="L351" s="293"/>
      <c r="M351" s="293"/>
    </row>
    <row r="352" spans="6:13">
      <c r="F352" s="293"/>
      <c r="G352" s="293"/>
      <c r="H352" s="293"/>
      <c r="I352" s="293"/>
      <c r="J352" s="293"/>
      <c r="K352" s="293"/>
      <c r="L352" s="293"/>
      <c r="M352" s="293"/>
    </row>
    <row r="353" spans="6:13">
      <c r="F353" s="293"/>
      <c r="G353" s="293"/>
      <c r="H353" s="293"/>
      <c r="I353" s="293"/>
      <c r="J353" s="293"/>
      <c r="K353" s="293"/>
      <c r="L353" s="293"/>
      <c r="M353" s="293"/>
    </row>
    <row r="354" spans="6:13">
      <c r="F354" s="293"/>
      <c r="G354" s="293"/>
      <c r="H354" s="293"/>
      <c r="I354" s="293"/>
      <c r="J354" s="293"/>
      <c r="K354" s="293"/>
      <c r="L354" s="293"/>
      <c r="M354" s="293"/>
    </row>
    <row r="355" spans="6:13">
      <c r="F355" s="293"/>
      <c r="G355" s="293"/>
      <c r="H355" s="293"/>
      <c r="I355" s="293"/>
      <c r="J355" s="293"/>
      <c r="K355" s="293"/>
      <c r="L355" s="293"/>
      <c r="M355" s="293"/>
    </row>
    <row r="356" spans="6:13">
      <c r="F356" s="293"/>
      <c r="G356" s="293"/>
      <c r="H356" s="293"/>
      <c r="I356" s="293"/>
      <c r="J356" s="293"/>
      <c r="K356" s="293"/>
      <c r="L356" s="293"/>
      <c r="M356" s="293"/>
    </row>
    <row r="357" spans="6:13">
      <c r="F357" s="293"/>
      <c r="G357" s="293"/>
      <c r="H357" s="293"/>
      <c r="I357" s="293"/>
      <c r="J357" s="293"/>
      <c r="K357" s="293"/>
      <c r="L357" s="293"/>
      <c r="M357" s="293"/>
    </row>
    <row r="358" spans="6:13">
      <c r="F358" s="293"/>
      <c r="G358" s="293"/>
      <c r="H358" s="293"/>
      <c r="I358" s="293"/>
      <c r="J358" s="293"/>
      <c r="K358" s="293"/>
      <c r="L358" s="293"/>
      <c r="M358" s="293"/>
    </row>
    <row r="359" spans="6:13">
      <c r="F359" s="293"/>
      <c r="G359" s="293"/>
      <c r="H359" s="293"/>
      <c r="I359" s="293"/>
      <c r="J359" s="293"/>
      <c r="K359" s="293"/>
      <c r="L359" s="293"/>
      <c r="M359" s="293"/>
    </row>
    <row r="360" spans="6:13">
      <c r="F360" s="293"/>
      <c r="G360" s="293"/>
      <c r="H360" s="293"/>
      <c r="I360" s="293"/>
      <c r="J360" s="293"/>
      <c r="K360" s="293"/>
      <c r="L360" s="293"/>
      <c r="M360" s="293"/>
    </row>
    <row r="361" spans="6:13">
      <c r="F361" s="293"/>
      <c r="G361" s="293"/>
      <c r="H361" s="293"/>
      <c r="I361" s="293"/>
      <c r="J361" s="293"/>
      <c r="K361" s="293"/>
      <c r="L361" s="293"/>
      <c r="M361" s="293"/>
    </row>
    <row r="362" spans="6:13">
      <c r="F362" s="293"/>
      <c r="G362" s="293"/>
      <c r="H362" s="293"/>
      <c r="I362" s="293"/>
      <c r="J362" s="293"/>
      <c r="K362" s="293"/>
      <c r="L362" s="293"/>
      <c r="M362" s="293"/>
    </row>
    <row r="363" spans="6:13">
      <c r="F363" s="293"/>
      <c r="G363" s="293"/>
      <c r="H363" s="293"/>
      <c r="I363" s="293"/>
      <c r="J363" s="293"/>
      <c r="K363" s="293"/>
      <c r="L363" s="293"/>
      <c r="M363" s="293"/>
    </row>
    <row r="364" spans="6:13">
      <c r="F364" s="293"/>
      <c r="G364" s="293"/>
      <c r="H364" s="293"/>
      <c r="I364" s="293"/>
      <c r="J364" s="293"/>
      <c r="K364" s="293"/>
      <c r="L364" s="293"/>
      <c r="M364" s="293"/>
    </row>
    <row r="365" spans="6:13">
      <c r="F365" s="293"/>
      <c r="G365" s="293"/>
      <c r="H365" s="293"/>
      <c r="I365" s="293"/>
      <c r="J365" s="293"/>
      <c r="K365" s="293"/>
      <c r="L365" s="293"/>
      <c r="M365" s="293"/>
    </row>
    <row r="366" spans="6:13">
      <c r="F366" s="293"/>
      <c r="G366" s="293"/>
      <c r="H366" s="293"/>
      <c r="I366" s="293"/>
      <c r="J366" s="293"/>
      <c r="K366" s="293"/>
      <c r="L366" s="293"/>
      <c r="M366" s="293"/>
    </row>
    <row r="367" spans="6:13">
      <c r="F367" s="293"/>
      <c r="G367" s="293"/>
      <c r="H367" s="293"/>
      <c r="I367" s="293"/>
      <c r="J367" s="293"/>
      <c r="K367" s="293"/>
      <c r="L367" s="293"/>
      <c r="M367" s="293"/>
    </row>
    <row r="368" spans="6:13">
      <c r="F368" s="293"/>
      <c r="G368" s="293"/>
      <c r="H368" s="293"/>
      <c r="I368" s="293"/>
      <c r="J368" s="293"/>
      <c r="K368" s="293"/>
      <c r="L368" s="293"/>
      <c r="M368" s="293"/>
    </row>
    <row r="369" spans="6:13">
      <c r="F369" s="293"/>
      <c r="G369" s="293"/>
      <c r="H369" s="293"/>
      <c r="I369" s="293"/>
      <c r="J369" s="293"/>
      <c r="K369" s="293"/>
      <c r="L369" s="293"/>
      <c r="M369" s="293"/>
    </row>
    <row r="370" spans="6:13">
      <c r="F370" s="293"/>
      <c r="G370" s="293"/>
      <c r="H370" s="293"/>
      <c r="I370" s="293"/>
      <c r="J370" s="293"/>
      <c r="K370" s="293"/>
      <c r="L370" s="293"/>
      <c r="M370" s="293"/>
    </row>
    <row r="371" spans="6:13">
      <c r="F371" s="293"/>
      <c r="G371" s="293"/>
      <c r="H371" s="293"/>
      <c r="I371" s="293"/>
      <c r="J371" s="293"/>
      <c r="K371" s="293"/>
      <c r="L371" s="293"/>
      <c r="M371" s="293"/>
    </row>
    <row r="372" spans="6:13">
      <c r="F372" s="293"/>
      <c r="G372" s="293"/>
      <c r="H372" s="293"/>
      <c r="I372" s="293"/>
      <c r="J372" s="293"/>
      <c r="K372" s="293"/>
      <c r="L372" s="293"/>
      <c r="M372" s="293"/>
    </row>
    <row r="373" spans="6:13">
      <c r="F373" s="293"/>
      <c r="G373" s="293"/>
      <c r="H373" s="293"/>
      <c r="I373" s="293"/>
      <c r="J373" s="293"/>
      <c r="K373" s="293"/>
      <c r="L373" s="293"/>
      <c r="M373" s="293"/>
    </row>
    <row r="374" spans="6:13">
      <c r="F374" s="293"/>
      <c r="G374" s="293"/>
      <c r="H374" s="293"/>
      <c r="I374" s="293"/>
      <c r="J374" s="293"/>
      <c r="K374" s="293"/>
      <c r="L374" s="293"/>
      <c r="M374" s="293"/>
    </row>
    <row r="375" spans="6:13">
      <c r="F375" s="293"/>
      <c r="G375" s="293"/>
      <c r="H375" s="293"/>
      <c r="I375" s="293"/>
      <c r="J375" s="293"/>
      <c r="K375" s="293"/>
      <c r="L375" s="293"/>
      <c r="M375" s="293"/>
    </row>
    <row r="376" spans="6:13">
      <c r="F376" s="293"/>
      <c r="G376" s="293"/>
      <c r="H376" s="293"/>
      <c r="I376" s="293"/>
      <c r="J376" s="293"/>
      <c r="K376" s="293"/>
      <c r="L376" s="293"/>
      <c r="M376" s="293"/>
    </row>
    <row r="377" spans="6:13">
      <c r="F377" s="293"/>
      <c r="G377" s="293"/>
      <c r="H377" s="293"/>
      <c r="I377" s="293"/>
      <c r="J377" s="293"/>
      <c r="K377" s="293"/>
      <c r="L377" s="293"/>
      <c r="M377" s="293"/>
    </row>
    <row r="378" spans="6:13">
      <c r="F378" s="293"/>
      <c r="G378" s="293"/>
      <c r="H378" s="293"/>
      <c r="I378" s="293"/>
      <c r="J378" s="293"/>
      <c r="K378" s="293"/>
      <c r="L378" s="293"/>
      <c r="M378" s="293"/>
    </row>
    <row r="379" spans="6:13">
      <c r="F379" s="293"/>
      <c r="G379" s="293"/>
      <c r="H379" s="293"/>
      <c r="I379" s="293"/>
      <c r="J379" s="293"/>
      <c r="K379" s="293"/>
      <c r="L379" s="293"/>
      <c r="M379" s="293"/>
    </row>
    <row r="380" spans="6:13">
      <c r="F380" s="293"/>
      <c r="G380" s="293"/>
      <c r="H380" s="293"/>
      <c r="I380" s="293"/>
      <c r="J380" s="293"/>
      <c r="K380" s="293"/>
      <c r="L380" s="293"/>
      <c r="M380" s="293"/>
    </row>
    <row r="381" spans="6:13">
      <c r="F381" s="293"/>
      <c r="G381" s="293"/>
      <c r="H381" s="293"/>
      <c r="I381" s="293"/>
      <c r="J381" s="293"/>
      <c r="K381" s="293"/>
      <c r="L381" s="293"/>
      <c r="M381" s="293"/>
    </row>
    <row r="382" spans="6:13">
      <c r="F382" s="293"/>
      <c r="G382" s="293"/>
      <c r="H382" s="293"/>
      <c r="I382" s="293"/>
      <c r="J382" s="293"/>
      <c r="K382" s="293"/>
      <c r="L382" s="293"/>
      <c r="M382" s="293"/>
    </row>
    <row r="383" spans="6:13">
      <c r="F383" s="293"/>
      <c r="G383" s="293"/>
      <c r="H383" s="293"/>
      <c r="I383" s="293"/>
      <c r="J383" s="293"/>
      <c r="K383" s="293"/>
      <c r="L383" s="293"/>
      <c r="M383" s="293"/>
    </row>
    <row r="384" spans="6:13">
      <c r="F384" s="293"/>
      <c r="G384" s="293"/>
      <c r="H384" s="293"/>
      <c r="I384" s="293"/>
      <c r="J384" s="293"/>
      <c r="K384" s="293"/>
      <c r="L384" s="293"/>
      <c r="M384" s="293"/>
    </row>
    <row r="385" spans="6:13">
      <c r="F385" s="293"/>
      <c r="G385" s="293"/>
      <c r="H385" s="293"/>
      <c r="I385" s="293"/>
      <c r="J385" s="293"/>
      <c r="K385" s="293"/>
      <c r="L385" s="293"/>
      <c r="M385" s="293"/>
    </row>
    <row r="386" spans="6:13">
      <c r="F386" s="293"/>
      <c r="G386" s="293"/>
      <c r="H386" s="293"/>
      <c r="I386" s="293"/>
      <c r="J386" s="293"/>
      <c r="K386" s="293"/>
      <c r="L386" s="293"/>
      <c r="M386" s="293"/>
    </row>
    <row r="387" spans="6:13">
      <c r="F387" s="293"/>
      <c r="G387" s="293"/>
      <c r="H387" s="293"/>
      <c r="I387" s="293"/>
      <c r="J387" s="293"/>
      <c r="K387" s="293"/>
      <c r="L387" s="293"/>
      <c r="M387" s="293"/>
    </row>
    <row r="388" spans="6:13">
      <c r="F388" s="293"/>
      <c r="G388" s="293"/>
      <c r="H388" s="293"/>
      <c r="I388" s="293"/>
      <c r="J388" s="293"/>
      <c r="K388" s="293"/>
      <c r="L388" s="293"/>
      <c r="M388" s="293"/>
    </row>
    <row r="389" spans="6:13">
      <c r="F389" s="293"/>
      <c r="G389" s="293"/>
      <c r="H389" s="293"/>
      <c r="I389" s="293"/>
      <c r="J389" s="293"/>
      <c r="K389" s="293"/>
      <c r="L389" s="293"/>
      <c r="M389" s="293"/>
    </row>
    <row r="390" spans="6:13">
      <c r="F390" s="293"/>
      <c r="G390" s="293"/>
      <c r="H390" s="293"/>
      <c r="I390" s="293"/>
      <c r="J390" s="293"/>
      <c r="K390" s="293"/>
      <c r="L390" s="293"/>
      <c r="M390" s="293"/>
    </row>
    <row r="391" spans="6:13">
      <c r="F391" s="293"/>
      <c r="G391" s="293"/>
      <c r="H391" s="293"/>
      <c r="I391" s="293"/>
      <c r="J391" s="293"/>
      <c r="K391" s="293"/>
      <c r="L391" s="293"/>
      <c r="M391" s="293"/>
    </row>
    <row r="392" spans="6:13">
      <c r="F392" s="293"/>
      <c r="G392" s="293"/>
      <c r="H392" s="293"/>
      <c r="I392" s="293"/>
      <c r="J392" s="293"/>
      <c r="K392" s="293"/>
      <c r="L392" s="293"/>
      <c r="M392" s="293"/>
    </row>
    <row r="393" spans="6:13">
      <c r="F393" s="293"/>
      <c r="G393" s="293"/>
      <c r="H393" s="293"/>
      <c r="I393" s="293"/>
      <c r="J393" s="293"/>
      <c r="K393" s="293"/>
      <c r="L393" s="293"/>
      <c r="M393" s="293"/>
    </row>
    <row r="394" spans="6:13">
      <c r="F394" s="293"/>
      <c r="G394" s="293"/>
      <c r="H394" s="293"/>
      <c r="I394" s="293"/>
      <c r="J394" s="293"/>
      <c r="K394" s="293"/>
      <c r="L394" s="293"/>
      <c r="M394" s="293"/>
    </row>
    <row r="395" spans="6:13">
      <c r="F395" s="293"/>
      <c r="G395" s="293"/>
      <c r="H395" s="293"/>
      <c r="I395" s="293"/>
      <c r="J395" s="293"/>
      <c r="K395" s="293"/>
      <c r="L395" s="293"/>
      <c r="M395" s="293"/>
    </row>
    <row r="396" spans="6:13">
      <c r="F396" s="293"/>
      <c r="G396" s="293"/>
      <c r="H396" s="293"/>
      <c r="I396" s="293"/>
      <c r="J396" s="293"/>
      <c r="K396" s="293"/>
      <c r="L396" s="293"/>
      <c r="M396" s="293"/>
    </row>
    <row r="397" spans="6:13">
      <c r="F397" s="293"/>
      <c r="G397" s="293"/>
      <c r="H397" s="293"/>
      <c r="I397" s="293"/>
      <c r="J397" s="293"/>
      <c r="K397" s="293"/>
      <c r="L397" s="293"/>
      <c r="M397" s="293"/>
    </row>
    <row r="398" spans="6:13">
      <c r="F398" s="293"/>
      <c r="G398" s="293"/>
      <c r="H398" s="293"/>
      <c r="I398" s="293"/>
      <c r="J398" s="293"/>
      <c r="K398" s="293"/>
      <c r="L398" s="293"/>
      <c r="M398" s="293"/>
    </row>
    <row r="399" spans="6:13">
      <c r="F399" s="293"/>
      <c r="G399" s="293"/>
      <c r="H399" s="293"/>
      <c r="I399" s="293"/>
      <c r="J399" s="293"/>
      <c r="K399" s="293"/>
      <c r="L399" s="293"/>
      <c r="M399" s="293"/>
    </row>
    <row r="400" spans="6:13">
      <c r="F400" s="293"/>
      <c r="G400" s="293"/>
      <c r="H400" s="293"/>
      <c r="I400" s="293"/>
      <c r="J400" s="293"/>
      <c r="K400" s="293"/>
      <c r="L400" s="293"/>
      <c r="M400" s="293"/>
    </row>
    <row r="401" spans="6:13">
      <c r="F401" s="293"/>
      <c r="G401" s="293"/>
      <c r="H401" s="293"/>
      <c r="I401" s="293"/>
      <c r="J401" s="293"/>
      <c r="K401" s="293"/>
      <c r="L401" s="293"/>
      <c r="M401" s="293"/>
    </row>
    <row r="402" spans="6:13">
      <c r="F402" s="293"/>
      <c r="G402" s="293"/>
      <c r="H402" s="293"/>
      <c r="I402" s="293"/>
      <c r="J402" s="293"/>
      <c r="K402" s="293"/>
      <c r="L402" s="293"/>
      <c r="M402" s="293"/>
    </row>
    <row r="403" spans="6:13">
      <c r="F403" s="293"/>
      <c r="G403" s="293"/>
      <c r="H403" s="293"/>
      <c r="I403" s="293"/>
      <c r="J403" s="293"/>
      <c r="K403" s="293"/>
      <c r="L403" s="293"/>
      <c r="M403" s="293"/>
    </row>
    <row r="404" spans="6:13">
      <c r="F404" s="293"/>
      <c r="G404" s="293"/>
      <c r="H404" s="293"/>
      <c r="I404" s="293"/>
      <c r="J404" s="293"/>
      <c r="K404" s="293"/>
      <c r="L404" s="293"/>
      <c r="M404" s="293"/>
    </row>
    <row r="405" spans="6:13">
      <c r="F405" s="293"/>
      <c r="G405" s="293"/>
      <c r="H405" s="293"/>
      <c r="I405" s="293"/>
      <c r="J405" s="293"/>
      <c r="K405" s="293"/>
      <c r="L405" s="293"/>
      <c r="M405" s="293"/>
    </row>
    <row r="406" spans="6:13">
      <c r="F406" s="293"/>
      <c r="G406" s="293"/>
      <c r="H406" s="293"/>
      <c r="I406" s="293"/>
      <c r="J406" s="293"/>
      <c r="K406" s="293"/>
      <c r="L406" s="293"/>
      <c r="M406" s="293"/>
    </row>
    <row r="407" spans="6:13">
      <c r="F407" s="293"/>
      <c r="G407" s="293"/>
      <c r="H407" s="293"/>
      <c r="I407" s="293"/>
      <c r="J407" s="293"/>
      <c r="K407" s="293"/>
      <c r="L407" s="293"/>
      <c r="M407" s="293"/>
    </row>
    <row r="408" spans="6:13">
      <c r="F408" s="293"/>
      <c r="G408" s="293"/>
      <c r="H408" s="293"/>
      <c r="I408" s="293"/>
      <c r="J408" s="293"/>
      <c r="K408" s="293"/>
      <c r="L408" s="293"/>
      <c r="M408" s="293"/>
    </row>
    <row r="409" spans="6:13">
      <c r="F409" s="293"/>
      <c r="G409" s="293"/>
      <c r="H409" s="293"/>
      <c r="I409" s="293"/>
      <c r="J409" s="293"/>
      <c r="K409" s="293"/>
      <c r="L409" s="293"/>
      <c r="M409" s="293"/>
    </row>
    <row r="410" spans="6:13">
      <c r="F410" s="293"/>
      <c r="G410" s="293"/>
      <c r="H410" s="293"/>
      <c r="I410" s="293"/>
      <c r="J410" s="293"/>
      <c r="K410" s="293"/>
      <c r="L410" s="293"/>
      <c r="M410" s="293"/>
    </row>
    <row r="411" spans="6:13">
      <c r="F411" s="293"/>
      <c r="G411" s="293"/>
      <c r="H411" s="293"/>
      <c r="I411" s="293"/>
      <c r="J411" s="293"/>
      <c r="K411" s="293"/>
      <c r="L411" s="293"/>
      <c r="M411" s="293"/>
    </row>
    <row r="412" spans="6:13">
      <c r="F412" s="293"/>
      <c r="G412" s="293"/>
      <c r="H412" s="293"/>
      <c r="I412" s="293"/>
      <c r="J412" s="293"/>
      <c r="K412" s="293"/>
      <c r="L412" s="293"/>
      <c r="M412" s="293"/>
    </row>
    <row r="413" spans="6:13">
      <c r="F413" s="293"/>
      <c r="G413" s="293"/>
      <c r="H413" s="293"/>
      <c r="I413" s="293"/>
      <c r="J413" s="293"/>
      <c r="K413" s="293"/>
      <c r="L413" s="293"/>
      <c r="M413" s="293"/>
    </row>
    <row r="414" spans="6:13">
      <c r="F414" s="293"/>
      <c r="G414" s="293"/>
      <c r="H414" s="293"/>
      <c r="I414" s="293"/>
      <c r="J414" s="293"/>
      <c r="K414" s="293"/>
      <c r="L414" s="293"/>
      <c r="M414" s="293"/>
    </row>
    <row r="415" spans="6:13">
      <c r="F415" s="293"/>
      <c r="G415" s="293"/>
      <c r="H415" s="293"/>
      <c r="I415" s="293"/>
      <c r="J415" s="293"/>
      <c r="K415" s="293"/>
      <c r="L415" s="293"/>
      <c r="M415" s="293"/>
    </row>
    <row r="416" spans="6:13">
      <c r="F416" s="293"/>
      <c r="G416" s="293"/>
      <c r="H416" s="293"/>
      <c r="I416" s="293"/>
      <c r="J416" s="293"/>
      <c r="K416" s="293"/>
      <c r="L416" s="293"/>
      <c r="M416" s="293"/>
    </row>
    <row r="417" spans="6:13">
      <c r="F417" s="293"/>
      <c r="G417" s="293"/>
      <c r="H417" s="293"/>
      <c r="I417" s="293"/>
      <c r="J417" s="293"/>
      <c r="K417" s="293"/>
      <c r="L417" s="293"/>
      <c r="M417" s="293"/>
    </row>
    <row r="418" spans="6:13">
      <c r="F418" s="293"/>
      <c r="G418" s="293"/>
      <c r="H418" s="293"/>
      <c r="I418" s="293"/>
      <c r="J418" s="293"/>
      <c r="K418" s="293"/>
      <c r="L418" s="293"/>
      <c r="M418" s="293"/>
    </row>
    <row r="419" spans="6:13">
      <c r="F419" s="293"/>
      <c r="G419" s="293"/>
      <c r="H419" s="293"/>
      <c r="I419" s="293"/>
      <c r="J419" s="293"/>
      <c r="K419" s="293"/>
      <c r="L419" s="293"/>
      <c r="M419" s="293"/>
    </row>
    <row r="420" spans="6:13">
      <c r="F420" s="293"/>
      <c r="G420" s="293"/>
      <c r="H420" s="293"/>
      <c r="I420" s="293"/>
      <c r="J420" s="293"/>
      <c r="K420" s="293"/>
      <c r="L420" s="293"/>
      <c r="M420" s="293"/>
    </row>
    <row r="421" spans="6:13">
      <c r="F421" s="293"/>
      <c r="G421" s="293"/>
      <c r="H421" s="293"/>
      <c r="I421" s="293"/>
      <c r="J421" s="293"/>
      <c r="K421" s="293"/>
      <c r="L421" s="293"/>
      <c r="M421" s="293"/>
    </row>
    <row r="422" spans="6:13">
      <c r="F422" s="293"/>
      <c r="G422" s="293"/>
      <c r="H422" s="293"/>
      <c r="I422" s="293"/>
      <c r="J422" s="293"/>
      <c r="K422" s="293"/>
      <c r="L422" s="293"/>
      <c r="M422" s="293"/>
    </row>
    <row r="423" spans="6:13">
      <c r="F423" s="293"/>
      <c r="G423" s="293"/>
      <c r="H423" s="293"/>
      <c r="I423" s="293"/>
      <c r="J423" s="293"/>
      <c r="K423" s="293"/>
      <c r="L423" s="293"/>
      <c r="M423" s="293"/>
    </row>
    <row r="424" spans="6:13">
      <c r="F424" s="293"/>
      <c r="G424" s="293"/>
      <c r="H424" s="293"/>
      <c r="I424" s="293"/>
      <c r="J424" s="293"/>
      <c r="K424" s="293"/>
      <c r="L424" s="293"/>
      <c r="M424" s="293"/>
    </row>
    <row r="425" spans="6:13">
      <c r="F425" s="293"/>
      <c r="G425" s="293"/>
      <c r="H425" s="293"/>
      <c r="I425" s="293"/>
      <c r="J425" s="293"/>
      <c r="K425" s="293"/>
      <c r="L425" s="293"/>
      <c r="M425" s="293"/>
    </row>
    <row r="426" spans="6:13">
      <c r="F426" s="293"/>
      <c r="G426" s="293"/>
      <c r="H426" s="293"/>
      <c r="I426" s="293"/>
      <c r="J426" s="293"/>
      <c r="K426" s="293"/>
      <c r="L426" s="293"/>
      <c r="M426" s="293"/>
    </row>
    <row r="427" spans="6:13">
      <c r="F427" s="293"/>
      <c r="G427" s="293"/>
      <c r="H427" s="293"/>
      <c r="I427" s="293"/>
      <c r="J427" s="293"/>
      <c r="K427" s="293"/>
      <c r="L427" s="293"/>
      <c r="M427" s="293"/>
    </row>
    <row r="428" spans="6:13">
      <c r="F428" s="293"/>
      <c r="G428" s="293"/>
      <c r="H428" s="293"/>
      <c r="I428" s="293"/>
      <c r="J428" s="293"/>
      <c r="K428" s="293"/>
      <c r="L428" s="293"/>
      <c r="M428" s="293"/>
    </row>
    <row r="429" spans="6:13">
      <c r="F429" s="293"/>
      <c r="G429" s="293"/>
      <c r="H429" s="293"/>
      <c r="I429" s="293"/>
      <c r="J429" s="293"/>
      <c r="K429" s="293"/>
      <c r="L429" s="293"/>
      <c r="M429" s="293"/>
    </row>
    <row r="430" spans="6:13">
      <c r="F430" s="293"/>
      <c r="G430" s="293"/>
      <c r="H430" s="293"/>
      <c r="I430" s="293"/>
      <c r="J430" s="293"/>
      <c r="K430" s="293"/>
      <c r="L430" s="293"/>
      <c r="M430" s="293"/>
    </row>
    <row r="431" spans="6:13">
      <c r="F431" s="293"/>
      <c r="G431" s="293"/>
      <c r="H431" s="293"/>
      <c r="I431" s="293"/>
      <c r="J431" s="293"/>
      <c r="K431" s="293"/>
      <c r="L431" s="293"/>
      <c r="M431" s="293"/>
    </row>
    <row r="432" spans="6:13">
      <c r="F432" s="293"/>
      <c r="G432" s="293"/>
      <c r="H432" s="293"/>
      <c r="I432" s="293"/>
      <c r="J432" s="293"/>
      <c r="K432" s="293"/>
      <c r="L432" s="293"/>
      <c r="M432" s="293"/>
    </row>
    <row r="433" spans="6:13">
      <c r="F433" s="293"/>
      <c r="G433" s="293"/>
      <c r="H433" s="293"/>
      <c r="I433" s="293"/>
      <c r="J433" s="293"/>
      <c r="K433" s="293"/>
      <c r="L433" s="293"/>
      <c r="M433" s="293"/>
    </row>
    <row r="434" spans="6:13">
      <c r="F434" s="293"/>
      <c r="G434" s="293"/>
      <c r="H434" s="293"/>
      <c r="I434" s="293"/>
      <c r="J434" s="293"/>
      <c r="K434" s="293"/>
      <c r="L434" s="293"/>
      <c r="M434" s="293"/>
    </row>
    <row r="435" spans="6:13">
      <c r="F435" s="293"/>
      <c r="G435" s="293"/>
      <c r="H435" s="293"/>
      <c r="I435" s="293"/>
      <c r="J435" s="293"/>
      <c r="K435" s="293"/>
      <c r="L435" s="293"/>
      <c r="M435" s="293"/>
    </row>
    <row r="436" spans="6:13">
      <c r="F436" s="293"/>
      <c r="G436" s="293"/>
      <c r="H436" s="293"/>
      <c r="I436" s="293"/>
      <c r="J436" s="293"/>
      <c r="K436" s="293"/>
      <c r="L436" s="293"/>
      <c r="M436" s="293"/>
    </row>
    <row r="437" spans="6:13">
      <c r="F437" s="293"/>
      <c r="G437" s="293"/>
      <c r="H437" s="293"/>
      <c r="I437" s="293"/>
      <c r="J437" s="293"/>
      <c r="K437" s="293"/>
      <c r="L437" s="293"/>
      <c r="M437" s="293"/>
    </row>
    <row r="438" spans="6:13">
      <c r="F438" s="293"/>
      <c r="G438" s="293"/>
      <c r="H438" s="293"/>
      <c r="I438" s="293"/>
      <c r="J438" s="293"/>
      <c r="K438" s="293"/>
      <c r="L438" s="293"/>
      <c r="M438" s="293"/>
    </row>
    <row r="439" spans="6:13">
      <c r="F439" s="293"/>
      <c r="G439" s="293"/>
      <c r="H439" s="293"/>
      <c r="I439" s="293"/>
      <c r="J439" s="293"/>
      <c r="K439" s="293"/>
      <c r="L439" s="293"/>
      <c r="M439" s="293"/>
    </row>
    <row r="440" spans="6:13">
      <c r="F440" s="293"/>
      <c r="G440" s="293"/>
      <c r="H440" s="293"/>
      <c r="I440" s="293"/>
      <c r="J440" s="293"/>
      <c r="K440" s="293"/>
      <c r="L440" s="293"/>
      <c r="M440" s="293"/>
    </row>
    <row r="441" spans="6:13">
      <c r="F441" s="293"/>
      <c r="G441" s="293"/>
      <c r="H441" s="293"/>
      <c r="I441" s="293"/>
      <c r="J441" s="293"/>
      <c r="K441" s="293"/>
      <c r="L441" s="293"/>
      <c r="M441" s="293"/>
    </row>
    <row r="442" spans="6:13">
      <c r="F442" s="293"/>
      <c r="G442" s="293"/>
      <c r="H442" s="293"/>
      <c r="I442" s="293"/>
      <c r="J442" s="293"/>
      <c r="K442" s="293"/>
      <c r="L442" s="293"/>
      <c r="M442" s="293"/>
    </row>
    <row r="443" spans="6:13">
      <c r="F443" s="293"/>
      <c r="G443" s="293"/>
      <c r="H443" s="293"/>
      <c r="I443" s="293"/>
      <c r="J443" s="293"/>
      <c r="K443" s="293"/>
      <c r="L443" s="293"/>
      <c r="M443" s="293"/>
    </row>
    <row r="444" spans="6:13">
      <c r="F444" s="293"/>
      <c r="G444" s="293"/>
      <c r="H444" s="293"/>
      <c r="I444" s="293"/>
      <c r="J444" s="293"/>
      <c r="K444" s="293"/>
      <c r="L444" s="293"/>
      <c r="M444" s="293"/>
    </row>
    <row r="445" spans="6:13">
      <c r="F445" s="293"/>
      <c r="G445" s="293"/>
      <c r="H445" s="293"/>
      <c r="I445" s="293"/>
      <c r="J445" s="293"/>
      <c r="K445" s="293"/>
      <c r="L445" s="293"/>
      <c r="M445" s="293"/>
    </row>
    <row r="446" spans="6:13">
      <c r="F446" s="293"/>
      <c r="G446" s="293"/>
      <c r="H446" s="293"/>
      <c r="I446" s="293"/>
      <c r="J446" s="293"/>
      <c r="K446" s="293"/>
      <c r="L446" s="293"/>
      <c r="M446" s="293"/>
    </row>
    <row r="447" spans="6:13">
      <c r="F447" s="293"/>
      <c r="G447" s="293"/>
      <c r="H447" s="293"/>
      <c r="I447" s="293"/>
      <c r="J447" s="293"/>
      <c r="K447" s="293"/>
      <c r="L447" s="293"/>
      <c r="M447" s="293"/>
    </row>
    <row r="448" spans="6:13">
      <c r="F448" s="293"/>
      <c r="G448" s="293"/>
      <c r="H448" s="293"/>
      <c r="I448" s="293"/>
      <c r="J448" s="293"/>
      <c r="K448" s="293"/>
      <c r="L448" s="293"/>
      <c r="M448" s="293"/>
    </row>
    <row r="449" spans="6:13">
      <c r="F449" s="293"/>
      <c r="G449" s="293"/>
      <c r="H449" s="293"/>
      <c r="I449" s="293"/>
      <c r="J449" s="293"/>
      <c r="K449" s="293"/>
      <c r="L449" s="293"/>
      <c r="M449" s="293"/>
    </row>
    <row r="450" spans="6:13">
      <c r="F450" s="293"/>
      <c r="G450" s="293"/>
      <c r="H450" s="293"/>
      <c r="I450" s="293"/>
      <c r="J450" s="293"/>
      <c r="K450" s="293"/>
      <c r="L450" s="293"/>
      <c r="M450" s="293"/>
    </row>
    <row r="451" spans="6:13">
      <c r="F451" s="293"/>
      <c r="G451" s="293"/>
      <c r="H451" s="293"/>
      <c r="I451" s="293"/>
      <c r="J451" s="293"/>
      <c r="K451" s="293"/>
      <c r="L451" s="293"/>
      <c r="M451" s="293"/>
    </row>
    <row r="452" spans="6:13">
      <c r="F452" s="293"/>
      <c r="G452" s="293"/>
      <c r="H452" s="293"/>
      <c r="I452" s="293"/>
      <c r="J452" s="293"/>
      <c r="K452" s="293"/>
      <c r="L452" s="293"/>
      <c r="M452" s="293"/>
    </row>
    <row r="453" spans="6:13">
      <c r="F453" s="293"/>
      <c r="G453" s="293"/>
      <c r="H453" s="293"/>
      <c r="I453" s="293"/>
      <c r="J453" s="293"/>
      <c r="K453" s="293"/>
      <c r="L453" s="293"/>
      <c r="M453" s="293"/>
    </row>
    <row r="454" spans="6:13">
      <c r="F454" s="293"/>
      <c r="G454" s="293"/>
      <c r="H454" s="293"/>
      <c r="I454" s="293"/>
      <c r="J454" s="293"/>
      <c r="K454" s="293"/>
      <c r="L454" s="293"/>
      <c r="M454" s="293"/>
    </row>
    <row r="455" spans="6:13">
      <c r="F455" s="293"/>
      <c r="G455" s="293"/>
      <c r="H455" s="293"/>
      <c r="I455" s="293"/>
      <c r="J455" s="293"/>
      <c r="K455" s="293"/>
      <c r="L455" s="293"/>
      <c r="M455" s="293"/>
    </row>
    <row r="456" spans="6:13">
      <c r="F456" s="293"/>
      <c r="G456" s="293"/>
      <c r="H456" s="293"/>
      <c r="I456" s="293"/>
      <c r="J456" s="293"/>
      <c r="K456" s="293"/>
      <c r="L456" s="293"/>
      <c r="M456" s="293"/>
    </row>
    <row r="457" spans="6:13">
      <c r="F457" s="293"/>
      <c r="G457" s="293"/>
      <c r="H457" s="293"/>
      <c r="I457" s="293"/>
      <c r="J457" s="293"/>
      <c r="K457" s="293"/>
      <c r="L457" s="293"/>
      <c r="M457" s="293"/>
    </row>
    <row r="458" spans="6:13">
      <c r="F458" s="293"/>
      <c r="G458" s="293"/>
      <c r="H458" s="293"/>
      <c r="I458" s="293"/>
      <c r="J458" s="293"/>
      <c r="K458" s="293"/>
      <c r="L458" s="293"/>
      <c r="M458" s="293"/>
    </row>
    <row r="459" spans="6:13">
      <c r="F459" s="293"/>
      <c r="G459" s="293"/>
      <c r="H459" s="293"/>
      <c r="I459" s="293"/>
      <c r="J459" s="293"/>
      <c r="K459" s="293"/>
      <c r="L459" s="293"/>
      <c r="M459" s="293"/>
    </row>
    <row r="460" spans="6:13">
      <c r="F460" s="293"/>
      <c r="G460" s="293"/>
      <c r="H460" s="293"/>
      <c r="I460" s="293"/>
      <c r="J460" s="293"/>
      <c r="K460" s="293"/>
      <c r="L460" s="293"/>
      <c r="M460" s="293"/>
    </row>
    <row r="461" spans="6:13">
      <c r="F461" s="293"/>
      <c r="G461" s="293"/>
      <c r="H461" s="293"/>
      <c r="I461" s="293"/>
      <c r="J461" s="293"/>
      <c r="K461" s="293"/>
      <c r="L461" s="293"/>
      <c r="M461" s="293"/>
    </row>
    <row r="462" spans="6:13">
      <c r="F462" s="293"/>
      <c r="G462" s="293"/>
      <c r="H462" s="293"/>
      <c r="I462" s="293"/>
      <c r="J462" s="293"/>
      <c r="K462" s="293"/>
      <c r="L462" s="293"/>
      <c r="M462" s="293"/>
    </row>
    <row r="463" spans="6:13">
      <c r="F463" s="293"/>
      <c r="G463" s="293"/>
      <c r="H463" s="293"/>
      <c r="I463" s="293"/>
      <c r="J463" s="293"/>
      <c r="K463" s="293"/>
      <c r="L463" s="293"/>
      <c r="M463" s="293"/>
    </row>
    <row r="464" spans="6:13">
      <c r="F464" s="293"/>
      <c r="G464" s="293"/>
      <c r="H464" s="293"/>
      <c r="I464" s="293"/>
      <c r="J464" s="293"/>
      <c r="K464" s="293"/>
      <c r="L464" s="293"/>
      <c r="M464" s="293"/>
    </row>
    <row r="465" spans="6:13">
      <c r="F465" s="293"/>
      <c r="G465" s="293"/>
      <c r="H465" s="293"/>
      <c r="I465" s="293"/>
      <c r="J465" s="293"/>
      <c r="K465" s="293"/>
      <c r="L465" s="293"/>
      <c r="M465" s="293"/>
    </row>
    <row r="466" spans="6:13">
      <c r="F466" s="293"/>
      <c r="G466" s="293"/>
      <c r="H466" s="293"/>
      <c r="I466" s="293"/>
      <c r="J466" s="293"/>
      <c r="K466" s="293"/>
      <c r="L466" s="293"/>
      <c r="M466" s="293"/>
    </row>
    <row r="467" spans="6:13">
      <c r="F467" s="293"/>
      <c r="G467" s="293"/>
      <c r="H467" s="293"/>
      <c r="I467" s="293"/>
      <c r="J467" s="293"/>
      <c r="K467" s="293"/>
      <c r="L467" s="293"/>
      <c r="M467" s="293"/>
    </row>
    <row r="468" spans="6:13">
      <c r="F468" s="293"/>
      <c r="G468" s="293"/>
      <c r="H468" s="293"/>
      <c r="I468" s="293"/>
      <c r="J468" s="293"/>
      <c r="K468" s="293"/>
      <c r="L468" s="293"/>
      <c r="M468" s="293"/>
    </row>
    <row r="469" spans="6:13">
      <c r="F469" s="293"/>
      <c r="G469" s="293"/>
      <c r="H469" s="293"/>
      <c r="I469" s="293"/>
      <c r="J469" s="293"/>
      <c r="K469" s="293"/>
      <c r="L469" s="293"/>
      <c r="M469" s="293"/>
    </row>
    <row r="470" spans="6:13">
      <c r="F470" s="293"/>
      <c r="G470" s="293"/>
      <c r="H470" s="293"/>
      <c r="I470" s="293"/>
      <c r="J470" s="293"/>
      <c r="K470" s="293"/>
      <c r="L470" s="293"/>
      <c r="M470" s="293"/>
    </row>
    <row r="471" spans="6:13">
      <c r="F471" s="293"/>
      <c r="G471" s="293"/>
      <c r="H471" s="293"/>
      <c r="I471" s="293"/>
      <c r="J471" s="293"/>
      <c r="K471" s="293"/>
      <c r="L471" s="293"/>
      <c r="M471" s="293"/>
    </row>
    <row r="472" spans="6:13">
      <c r="F472" s="293"/>
      <c r="G472" s="293"/>
      <c r="H472" s="293"/>
      <c r="I472" s="293"/>
      <c r="J472" s="293"/>
      <c r="K472" s="293"/>
      <c r="L472" s="293"/>
      <c r="M472" s="293"/>
    </row>
    <row r="473" spans="6:13">
      <c r="F473" s="293"/>
      <c r="G473" s="293"/>
      <c r="H473" s="293"/>
      <c r="I473" s="293"/>
      <c r="J473" s="293"/>
      <c r="K473" s="293"/>
      <c r="L473" s="293"/>
      <c r="M473" s="293"/>
    </row>
    <row r="474" spans="6:13">
      <c r="F474" s="293"/>
      <c r="G474" s="293"/>
      <c r="H474" s="293"/>
      <c r="I474" s="293"/>
      <c r="J474" s="293"/>
      <c r="K474" s="293"/>
      <c r="L474" s="293"/>
      <c r="M474" s="293"/>
    </row>
    <row r="475" spans="6:13">
      <c r="F475" s="293"/>
      <c r="G475" s="293"/>
      <c r="H475" s="293"/>
      <c r="I475" s="293"/>
      <c r="J475" s="293"/>
      <c r="K475" s="293"/>
      <c r="L475" s="293"/>
      <c r="M475" s="293"/>
    </row>
    <row r="476" spans="6:13">
      <c r="F476" s="293"/>
      <c r="G476" s="293"/>
      <c r="H476" s="293"/>
      <c r="I476" s="293"/>
      <c r="J476" s="293"/>
      <c r="K476" s="293"/>
      <c r="L476" s="293"/>
      <c r="M476" s="293"/>
    </row>
    <row r="477" spans="6:13">
      <c r="F477" s="293"/>
      <c r="G477" s="293"/>
      <c r="H477" s="293"/>
      <c r="I477" s="293"/>
      <c r="J477" s="293"/>
      <c r="K477" s="293"/>
      <c r="L477" s="293"/>
      <c r="M477" s="293"/>
    </row>
    <row r="478" spans="6:13">
      <c r="F478" s="293"/>
      <c r="G478" s="293"/>
      <c r="H478" s="293"/>
      <c r="I478" s="293"/>
      <c r="J478" s="293"/>
      <c r="K478" s="293"/>
      <c r="L478" s="293"/>
      <c r="M478" s="293"/>
    </row>
    <row r="479" spans="6:13">
      <c r="F479" s="293"/>
      <c r="G479" s="293"/>
      <c r="H479" s="293"/>
      <c r="I479" s="293"/>
      <c r="J479" s="293"/>
      <c r="K479" s="293"/>
      <c r="L479" s="293"/>
      <c r="M479" s="293"/>
    </row>
    <row r="480" spans="6:13">
      <c r="F480" s="293"/>
      <c r="G480" s="293"/>
      <c r="H480" s="293"/>
      <c r="I480" s="293"/>
      <c r="J480" s="293"/>
      <c r="K480" s="293"/>
      <c r="L480" s="293"/>
      <c r="M480" s="293"/>
    </row>
    <row r="481" spans="6:13">
      <c r="F481" s="293"/>
      <c r="G481" s="293"/>
      <c r="H481" s="293"/>
      <c r="I481" s="293"/>
      <c r="J481" s="293"/>
      <c r="K481" s="293"/>
      <c r="L481" s="293"/>
      <c r="M481" s="293"/>
    </row>
    <row r="482" spans="6:13">
      <c r="F482" s="293"/>
      <c r="G482" s="293"/>
      <c r="H482" s="293"/>
      <c r="I482" s="293"/>
      <c r="J482" s="293"/>
      <c r="K482" s="293"/>
      <c r="L482" s="293"/>
      <c r="M482" s="293"/>
    </row>
    <row r="483" spans="6:13">
      <c r="F483" s="293"/>
      <c r="G483" s="293"/>
      <c r="H483" s="293"/>
      <c r="I483" s="293"/>
      <c r="J483" s="293"/>
      <c r="K483" s="293"/>
      <c r="L483" s="293"/>
      <c r="M483" s="293"/>
    </row>
    <row r="484" spans="6:13">
      <c r="F484" s="293"/>
      <c r="G484" s="293"/>
      <c r="H484" s="293"/>
      <c r="I484" s="293"/>
      <c r="J484" s="293"/>
      <c r="K484" s="293"/>
      <c r="L484" s="293"/>
      <c r="M484" s="293"/>
    </row>
    <row r="485" spans="6:13">
      <c r="F485" s="293"/>
      <c r="G485" s="293"/>
      <c r="H485" s="293"/>
      <c r="I485" s="293"/>
      <c r="J485" s="293"/>
      <c r="K485" s="293"/>
      <c r="L485" s="293"/>
      <c r="M485" s="293"/>
    </row>
    <row r="486" spans="6:13">
      <c r="F486" s="293"/>
      <c r="G486" s="293"/>
      <c r="H486" s="293"/>
      <c r="I486" s="293"/>
      <c r="J486" s="293"/>
      <c r="K486" s="293"/>
      <c r="L486" s="293"/>
      <c r="M486" s="293"/>
    </row>
    <row r="487" spans="6:13">
      <c r="F487" s="293"/>
      <c r="G487" s="293"/>
      <c r="H487" s="293"/>
      <c r="I487" s="293"/>
      <c r="J487" s="293"/>
      <c r="K487" s="293"/>
      <c r="L487" s="293"/>
      <c r="M487" s="293"/>
    </row>
    <row r="488" spans="6:13">
      <c r="F488" s="293"/>
      <c r="G488" s="293"/>
      <c r="H488" s="293"/>
      <c r="I488" s="293"/>
      <c r="J488" s="293"/>
      <c r="K488" s="293"/>
      <c r="L488" s="293"/>
      <c r="M488" s="293"/>
    </row>
    <row r="489" spans="6:13">
      <c r="F489" s="293"/>
      <c r="G489" s="293"/>
      <c r="H489" s="293"/>
      <c r="I489" s="293"/>
      <c r="J489" s="293"/>
      <c r="K489" s="293"/>
      <c r="L489" s="293"/>
      <c r="M489" s="293"/>
    </row>
    <row r="490" spans="6:13">
      <c r="F490" s="293"/>
      <c r="G490" s="293"/>
      <c r="H490" s="293"/>
      <c r="I490" s="293"/>
      <c r="J490" s="293"/>
      <c r="K490" s="293"/>
      <c r="L490" s="293"/>
      <c r="M490" s="293"/>
    </row>
    <row r="491" spans="6:13">
      <c r="F491" s="293"/>
      <c r="G491" s="293"/>
      <c r="H491" s="293"/>
      <c r="I491" s="293"/>
      <c r="J491" s="293"/>
      <c r="K491" s="293"/>
      <c r="L491" s="293"/>
      <c r="M491" s="293"/>
    </row>
    <row r="492" spans="6:13">
      <c r="F492" s="293"/>
      <c r="G492" s="293"/>
      <c r="H492" s="293"/>
      <c r="I492" s="293"/>
      <c r="J492" s="293"/>
      <c r="K492" s="293"/>
      <c r="L492" s="293"/>
      <c r="M492" s="293"/>
    </row>
    <row r="493" spans="6:13">
      <c r="F493" s="293"/>
      <c r="G493" s="293"/>
      <c r="H493" s="293"/>
      <c r="I493" s="293"/>
      <c r="J493" s="293"/>
      <c r="K493" s="293"/>
      <c r="L493" s="293"/>
      <c r="M493" s="293"/>
    </row>
    <row r="494" spans="6:13">
      <c r="F494" s="293"/>
      <c r="G494" s="293"/>
      <c r="H494" s="293"/>
      <c r="I494" s="293"/>
      <c r="J494" s="293"/>
      <c r="K494" s="293"/>
      <c r="L494" s="293"/>
      <c r="M494" s="293"/>
    </row>
    <row r="495" spans="6:13">
      <c r="F495" s="293"/>
      <c r="G495" s="293"/>
      <c r="H495" s="293"/>
      <c r="I495" s="293"/>
      <c r="J495" s="293"/>
      <c r="K495" s="293"/>
      <c r="L495" s="293"/>
      <c r="M495" s="293"/>
    </row>
    <row r="496" spans="6:13">
      <c r="F496" s="293"/>
      <c r="G496" s="293"/>
      <c r="H496" s="293"/>
      <c r="I496" s="293"/>
      <c r="J496" s="293"/>
      <c r="K496" s="293"/>
      <c r="L496" s="293"/>
      <c r="M496" s="293"/>
    </row>
    <row r="497" spans="6:13">
      <c r="F497" s="293"/>
      <c r="G497" s="293"/>
      <c r="H497" s="293"/>
      <c r="I497" s="293"/>
      <c r="J497" s="293"/>
      <c r="K497" s="293"/>
      <c r="L497" s="293"/>
      <c r="M497" s="293"/>
    </row>
    <row r="498" spans="6:13">
      <c r="F498" s="293"/>
      <c r="G498" s="293"/>
      <c r="H498" s="293"/>
      <c r="I498" s="293"/>
      <c r="J498" s="293"/>
      <c r="K498" s="293"/>
      <c r="L498" s="293"/>
      <c r="M498" s="293"/>
    </row>
    <row r="499" spans="6:13">
      <c r="F499" s="293"/>
      <c r="G499" s="293"/>
      <c r="H499" s="293"/>
      <c r="I499" s="293"/>
      <c r="J499" s="293"/>
      <c r="K499" s="293"/>
      <c r="L499" s="293"/>
      <c r="M499" s="293"/>
    </row>
    <row r="500" spans="6:13">
      <c r="F500" s="293"/>
      <c r="G500" s="293"/>
      <c r="H500" s="293"/>
      <c r="I500" s="293"/>
      <c r="J500" s="293"/>
      <c r="K500" s="293"/>
      <c r="L500" s="293"/>
      <c r="M500" s="293"/>
    </row>
    <row r="501" spans="6:13">
      <c r="F501" s="293"/>
      <c r="G501" s="293"/>
      <c r="H501" s="293"/>
      <c r="I501" s="293"/>
      <c r="J501" s="293"/>
      <c r="K501" s="293"/>
      <c r="L501" s="293"/>
      <c r="M501" s="293"/>
    </row>
    <row r="502" spans="6:13">
      <c r="F502" s="293"/>
      <c r="G502" s="293"/>
      <c r="H502" s="293"/>
      <c r="I502" s="293"/>
      <c r="J502" s="293"/>
      <c r="K502" s="293"/>
      <c r="L502" s="293"/>
      <c r="M502" s="293"/>
    </row>
    <row r="503" spans="6:13">
      <c r="F503" s="293"/>
      <c r="G503" s="293"/>
      <c r="H503" s="293"/>
      <c r="I503" s="293"/>
      <c r="J503" s="293"/>
      <c r="K503" s="293"/>
      <c r="L503" s="293"/>
      <c r="M503" s="293"/>
    </row>
    <row r="504" spans="6:13">
      <c r="F504" s="293"/>
      <c r="G504" s="293"/>
      <c r="H504" s="293"/>
      <c r="I504" s="293"/>
      <c r="J504" s="293"/>
      <c r="K504" s="293"/>
      <c r="L504" s="293"/>
      <c r="M504" s="293"/>
    </row>
    <row r="505" spans="6:13">
      <c r="F505" s="293"/>
      <c r="G505" s="293"/>
      <c r="H505" s="293"/>
      <c r="I505" s="293"/>
      <c r="J505" s="293"/>
      <c r="K505" s="293"/>
      <c r="L505" s="293"/>
      <c r="M505" s="293"/>
    </row>
    <row r="506" spans="6:13">
      <c r="F506" s="293"/>
      <c r="G506" s="293"/>
      <c r="H506" s="293"/>
      <c r="I506" s="293"/>
      <c r="J506" s="293"/>
      <c r="K506" s="293"/>
      <c r="L506" s="293"/>
      <c r="M506" s="293"/>
    </row>
    <row r="507" spans="6:13">
      <c r="F507" s="293"/>
      <c r="G507" s="293"/>
      <c r="H507" s="293"/>
      <c r="I507" s="293"/>
      <c r="J507" s="293"/>
      <c r="K507" s="293"/>
      <c r="L507" s="293"/>
      <c r="M507" s="293"/>
    </row>
    <row r="508" spans="6:13">
      <c r="F508" s="293"/>
      <c r="G508" s="293"/>
      <c r="H508" s="293"/>
      <c r="I508" s="293"/>
      <c r="J508" s="293"/>
      <c r="K508" s="293"/>
      <c r="L508" s="293"/>
      <c r="M508" s="293"/>
    </row>
    <row r="509" spans="6:13">
      <c r="F509" s="293"/>
      <c r="G509" s="293"/>
      <c r="H509" s="293"/>
      <c r="I509" s="293"/>
      <c r="J509" s="293"/>
      <c r="K509" s="293"/>
      <c r="L509" s="293"/>
      <c r="M509" s="293"/>
    </row>
    <row r="510" spans="6:13">
      <c r="F510" s="293"/>
      <c r="G510" s="293"/>
      <c r="H510" s="293"/>
      <c r="I510" s="293"/>
      <c r="J510" s="293"/>
      <c r="K510" s="293"/>
      <c r="L510" s="293"/>
      <c r="M510" s="293"/>
    </row>
    <row r="511" spans="6:13">
      <c r="F511" s="293"/>
      <c r="G511" s="293"/>
      <c r="H511" s="293"/>
      <c r="I511" s="293"/>
      <c r="J511" s="293"/>
      <c r="K511" s="293"/>
      <c r="L511" s="293"/>
      <c r="M511" s="293"/>
    </row>
    <row r="512" spans="6:13">
      <c r="F512" s="293"/>
      <c r="G512" s="293"/>
      <c r="H512" s="293"/>
      <c r="I512" s="293"/>
      <c r="J512" s="293"/>
      <c r="K512" s="293"/>
      <c r="L512" s="293"/>
      <c r="M512" s="293"/>
    </row>
    <row r="513" spans="6:13">
      <c r="F513" s="293"/>
      <c r="G513" s="293"/>
      <c r="H513" s="293"/>
      <c r="I513" s="293"/>
      <c r="J513" s="293"/>
      <c r="K513" s="293"/>
      <c r="L513" s="293"/>
      <c r="M513" s="293"/>
    </row>
    <row r="514" spans="6:13">
      <c r="F514" s="293"/>
      <c r="G514" s="293"/>
      <c r="H514" s="293"/>
      <c r="I514" s="293"/>
      <c r="J514" s="293"/>
      <c r="K514" s="293"/>
      <c r="L514" s="293"/>
      <c r="M514" s="293"/>
    </row>
    <row r="515" spans="6:13">
      <c r="F515" s="293"/>
      <c r="G515" s="293"/>
      <c r="H515" s="293"/>
      <c r="I515" s="293"/>
      <c r="J515" s="293"/>
      <c r="K515" s="293"/>
      <c r="L515" s="293"/>
      <c r="M515" s="293"/>
    </row>
    <row r="516" spans="6:13">
      <c r="F516" s="293"/>
      <c r="G516" s="293"/>
      <c r="H516" s="293"/>
      <c r="I516" s="293"/>
      <c r="J516" s="293"/>
      <c r="K516" s="293"/>
      <c r="L516" s="293"/>
      <c r="M516" s="293"/>
    </row>
    <row r="517" spans="6:13">
      <c r="F517" s="293"/>
      <c r="G517" s="293"/>
      <c r="H517" s="293"/>
      <c r="I517" s="293"/>
      <c r="J517" s="293"/>
      <c r="K517" s="293"/>
      <c r="L517" s="293"/>
      <c r="M517" s="293"/>
    </row>
    <row r="518" spans="6:13">
      <c r="F518" s="293"/>
      <c r="G518" s="293"/>
      <c r="H518" s="293"/>
      <c r="I518" s="293"/>
      <c r="J518" s="293"/>
      <c r="K518" s="293"/>
      <c r="L518" s="293"/>
      <c r="M518" s="293"/>
    </row>
    <row r="519" spans="6:13">
      <c r="F519" s="293"/>
      <c r="G519" s="293"/>
      <c r="H519" s="293"/>
      <c r="I519" s="293"/>
      <c r="J519" s="293"/>
      <c r="K519" s="293"/>
      <c r="L519" s="293"/>
      <c r="M519" s="293"/>
    </row>
    <row r="520" spans="6:13">
      <c r="F520" s="293"/>
      <c r="G520" s="293"/>
      <c r="H520" s="293"/>
      <c r="I520" s="293"/>
      <c r="J520" s="293"/>
      <c r="K520" s="293"/>
      <c r="L520" s="293"/>
      <c r="M520" s="293"/>
    </row>
    <row r="521" spans="6:13">
      <c r="F521" s="293"/>
      <c r="G521" s="293"/>
      <c r="H521" s="293"/>
      <c r="I521" s="293"/>
      <c r="J521" s="293"/>
      <c r="K521" s="293"/>
      <c r="L521" s="293"/>
      <c r="M521" s="293"/>
    </row>
    <row r="522" spans="6:13">
      <c r="F522" s="293"/>
      <c r="G522" s="293"/>
      <c r="H522" s="293"/>
      <c r="I522" s="293"/>
      <c r="J522" s="293"/>
      <c r="K522" s="293"/>
      <c r="L522" s="293"/>
      <c r="M522" s="293"/>
    </row>
    <row r="523" spans="6:13">
      <c r="F523" s="293"/>
      <c r="G523" s="293"/>
      <c r="H523" s="293"/>
      <c r="I523" s="293"/>
      <c r="J523" s="293"/>
      <c r="K523" s="293"/>
      <c r="L523" s="293"/>
      <c r="M523" s="293"/>
    </row>
    <row r="524" spans="6:13">
      <c r="F524" s="293"/>
      <c r="G524" s="293"/>
      <c r="H524" s="293"/>
      <c r="I524" s="293"/>
      <c r="J524" s="293"/>
      <c r="K524" s="293"/>
      <c r="L524" s="293"/>
      <c r="M524" s="293"/>
    </row>
    <row r="525" spans="6:13">
      <c r="F525" s="293"/>
      <c r="G525" s="293"/>
      <c r="H525" s="293"/>
      <c r="I525" s="293"/>
      <c r="J525" s="293"/>
      <c r="K525" s="293"/>
      <c r="L525" s="293"/>
      <c r="M525" s="293"/>
    </row>
    <row r="526" spans="6:13">
      <c r="F526" s="293"/>
      <c r="G526" s="293"/>
      <c r="H526" s="293"/>
      <c r="I526" s="293"/>
      <c r="J526" s="293"/>
      <c r="K526" s="293"/>
      <c r="L526" s="293"/>
      <c r="M526" s="293"/>
    </row>
    <row r="527" spans="6:13">
      <c r="F527" s="293"/>
      <c r="G527" s="293"/>
      <c r="H527" s="293"/>
      <c r="I527" s="293"/>
      <c r="J527" s="293"/>
      <c r="K527" s="293"/>
      <c r="L527" s="293"/>
      <c r="M527" s="293"/>
    </row>
    <row r="528" spans="6:13">
      <c r="F528" s="293"/>
      <c r="G528" s="293"/>
      <c r="H528" s="293"/>
      <c r="I528" s="293"/>
      <c r="J528" s="293"/>
      <c r="K528" s="293"/>
      <c r="L528" s="293"/>
      <c r="M528" s="293"/>
    </row>
    <row r="529" spans="6:13">
      <c r="F529" s="293"/>
      <c r="G529" s="293"/>
      <c r="H529" s="293"/>
      <c r="I529" s="293"/>
      <c r="J529" s="293"/>
      <c r="K529" s="293"/>
      <c r="L529" s="293"/>
      <c r="M529" s="293"/>
    </row>
    <row r="530" spans="6:13">
      <c r="F530" s="293"/>
      <c r="G530" s="293"/>
      <c r="H530" s="293"/>
      <c r="I530" s="293"/>
      <c r="J530" s="293"/>
      <c r="K530" s="293"/>
      <c r="L530" s="293"/>
      <c r="M530" s="293"/>
    </row>
    <row r="531" spans="6:13">
      <c r="F531" s="293"/>
      <c r="G531" s="293"/>
      <c r="H531" s="293"/>
      <c r="I531" s="293"/>
      <c r="J531" s="293"/>
      <c r="K531" s="293"/>
      <c r="L531" s="293"/>
      <c r="M531" s="293"/>
    </row>
    <row r="532" spans="6:13">
      <c r="F532" s="293"/>
      <c r="G532" s="293"/>
      <c r="H532" s="293"/>
      <c r="I532" s="293"/>
      <c r="J532" s="293"/>
      <c r="K532" s="293"/>
      <c r="L532" s="293"/>
      <c r="M532" s="293"/>
    </row>
    <row r="533" spans="6:13">
      <c r="F533" s="293"/>
      <c r="G533" s="293"/>
      <c r="H533" s="293"/>
      <c r="I533" s="293"/>
      <c r="J533" s="293"/>
      <c r="K533" s="293"/>
      <c r="L533" s="293"/>
      <c r="M533" s="293"/>
    </row>
    <row r="534" spans="6:13">
      <c r="F534" s="293"/>
      <c r="G534" s="293"/>
      <c r="H534" s="293"/>
      <c r="I534" s="293"/>
      <c r="J534" s="293"/>
      <c r="K534" s="293"/>
      <c r="L534" s="293"/>
      <c r="M534" s="293"/>
    </row>
    <row r="535" spans="6:13">
      <c r="F535" s="293"/>
      <c r="G535" s="293"/>
      <c r="H535" s="293"/>
      <c r="I535" s="293"/>
      <c r="J535" s="293"/>
      <c r="K535" s="293"/>
      <c r="L535" s="293"/>
      <c r="M535" s="293"/>
    </row>
    <row r="536" spans="6:13">
      <c r="F536" s="293"/>
      <c r="G536" s="293"/>
      <c r="H536" s="293"/>
      <c r="I536" s="293"/>
      <c r="J536" s="293"/>
      <c r="K536" s="293"/>
      <c r="L536" s="293"/>
      <c r="M536" s="293"/>
    </row>
    <row r="537" spans="6:13">
      <c r="F537" s="293"/>
      <c r="G537" s="293"/>
      <c r="H537" s="293"/>
      <c r="I537" s="293"/>
      <c r="J537" s="293"/>
      <c r="K537" s="293"/>
      <c r="L537" s="293"/>
      <c r="M537" s="293"/>
    </row>
    <row r="538" spans="6:13">
      <c r="F538" s="293"/>
      <c r="G538" s="293"/>
      <c r="H538" s="293"/>
      <c r="I538" s="293"/>
      <c r="J538" s="293"/>
      <c r="K538" s="293"/>
      <c r="L538" s="293"/>
      <c r="M538" s="293"/>
    </row>
    <row r="539" spans="6:13">
      <c r="F539" s="293"/>
      <c r="G539" s="293"/>
      <c r="H539" s="293"/>
      <c r="I539" s="293"/>
      <c r="J539" s="293"/>
      <c r="K539" s="293"/>
      <c r="L539" s="293"/>
      <c r="M539" s="293"/>
    </row>
    <row r="540" spans="6:13">
      <c r="F540" s="293"/>
      <c r="G540" s="293"/>
      <c r="H540" s="293"/>
      <c r="I540" s="293"/>
      <c r="J540" s="293"/>
      <c r="K540" s="293"/>
      <c r="L540" s="293"/>
      <c r="M540" s="293"/>
    </row>
    <row r="541" spans="6:13">
      <c r="F541" s="293"/>
      <c r="G541" s="293"/>
      <c r="H541" s="293"/>
      <c r="I541" s="293"/>
      <c r="J541" s="293"/>
      <c r="K541" s="293"/>
      <c r="L541" s="293"/>
      <c r="M541" s="293"/>
    </row>
    <row r="542" spans="6:13">
      <c r="F542" s="293"/>
      <c r="G542" s="293"/>
      <c r="H542" s="293"/>
      <c r="I542" s="293"/>
      <c r="J542" s="293"/>
      <c r="K542" s="293"/>
      <c r="L542" s="293"/>
      <c r="M542" s="293"/>
    </row>
    <row r="543" spans="6:13">
      <c r="F543" s="293"/>
      <c r="G543" s="293"/>
      <c r="H543" s="293"/>
      <c r="I543" s="293"/>
      <c r="J543" s="293"/>
      <c r="K543" s="293"/>
      <c r="L543" s="293"/>
      <c r="M543" s="293"/>
    </row>
    <row r="544" spans="6:13">
      <c r="F544" s="293"/>
      <c r="G544" s="293"/>
      <c r="H544" s="293"/>
      <c r="I544" s="293"/>
      <c r="J544" s="293"/>
      <c r="K544" s="293"/>
      <c r="L544" s="293"/>
      <c r="M544" s="293"/>
    </row>
    <row r="545" spans="6:13">
      <c r="F545" s="293"/>
      <c r="G545" s="293"/>
      <c r="H545" s="293"/>
      <c r="I545" s="293"/>
      <c r="J545" s="293"/>
      <c r="K545" s="293"/>
      <c r="L545" s="293"/>
      <c r="M545" s="293"/>
    </row>
    <row r="546" spans="6:13">
      <c r="F546" s="293"/>
      <c r="G546" s="293"/>
      <c r="H546" s="293"/>
      <c r="I546" s="293"/>
      <c r="J546" s="293"/>
      <c r="K546" s="293"/>
      <c r="L546" s="293"/>
      <c r="M546" s="293"/>
    </row>
    <row r="547" spans="6:13">
      <c r="F547" s="293"/>
      <c r="G547" s="293"/>
      <c r="H547" s="293"/>
      <c r="I547" s="293"/>
      <c r="J547" s="293"/>
      <c r="K547" s="293"/>
      <c r="L547" s="293"/>
      <c r="M547" s="293"/>
    </row>
    <row r="548" spans="6:13">
      <c r="F548" s="293"/>
      <c r="G548" s="293"/>
      <c r="H548" s="293"/>
      <c r="I548" s="293"/>
      <c r="J548" s="293"/>
      <c r="K548" s="293"/>
      <c r="L548" s="293"/>
      <c r="M548" s="293"/>
    </row>
    <row r="549" spans="6:13">
      <c r="F549" s="293"/>
      <c r="G549" s="293"/>
      <c r="H549" s="293"/>
      <c r="I549" s="293"/>
      <c r="J549" s="293"/>
      <c r="K549" s="293"/>
      <c r="L549" s="293"/>
      <c r="M549" s="293"/>
    </row>
    <row r="550" spans="6:13">
      <c r="F550" s="293"/>
      <c r="G550" s="293"/>
      <c r="H550" s="293"/>
      <c r="I550" s="293"/>
      <c r="J550" s="293"/>
      <c r="K550" s="293"/>
      <c r="L550" s="293"/>
      <c r="M550" s="293"/>
    </row>
    <row r="551" spans="6:13">
      <c r="F551" s="293"/>
      <c r="G551" s="293"/>
      <c r="H551" s="293"/>
      <c r="I551" s="293"/>
      <c r="J551" s="293"/>
      <c r="K551" s="293"/>
      <c r="L551" s="293"/>
      <c r="M551" s="293"/>
    </row>
    <row r="552" spans="6:13">
      <c r="F552" s="293"/>
      <c r="G552" s="293"/>
      <c r="H552" s="293"/>
      <c r="I552" s="293"/>
      <c r="J552" s="293"/>
      <c r="K552" s="293"/>
      <c r="L552" s="293"/>
      <c r="M552" s="293"/>
    </row>
    <row r="553" spans="6:13">
      <c r="F553" s="293"/>
      <c r="G553" s="293"/>
      <c r="H553" s="293"/>
      <c r="I553" s="293"/>
      <c r="J553" s="293"/>
      <c r="K553" s="293"/>
      <c r="L553" s="293"/>
      <c r="M553" s="293"/>
    </row>
    <row r="554" spans="6:13">
      <c r="F554" s="293"/>
      <c r="G554" s="293"/>
      <c r="H554" s="293"/>
      <c r="I554" s="293"/>
      <c r="J554" s="293"/>
      <c r="K554" s="293"/>
      <c r="L554" s="293"/>
      <c r="M554" s="293"/>
    </row>
    <row r="555" spans="6:13">
      <c r="F555" s="293"/>
      <c r="G555" s="293"/>
      <c r="H555" s="293"/>
      <c r="I555" s="293"/>
      <c r="J555" s="293"/>
      <c r="K555" s="293"/>
      <c r="L555" s="293"/>
      <c r="M555" s="293"/>
    </row>
    <row r="556" spans="6:13">
      <c r="F556" s="293"/>
      <c r="G556" s="293"/>
      <c r="H556" s="293"/>
      <c r="I556" s="293"/>
      <c r="J556" s="293"/>
      <c r="K556" s="293"/>
      <c r="L556" s="293"/>
      <c r="M556" s="293"/>
    </row>
    <row r="557" spans="6:13">
      <c r="F557" s="293"/>
      <c r="G557" s="293"/>
      <c r="H557" s="293"/>
      <c r="I557" s="293"/>
      <c r="J557" s="293"/>
      <c r="K557" s="293"/>
      <c r="L557" s="293"/>
      <c r="M557" s="293"/>
    </row>
    <row r="558" spans="6:13">
      <c r="F558" s="293"/>
      <c r="G558" s="293"/>
      <c r="H558" s="293"/>
      <c r="I558" s="293"/>
      <c r="J558" s="293"/>
      <c r="K558" s="293"/>
      <c r="L558" s="293"/>
      <c r="M558" s="293"/>
    </row>
    <row r="559" spans="6:13">
      <c r="F559" s="293"/>
      <c r="G559" s="293"/>
      <c r="H559" s="293"/>
      <c r="I559" s="293"/>
      <c r="J559" s="293"/>
      <c r="K559" s="293"/>
      <c r="L559" s="293"/>
      <c r="M559" s="293"/>
    </row>
    <row r="560" spans="6:13">
      <c r="F560" s="293"/>
      <c r="G560" s="293"/>
      <c r="H560" s="293"/>
      <c r="I560" s="293"/>
      <c r="J560" s="293"/>
      <c r="K560" s="293"/>
      <c r="L560" s="293"/>
      <c r="M560" s="293"/>
    </row>
    <row r="561" spans="6:13">
      <c r="F561" s="293"/>
      <c r="G561" s="293"/>
      <c r="H561" s="293"/>
      <c r="I561" s="293"/>
      <c r="J561" s="293"/>
      <c r="K561" s="293"/>
      <c r="L561" s="293"/>
      <c r="M561" s="293"/>
    </row>
    <row r="562" spans="6:13">
      <c r="F562" s="293"/>
      <c r="G562" s="293"/>
      <c r="H562" s="293"/>
      <c r="I562" s="293"/>
      <c r="J562" s="293"/>
      <c r="K562" s="293"/>
      <c r="L562" s="293"/>
      <c r="M562" s="293"/>
    </row>
    <row r="563" spans="6:13">
      <c r="F563" s="293"/>
      <c r="G563" s="293"/>
      <c r="H563" s="293"/>
      <c r="I563" s="293"/>
      <c r="J563" s="293"/>
      <c r="K563" s="293"/>
      <c r="L563" s="293"/>
      <c r="M563" s="293"/>
    </row>
    <row r="564" spans="6:13">
      <c r="F564" s="293"/>
      <c r="G564" s="293"/>
      <c r="H564" s="293"/>
      <c r="I564" s="293"/>
      <c r="J564" s="293"/>
      <c r="K564" s="293"/>
      <c r="L564" s="293"/>
      <c r="M564" s="293"/>
    </row>
    <row r="565" spans="6:13">
      <c r="F565" s="293"/>
      <c r="G565" s="293"/>
      <c r="H565" s="293"/>
      <c r="I565" s="293"/>
      <c r="J565" s="293"/>
      <c r="K565" s="293"/>
      <c r="L565" s="293"/>
      <c r="M565" s="293"/>
    </row>
    <row r="566" spans="6:13">
      <c r="F566" s="293"/>
      <c r="G566" s="293"/>
      <c r="H566" s="293"/>
      <c r="I566" s="293"/>
      <c r="J566" s="293"/>
      <c r="K566" s="293"/>
      <c r="L566" s="293"/>
      <c r="M566" s="293"/>
    </row>
    <row r="567" spans="6:13">
      <c r="F567" s="293"/>
      <c r="G567" s="293"/>
      <c r="H567" s="293"/>
      <c r="I567" s="293"/>
      <c r="J567" s="293"/>
      <c r="K567" s="293"/>
      <c r="L567" s="293"/>
      <c r="M567" s="293"/>
    </row>
    <row r="568" spans="6:13">
      <c r="F568" s="293"/>
      <c r="G568" s="293"/>
      <c r="H568" s="293"/>
      <c r="I568" s="293"/>
      <c r="J568" s="293"/>
      <c r="K568" s="293"/>
      <c r="L568" s="293"/>
      <c r="M568" s="293"/>
    </row>
    <row r="569" spans="6:13">
      <c r="F569" s="293"/>
      <c r="G569" s="293"/>
      <c r="H569" s="293"/>
      <c r="I569" s="293"/>
      <c r="J569" s="293"/>
      <c r="K569" s="293"/>
      <c r="L569" s="293"/>
      <c r="M569" s="293"/>
    </row>
    <row r="570" spans="6:13">
      <c r="F570" s="293"/>
      <c r="G570" s="293"/>
      <c r="H570" s="293"/>
      <c r="I570" s="293"/>
      <c r="J570" s="293"/>
      <c r="K570" s="293"/>
      <c r="L570" s="293"/>
      <c r="M570" s="293"/>
    </row>
    <row r="571" spans="6:13">
      <c r="F571" s="293"/>
      <c r="G571" s="293"/>
      <c r="H571" s="293"/>
      <c r="I571" s="293"/>
      <c r="J571" s="293"/>
      <c r="K571" s="293"/>
      <c r="L571" s="293"/>
      <c r="M571" s="293"/>
    </row>
    <row r="572" spans="6:13">
      <c r="F572" s="293"/>
      <c r="G572" s="293"/>
      <c r="H572" s="293"/>
      <c r="I572" s="293"/>
      <c r="J572" s="293"/>
      <c r="K572" s="293"/>
      <c r="L572" s="293"/>
      <c r="M572" s="293"/>
    </row>
    <row r="573" spans="6:13">
      <c r="F573" s="293"/>
      <c r="G573" s="293"/>
      <c r="H573" s="293"/>
      <c r="I573" s="293"/>
      <c r="J573" s="293"/>
      <c r="K573" s="293"/>
      <c r="L573" s="293"/>
      <c r="M573" s="293"/>
    </row>
    <row r="574" spans="6:13">
      <c r="F574" s="293"/>
      <c r="G574" s="293"/>
      <c r="H574" s="293"/>
      <c r="I574" s="293"/>
      <c r="J574" s="293"/>
      <c r="K574" s="293"/>
      <c r="L574" s="293"/>
      <c r="M574" s="293"/>
    </row>
    <row r="575" spans="6:13">
      <c r="F575" s="293"/>
      <c r="G575" s="293"/>
      <c r="H575" s="293"/>
      <c r="I575" s="293"/>
      <c r="J575" s="293"/>
      <c r="K575" s="293"/>
      <c r="L575" s="293"/>
      <c r="M575" s="293"/>
    </row>
    <row r="576" spans="6:13">
      <c r="F576" s="293"/>
      <c r="G576" s="293"/>
      <c r="H576" s="293"/>
      <c r="I576" s="293"/>
      <c r="J576" s="293"/>
      <c r="K576" s="293"/>
      <c r="L576" s="293"/>
      <c r="M576" s="293"/>
    </row>
    <row r="577" spans="6:13">
      <c r="F577" s="293"/>
      <c r="G577" s="293"/>
      <c r="H577" s="293"/>
      <c r="I577" s="293"/>
      <c r="J577" s="293"/>
      <c r="K577" s="293"/>
      <c r="L577" s="293"/>
      <c r="M577" s="293"/>
    </row>
    <row r="578" spans="6:13">
      <c r="F578" s="293"/>
      <c r="G578" s="293"/>
      <c r="H578" s="293"/>
      <c r="I578" s="293"/>
      <c r="J578" s="293"/>
      <c r="K578" s="293"/>
      <c r="L578" s="293"/>
      <c r="M578" s="293"/>
    </row>
    <row r="579" spans="6:13">
      <c r="F579" s="293"/>
      <c r="G579" s="293"/>
      <c r="H579" s="293"/>
      <c r="I579" s="293"/>
      <c r="J579" s="293"/>
      <c r="K579" s="293"/>
      <c r="L579" s="293"/>
      <c r="M579" s="293"/>
    </row>
    <row r="580" spans="6:13">
      <c r="F580" s="293"/>
      <c r="G580" s="293"/>
      <c r="H580" s="293"/>
      <c r="I580" s="293"/>
      <c r="J580" s="293"/>
      <c r="K580" s="293"/>
      <c r="L580" s="293"/>
      <c r="M580" s="293"/>
    </row>
    <row r="581" spans="6:13">
      <c r="F581" s="293"/>
      <c r="G581" s="293"/>
      <c r="H581" s="293"/>
      <c r="I581" s="293"/>
      <c r="J581" s="293"/>
      <c r="K581" s="293"/>
      <c r="L581" s="293"/>
      <c r="M581" s="293"/>
    </row>
    <row r="582" spans="6:13">
      <c r="F582" s="293"/>
      <c r="G582" s="293"/>
      <c r="H582" s="293"/>
      <c r="I582" s="293"/>
      <c r="J582" s="293"/>
      <c r="K582" s="293"/>
      <c r="L582" s="293"/>
      <c r="M582" s="293"/>
    </row>
    <row r="583" spans="6:13">
      <c r="F583" s="293"/>
      <c r="G583" s="293"/>
      <c r="H583" s="293"/>
      <c r="I583" s="293"/>
      <c r="J583" s="293"/>
      <c r="K583" s="293"/>
      <c r="L583" s="293"/>
      <c r="M583" s="293"/>
    </row>
    <row r="584" spans="6:13">
      <c r="F584" s="293"/>
      <c r="G584" s="293"/>
      <c r="H584" s="293"/>
      <c r="I584" s="293"/>
      <c r="J584" s="293"/>
      <c r="K584" s="293"/>
      <c r="L584" s="293"/>
      <c r="M584" s="293"/>
    </row>
    <row r="585" spans="6:13">
      <c r="F585" s="293"/>
      <c r="G585" s="293"/>
      <c r="H585" s="293"/>
      <c r="I585" s="293"/>
      <c r="J585" s="293"/>
      <c r="K585" s="293"/>
      <c r="L585" s="293"/>
      <c r="M585" s="293"/>
    </row>
    <row r="586" spans="6:13">
      <c r="F586" s="293"/>
      <c r="G586" s="293"/>
      <c r="H586" s="293"/>
      <c r="I586" s="293"/>
      <c r="J586" s="293"/>
      <c r="K586" s="293"/>
      <c r="L586" s="293"/>
      <c r="M586" s="293"/>
    </row>
    <row r="587" spans="6:13">
      <c r="F587" s="293"/>
      <c r="G587" s="293"/>
      <c r="H587" s="293"/>
      <c r="I587" s="293"/>
      <c r="J587" s="293"/>
      <c r="K587" s="293"/>
      <c r="L587" s="293"/>
      <c r="M587" s="293"/>
    </row>
    <row r="588" spans="6:13">
      <c r="F588" s="293"/>
      <c r="G588" s="293"/>
      <c r="H588" s="293"/>
      <c r="I588" s="293"/>
      <c r="J588" s="293"/>
      <c r="K588" s="293"/>
      <c r="L588" s="293"/>
      <c r="M588" s="293"/>
    </row>
    <row r="589" spans="6:13">
      <c r="F589" s="293"/>
      <c r="G589" s="293"/>
      <c r="H589" s="293"/>
      <c r="I589" s="293"/>
      <c r="J589" s="293"/>
      <c r="K589" s="293"/>
      <c r="L589" s="293"/>
      <c r="M589" s="293"/>
    </row>
    <row r="590" spans="6:13">
      <c r="F590" s="293"/>
      <c r="G590" s="293"/>
      <c r="H590" s="293"/>
      <c r="I590" s="293"/>
      <c r="J590" s="293"/>
      <c r="K590" s="293"/>
      <c r="L590" s="293"/>
      <c r="M590" s="293"/>
    </row>
    <row r="591" spans="6:13">
      <c r="F591" s="293"/>
      <c r="G591" s="293"/>
      <c r="H591" s="293"/>
      <c r="I591" s="293"/>
      <c r="J591" s="293"/>
      <c r="K591" s="293"/>
      <c r="L591" s="293"/>
      <c r="M591" s="293"/>
    </row>
    <row r="592" spans="6:13">
      <c r="F592" s="293"/>
      <c r="G592" s="293"/>
      <c r="H592" s="293"/>
      <c r="I592" s="293"/>
      <c r="J592" s="293"/>
      <c r="K592" s="293"/>
      <c r="L592" s="293"/>
      <c r="M592" s="293"/>
    </row>
    <row r="593" spans="6:13">
      <c r="F593" s="293"/>
      <c r="G593" s="293"/>
      <c r="H593" s="293"/>
      <c r="I593" s="293"/>
      <c r="J593" s="293"/>
      <c r="K593" s="293"/>
      <c r="L593" s="293"/>
      <c r="M593" s="293"/>
    </row>
    <row r="594" spans="6:13">
      <c r="F594" s="293"/>
      <c r="G594" s="293"/>
      <c r="H594" s="293"/>
      <c r="I594" s="293"/>
      <c r="J594" s="293"/>
      <c r="K594" s="293"/>
      <c r="L594" s="293"/>
      <c r="M594" s="293"/>
    </row>
    <row r="595" spans="6:13">
      <c r="F595" s="293"/>
      <c r="G595" s="293"/>
      <c r="H595" s="293"/>
      <c r="I595" s="293"/>
      <c r="J595" s="293"/>
      <c r="K595" s="293"/>
      <c r="L595" s="293"/>
      <c r="M595" s="293"/>
    </row>
    <row r="596" spans="6:13">
      <c r="F596" s="293"/>
      <c r="G596" s="293"/>
      <c r="H596" s="293"/>
      <c r="I596" s="293"/>
      <c r="J596" s="293"/>
      <c r="K596" s="293"/>
      <c r="L596" s="293"/>
      <c r="M596" s="293"/>
    </row>
    <row r="597" spans="6:13">
      <c r="F597" s="293"/>
      <c r="G597" s="293"/>
      <c r="H597" s="293"/>
      <c r="I597" s="293"/>
      <c r="J597" s="293"/>
      <c r="K597" s="293"/>
      <c r="L597" s="293"/>
      <c r="M597" s="293"/>
    </row>
    <row r="598" spans="6:13">
      <c r="F598" s="293"/>
      <c r="G598" s="293"/>
      <c r="H598" s="293"/>
      <c r="I598" s="293"/>
      <c r="J598" s="293"/>
      <c r="K598" s="293"/>
      <c r="L598" s="293"/>
      <c r="M598" s="293"/>
    </row>
    <row r="599" spans="6:13">
      <c r="F599" s="293"/>
      <c r="G599" s="293"/>
      <c r="H599" s="293"/>
      <c r="I599" s="293"/>
      <c r="J599" s="293"/>
      <c r="K599" s="293"/>
      <c r="L599" s="293"/>
      <c r="M599" s="293"/>
    </row>
    <row r="600" spans="6:13">
      <c r="F600" s="293"/>
      <c r="G600" s="293"/>
      <c r="H600" s="293"/>
      <c r="I600" s="293"/>
      <c r="J600" s="293"/>
      <c r="K600" s="293"/>
      <c r="L600" s="293"/>
      <c r="M600" s="293"/>
    </row>
    <row r="601" spans="6:13">
      <c r="F601" s="293"/>
      <c r="G601" s="293"/>
      <c r="H601" s="293"/>
      <c r="I601" s="293"/>
      <c r="J601" s="293"/>
      <c r="K601" s="293"/>
      <c r="L601" s="293"/>
      <c r="M601" s="293"/>
    </row>
    <row r="602" spans="6:13">
      <c r="F602" s="293"/>
      <c r="G602" s="293"/>
      <c r="H602" s="293"/>
      <c r="I602" s="293"/>
      <c r="J602" s="293"/>
      <c r="K602" s="293"/>
      <c r="L602" s="293"/>
      <c r="M602" s="293"/>
    </row>
    <row r="603" spans="6:13">
      <c r="F603" s="293"/>
      <c r="G603" s="293"/>
      <c r="H603" s="293"/>
      <c r="I603" s="293"/>
      <c r="J603" s="293"/>
      <c r="K603" s="293"/>
      <c r="L603" s="293"/>
      <c r="M603" s="293"/>
    </row>
    <row r="604" spans="6:13">
      <c r="F604" s="293"/>
      <c r="G604" s="293"/>
      <c r="H604" s="293"/>
      <c r="I604" s="293"/>
      <c r="J604" s="293"/>
      <c r="K604" s="293"/>
      <c r="L604" s="293"/>
      <c r="M604" s="293"/>
    </row>
    <row r="605" spans="6:13">
      <c r="F605" s="293"/>
      <c r="G605" s="293"/>
      <c r="H605" s="293"/>
      <c r="I605" s="293"/>
      <c r="J605" s="293"/>
      <c r="K605" s="293"/>
      <c r="L605" s="293"/>
      <c r="M605" s="293"/>
    </row>
    <row r="606" spans="6:13">
      <c r="F606" s="293"/>
      <c r="G606" s="293"/>
      <c r="H606" s="293"/>
      <c r="I606" s="293"/>
      <c r="J606" s="293"/>
      <c r="K606" s="293"/>
      <c r="L606" s="293"/>
      <c r="M606" s="293"/>
    </row>
    <row r="607" spans="6:13">
      <c r="F607" s="293"/>
      <c r="G607" s="293"/>
      <c r="H607" s="293"/>
      <c r="I607" s="293"/>
      <c r="J607" s="293"/>
      <c r="K607" s="293"/>
      <c r="L607" s="293"/>
      <c r="M607" s="293"/>
    </row>
    <row r="608" spans="6:13">
      <c r="F608" s="293"/>
      <c r="G608" s="293"/>
      <c r="H608" s="293"/>
      <c r="I608" s="293"/>
      <c r="J608" s="293"/>
      <c r="K608" s="293"/>
      <c r="L608" s="293"/>
      <c r="M608" s="293"/>
    </row>
    <row r="609" spans="6:13">
      <c r="F609" s="293"/>
      <c r="G609" s="293"/>
      <c r="H609" s="293"/>
      <c r="I609" s="293"/>
      <c r="J609" s="293"/>
      <c r="K609" s="293"/>
      <c r="L609" s="293"/>
      <c r="M609" s="293"/>
    </row>
    <row r="610" spans="6:13">
      <c r="F610" s="293"/>
      <c r="G610" s="293"/>
      <c r="H610" s="293"/>
      <c r="I610" s="293"/>
      <c r="J610" s="293"/>
      <c r="K610" s="293"/>
      <c r="L610" s="293"/>
      <c r="M610" s="293"/>
    </row>
    <row r="611" spans="6:13">
      <c r="F611" s="293"/>
      <c r="G611" s="293"/>
      <c r="H611" s="293"/>
      <c r="I611" s="293"/>
      <c r="J611" s="293"/>
      <c r="K611" s="293"/>
      <c r="L611" s="293"/>
      <c r="M611" s="293"/>
    </row>
    <row r="612" spans="6:13">
      <c r="F612" s="293"/>
      <c r="G612" s="293"/>
      <c r="H612" s="293"/>
      <c r="I612" s="293"/>
      <c r="J612" s="293"/>
      <c r="K612" s="293"/>
      <c r="L612" s="293"/>
      <c r="M612" s="293"/>
    </row>
    <row r="613" spans="6:13">
      <c r="F613" s="293"/>
      <c r="G613" s="293"/>
      <c r="H613" s="293"/>
      <c r="I613" s="293"/>
      <c r="J613" s="293"/>
      <c r="K613" s="293"/>
      <c r="L613" s="293"/>
      <c r="M613" s="293"/>
    </row>
    <row r="614" spans="6:13">
      <c r="F614" s="293"/>
      <c r="G614" s="293"/>
      <c r="H614" s="293"/>
      <c r="I614" s="293"/>
      <c r="J614" s="293"/>
      <c r="K614" s="293"/>
      <c r="L614" s="293"/>
      <c r="M614" s="293"/>
    </row>
    <row r="615" spans="6:13">
      <c r="F615" s="293"/>
      <c r="G615" s="293"/>
      <c r="H615" s="293"/>
      <c r="I615" s="293"/>
      <c r="J615" s="293"/>
      <c r="K615" s="293"/>
      <c r="L615" s="293"/>
      <c r="M615" s="293"/>
    </row>
    <row r="616" spans="6:13">
      <c r="F616" s="293"/>
      <c r="G616" s="293"/>
      <c r="H616" s="293"/>
      <c r="I616" s="293"/>
      <c r="J616" s="293"/>
      <c r="K616" s="293"/>
      <c r="L616" s="293"/>
      <c r="M616" s="293"/>
    </row>
    <row r="617" spans="6:13">
      <c r="F617" s="293"/>
      <c r="G617" s="293"/>
      <c r="H617" s="293"/>
      <c r="I617" s="293"/>
      <c r="J617" s="293"/>
      <c r="K617" s="293"/>
      <c r="L617" s="293"/>
      <c r="M617" s="293"/>
    </row>
    <row r="618" spans="6:13">
      <c r="F618" s="293"/>
      <c r="G618" s="293"/>
      <c r="H618" s="293"/>
      <c r="I618" s="293"/>
      <c r="J618" s="293"/>
      <c r="K618" s="293"/>
      <c r="L618" s="293"/>
      <c r="M618" s="293"/>
    </row>
    <row r="619" spans="6:13">
      <c r="F619" s="293"/>
      <c r="G619" s="293"/>
      <c r="H619" s="293"/>
      <c r="I619" s="293"/>
      <c r="J619" s="293"/>
      <c r="K619" s="293"/>
      <c r="L619" s="293"/>
      <c r="M619" s="293"/>
    </row>
    <row r="620" spans="6:13">
      <c r="F620" s="293"/>
      <c r="G620" s="293"/>
      <c r="H620" s="293"/>
      <c r="I620" s="293"/>
      <c r="J620" s="293"/>
      <c r="K620" s="293"/>
      <c r="L620" s="293"/>
      <c r="M620" s="293"/>
    </row>
    <row r="621" spans="6:13">
      <c r="F621" s="293"/>
      <c r="G621" s="293"/>
      <c r="H621" s="293"/>
      <c r="I621" s="293"/>
      <c r="J621" s="293"/>
      <c r="K621" s="293"/>
      <c r="L621" s="293"/>
      <c r="M621" s="293"/>
    </row>
    <row r="622" spans="6:13">
      <c r="F622" s="293"/>
      <c r="G622" s="293"/>
      <c r="H622" s="293"/>
      <c r="I622" s="293"/>
      <c r="J622" s="293"/>
      <c r="K622" s="293"/>
      <c r="L622" s="293"/>
      <c r="M622" s="293"/>
    </row>
    <row r="623" spans="6:13">
      <c r="F623" s="293"/>
      <c r="G623" s="293"/>
      <c r="H623" s="293"/>
      <c r="I623" s="293"/>
      <c r="J623" s="293"/>
      <c r="K623" s="293"/>
      <c r="L623" s="293"/>
      <c r="M623" s="293"/>
    </row>
    <row r="624" spans="6:13">
      <c r="F624" s="293"/>
      <c r="G624" s="293"/>
      <c r="H624" s="293"/>
      <c r="I624" s="293"/>
      <c r="J624" s="293"/>
      <c r="K624" s="293"/>
      <c r="L624" s="293"/>
      <c r="M624" s="293"/>
    </row>
    <row r="625" spans="6:13">
      <c r="F625" s="293"/>
      <c r="G625" s="293"/>
      <c r="H625" s="293"/>
      <c r="I625" s="293"/>
      <c r="J625" s="293"/>
      <c r="K625" s="293"/>
      <c r="L625" s="293"/>
      <c r="M625" s="293"/>
    </row>
    <row r="626" spans="6:13">
      <c r="F626" s="293"/>
      <c r="G626" s="293"/>
      <c r="H626" s="293"/>
      <c r="I626" s="293"/>
      <c r="J626" s="293"/>
      <c r="K626" s="293"/>
      <c r="L626" s="293"/>
      <c r="M626" s="293"/>
    </row>
    <row r="627" spans="6:13">
      <c r="F627" s="293"/>
      <c r="G627" s="293"/>
      <c r="H627" s="293"/>
      <c r="I627" s="293"/>
      <c r="J627" s="293"/>
      <c r="K627" s="293"/>
      <c r="L627" s="293"/>
      <c r="M627" s="293"/>
    </row>
    <row r="628" spans="6:13">
      <c r="F628" s="293"/>
      <c r="G628" s="293"/>
      <c r="H628" s="293"/>
      <c r="I628" s="293"/>
      <c r="J628" s="293"/>
      <c r="K628" s="293"/>
      <c r="L628" s="293"/>
      <c r="M628" s="293"/>
    </row>
    <row r="629" spans="6:13">
      <c r="F629" s="293"/>
      <c r="G629" s="293"/>
      <c r="H629" s="293"/>
      <c r="I629" s="293"/>
      <c r="J629" s="293"/>
      <c r="K629" s="293"/>
      <c r="L629" s="293"/>
      <c r="M629" s="293"/>
    </row>
    <row r="630" spans="6:13">
      <c r="F630" s="293"/>
      <c r="G630" s="293"/>
      <c r="H630" s="293"/>
      <c r="I630" s="293"/>
      <c r="J630" s="293"/>
      <c r="K630" s="293"/>
      <c r="L630" s="293"/>
      <c r="M630" s="293"/>
    </row>
    <row r="631" spans="6:13">
      <c r="F631" s="293"/>
      <c r="G631" s="293"/>
      <c r="H631" s="293"/>
      <c r="I631" s="293"/>
      <c r="J631" s="293"/>
      <c r="K631" s="293"/>
      <c r="L631" s="293"/>
      <c r="M631" s="293"/>
    </row>
    <row r="632" spans="6:13">
      <c r="F632" s="293"/>
      <c r="G632" s="293"/>
      <c r="H632" s="293"/>
      <c r="I632" s="293"/>
      <c r="J632" s="293"/>
      <c r="K632" s="293"/>
      <c r="L632" s="293"/>
      <c r="M632" s="293"/>
    </row>
    <row r="633" spans="6:13">
      <c r="F633" s="293"/>
      <c r="G633" s="293"/>
      <c r="H633" s="293"/>
      <c r="I633" s="293"/>
      <c r="J633" s="293"/>
      <c r="K633" s="293"/>
      <c r="L633" s="293"/>
      <c r="M633" s="293"/>
    </row>
    <row r="634" spans="6:13">
      <c r="F634" s="293"/>
      <c r="G634" s="293"/>
      <c r="H634" s="293"/>
      <c r="I634" s="293"/>
      <c r="J634" s="293"/>
      <c r="K634" s="293"/>
      <c r="L634" s="293"/>
      <c r="M634" s="293"/>
    </row>
    <row r="635" spans="6:13">
      <c r="F635" s="293"/>
      <c r="G635" s="293"/>
      <c r="H635" s="293"/>
      <c r="I635" s="293"/>
      <c r="J635" s="293"/>
      <c r="K635" s="293"/>
      <c r="L635" s="293"/>
      <c r="M635" s="293"/>
    </row>
    <row r="636" spans="6:13">
      <c r="F636" s="293"/>
      <c r="G636" s="293"/>
      <c r="H636" s="293"/>
      <c r="I636" s="293"/>
      <c r="J636" s="293"/>
      <c r="K636" s="293"/>
      <c r="L636" s="293"/>
      <c r="M636" s="293"/>
    </row>
    <row r="637" spans="6:13">
      <c r="F637" s="293"/>
      <c r="G637" s="293"/>
      <c r="H637" s="293"/>
      <c r="I637" s="293"/>
      <c r="J637" s="293"/>
      <c r="K637" s="293"/>
      <c r="L637" s="293"/>
      <c r="M637" s="293"/>
    </row>
    <row r="638" spans="6:13">
      <c r="F638" s="293"/>
      <c r="G638" s="293"/>
      <c r="H638" s="293"/>
      <c r="I638" s="293"/>
      <c r="J638" s="293"/>
      <c r="K638" s="293"/>
      <c r="L638" s="293"/>
      <c r="M638" s="293"/>
    </row>
    <row r="639" spans="6:13">
      <c r="F639" s="293"/>
      <c r="G639" s="293"/>
      <c r="H639" s="293"/>
      <c r="I639" s="293"/>
      <c r="J639" s="293"/>
      <c r="K639" s="293"/>
      <c r="L639" s="293"/>
      <c r="M639" s="293"/>
    </row>
    <row r="640" spans="6:13">
      <c r="F640" s="293"/>
      <c r="G640" s="293"/>
      <c r="H640" s="293"/>
      <c r="I640" s="293"/>
      <c r="J640" s="293"/>
      <c r="K640" s="293"/>
      <c r="L640" s="293"/>
      <c r="M640" s="293"/>
    </row>
    <row r="641" spans="6:13">
      <c r="F641" s="293"/>
      <c r="G641" s="293"/>
      <c r="H641" s="293"/>
      <c r="I641" s="293"/>
      <c r="J641" s="293"/>
      <c r="K641" s="293"/>
      <c r="L641" s="293"/>
      <c r="M641" s="293"/>
    </row>
    <row r="642" spans="6:13">
      <c r="F642" s="293"/>
      <c r="G642" s="293"/>
      <c r="H642" s="293"/>
      <c r="I642" s="293"/>
      <c r="J642" s="293"/>
      <c r="K642" s="293"/>
      <c r="L642" s="293"/>
      <c r="M642" s="293"/>
    </row>
    <row r="643" spans="6:13">
      <c r="F643" s="293"/>
      <c r="G643" s="293"/>
      <c r="H643" s="293"/>
      <c r="I643" s="293"/>
      <c r="J643" s="293"/>
      <c r="K643" s="293"/>
      <c r="L643" s="293"/>
      <c r="M643" s="293"/>
    </row>
    <row r="644" spans="6:13">
      <c r="F644" s="293"/>
      <c r="G644" s="293"/>
      <c r="H644" s="293"/>
      <c r="I644" s="293"/>
      <c r="J644" s="293"/>
      <c r="K644" s="293"/>
      <c r="L644" s="293"/>
      <c r="M644" s="293"/>
    </row>
    <row r="645" spans="6:13">
      <c r="F645" s="293"/>
      <c r="G645" s="293"/>
      <c r="H645" s="293"/>
      <c r="I645" s="293"/>
      <c r="J645" s="293"/>
      <c r="K645" s="293"/>
      <c r="L645" s="293"/>
      <c r="M645" s="293"/>
    </row>
    <row r="646" spans="6:13">
      <c r="F646" s="293"/>
      <c r="G646" s="293"/>
      <c r="H646" s="293"/>
      <c r="I646" s="293"/>
      <c r="J646" s="293"/>
      <c r="K646" s="293"/>
      <c r="L646" s="293"/>
      <c r="M646" s="293"/>
    </row>
    <row r="647" spans="6:13">
      <c r="F647" s="293"/>
      <c r="G647" s="293"/>
      <c r="H647" s="293"/>
      <c r="I647" s="293"/>
      <c r="J647" s="293"/>
      <c r="K647" s="293"/>
      <c r="L647" s="293"/>
      <c r="M647" s="293"/>
    </row>
    <row r="648" spans="6:13">
      <c r="F648" s="293"/>
      <c r="G648" s="293"/>
      <c r="H648" s="293"/>
      <c r="I648" s="293"/>
      <c r="J648" s="293"/>
      <c r="K648" s="293"/>
      <c r="L648" s="293"/>
      <c r="M648" s="293"/>
    </row>
    <row r="649" spans="6:13">
      <c r="F649" s="293"/>
      <c r="G649" s="293"/>
      <c r="H649" s="293"/>
      <c r="I649" s="293"/>
      <c r="J649" s="293"/>
      <c r="K649" s="293"/>
      <c r="L649" s="293"/>
      <c r="M649" s="293"/>
    </row>
    <row r="650" spans="6:13">
      <c r="F650" s="293"/>
      <c r="G650" s="293"/>
      <c r="H650" s="293"/>
      <c r="I650" s="293"/>
      <c r="J650" s="293"/>
      <c r="K650" s="293"/>
      <c r="L650" s="293"/>
      <c r="M650" s="293"/>
    </row>
    <row r="651" spans="6:13">
      <c r="F651" s="293"/>
      <c r="G651" s="293"/>
      <c r="H651" s="293"/>
      <c r="I651" s="293"/>
      <c r="J651" s="293"/>
      <c r="K651" s="293"/>
      <c r="L651" s="293"/>
      <c r="M651" s="293"/>
    </row>
    <row r="652" spans="6:13">
      <c r="F652" s="293"/>
      <c r="G652" s="293"/>
      <c r="H652" s="293"/>
      <c r="I652" s="293"/>
      <c r="J652" s="293"/>
      <c r="K652" s="293"/>
      <c r="L652" s="293"/>
      <c r="M652" s="293"/>
    </row>
    <row r="653" spans="6:13">
      <c r="F653" s="293"/>
      <c r="G653" s="293"/>
      <c r="H653" s="293"/>
      <c r="I653" s="293"/>
      <c r="J653" s="293"/>
      <c r="K653" s="293"/>
      <c r="L653" s="293"/>
      <c r="M653" s="293"/>
    </row>
    <row r="654" spans="6:13">
      <c r="F654" s="293"/>
      <c r="G654" s="293"/>
      <c r="H654" s="293"/>
      <c r="I654" s="293"/>
      <c r="J654" s="293"/>
      <c r="K654" s="293"/>
      <c r="L654" s="293"/>
      <c r="M654" s="293"/>
    </row>
    <row r="655" spans="6:13">
      <c r="F655" s="293"/>
      <c r="G655" s="293"/>
      <c r="H655" s="293"/>
      <c r="I655" s="293"/>
      <c r="J655" s="293"/>
      <c r="K655" s="293"/>
      <c r="L655" s="293"/>
      <c r="M655" s="293"/>
    </row>
    <row r="656" spans="6:13">
      <c r="F656" s="293"/>
      <c r="G656" s="293"/>
      <c r="H656" s="293"/>
      <c r="I656" s="293"/>
      <c r="J656" s="293"/>
      <c r="K656" s="293"/>
      <c r="L656" s="293"/>
      <c r="M656" s="293"/>
    </row>
    <row r="657" spans="6:13">
      <c r="F657" s="293"/>
      <c r="G657" s="293"/>
      <c r="H657" s="293"/>
      <c r="I657" s="293"/>
      <c r="J657" s="293"/>
      <c r="K657" s="293"/>
      <c r="L657" s="293"/>
      <c r="M657" s="293"/>
    </row>
    <row r="658" spans="6:13">
      <c r="F658" s="293"/>
      <c r="G658" s="293"/>
      <c r="H658" s="293"/>
      <c r="I658" s="293"/>
      <c r="J658" s="293"/>
      <c r="K658" s="293"/>
      <c r="L658" s="293"/>
      <c r="M658" s="293"/>
    </row>
    <row r="659" spans="6:13">
      <c r="F659" s="293"/>
      <c r="G659" s="293"/>
      <c r="H659" s="293"/>
      <c r="I659" s="293"/>
      <c r="J659" s="293"/>
      <c r="K659" s="293"/>
      <c r="L659" s="293"/>
      <c r="M659" s="293"/>
    </row>
    <row r="660" spans="6:13">
      <c r="F660" s="293"/>
      <c r="G660" s="293"/>
      <c r="H660" s="293"/>
      <c r="I660" s="293"/>
      <c r="J660" s="293"/>
      <c r="K660" s="293"/>
      <c r="L660" s="293"/>
      <c r="M660" s="293"/>
    </row>
    <row r="661" spans="6:13">
      <c r="F661" s="293"/>
      <c r="G661" s="293"/>
      <c r="H661" s="293"/>
      <c r="I661" s="293"/>
      <c r="J661" s="293"/>
      <c r="K661" s="293"/>
      <c r="L661" s="293"/>
      <c r="M661" s="293"/>
    </row>
    <row r="662" spans="6:13">
      <c r="F662" s="293"/>
      <c r="G662" s="293"/>
      <c r="H662" s="293"/>
      <c r="I662" s="293"/>
      <c r="J662" s="293"/>
      <c r="K662" s="293"/>
      <c r="L662" s="293"/>
      <c r="M662" s="293"/>
    </row>
    <row r="663" spans="6:13">
      <c r="F663" s="293"/>
      <c r="G663" s="293"/>
      <c r="H663" s="293"/>
      <c r="I663" s="293"/>
      <c r="J663" s="293"/>
      <c r="K663" s="293"/>
      <c r="L663" s="293"/>
      <c r="M663" s="293"/>
    </row>
    <row r="664" spans="6:13">
      <c r="F664" s="293"/>
      <c r="G664" s="293"/>
      <c r="H664" s="293"/>
      <c r="I664" s="293"/>
      <c r="J664" s="293"/>
      <c r="K664" s="293"/>
      <c r="L664" s="293"/>
      <c r="M664" s="293"/>
    </row>
    <row r="665" spans="6:13">
      <c r="F665" s="293"/>
      <c r="G665" s="293"/>
      <c r="H665" s="293"/>
      <c r="I665" s="293"/>
      <c r="J665" s="293"/>
      <c r="K665" s="293"/>
      <c r="L665" s="293"/>
      <c r="M665" s="293"/>
    </row>
    <row r="666" spans="6:13">
      <c r="F666" s="293"/>
      <c r="G666" s="293"/>
      <c r="H666" s="293"/>
      <c r="I666" s="293"/>
      <c r="J666" s="293"/>
      <c r="K666" s="293"/>
      <c r="L666" s="293"/>
      <c r="M666" s="293"/>
    </row>
    <row r="667" spans="6:13">
      <c r="F667" s="293"/>
      <c r="G667" s="293"/>
      <c r="H667" s="293"/>
      <c r="I667" s="293"/>
      <c r="J667" s="293"/>
      <c r="K667" s="293"/>
      <c r="L667" s="293"/>
      <c r="M667" s="293"/>
    </row>
    <row r="668" spans="6:13">
      <c r="F668" s="293"/>
      <c r="G668" s="293"/>
      <c r="H668" s="293"/>
      <c r="I668" s="293"/>
      <c r="J668" s="293"/>
      <c r="K668" s="293"/>
      <c r="L668" s="293"/>
      <c r="M668" s="293"/>
    </row>
    <row r="669" spans="6:13">
      <c r="F669" s="293"/>
      <c r="G669" s="293"/>
      <c r="H669" s="293"/>
      <c r="I669" s="293"/>
      <c r="J669" s="293"/>
      <c r="K669" s="293"/>
      <c r="L669" s="293"/>
      <c r="M669" s="293"/>
    </row>
    <row r="670" spans="6:13">
      <c r="F670" s="293"/>
      <c r="G670" s="293"/>
      <c r="H670" s="293"/>
      <c r="I670" s="293"/>
      <c r="J670" s="293"/>
      <c r="K670" s="293"/>
      <c r="L670" s="293"/>
      <c r="M670" s="293"/>
    </row>
    <row r="671" spans="6:13">
      <c r="F671" s="293"/>
      <c r="G671" s="293"/>
      <c r="H671" s="293"/>
      <c r="I671" s="293"/>
      <c r="J671" s="293"/>
      <c r="K671" s="293"/>
      <c r="L671" s="293"/>
      <c r="M671" s="293"/>
    </row>
    <row r="672" spans="6:13">
      <c r="F672" s="293"/>
      <c r="G672" s="293"/>
      <c r="H672" s="293"/>
      <c r="I672" s="293"/>
      <c r="J672" s="293"/>
      <c r="K672" s="293"/>
      <c r="L672" s="293"/>
      <c r="M672" s="293"/>
    </row>
    <row r="673" spans="6:13">
      <c r="F673" s="293"/>
      <c r="G673" s="293"/>
      <c r="H673" s="293"/>
      <c r="I673" s="293"/>
      <c r="J673" s="293"/>
      <c r="K673" s="293"/>
      <c r="L673" s="293"/>
      <c r="M673" s="293"/>
    </row>
    <row r="674" spans="6:13">
      <c r="F674" s="293"/>
      <c r="G674" s="293"/>
      <c r="H674" s="293"/>
      <c r="I674" s="293"/>
      <c r="J674" s="293"/>
      <c r="K674" s="293"/>
      <c r="L674" s="293"/>
      <c r="M674" s="293"/>
    </row>
    <row r="675" spans="6:13">
      <c r="F675" s="293"/>
      <c r="G675" s="293"/>
      <c r="H675" s="293"/>
      <c r="I675" s="293"/>
      <c r="J675" s="293"/>
      <c r="K675" s="293"/>
      <c r="L675" s="293"/>
      <c r="M675" s="293"/>
    </row>
    <row r="676" spans="6:13">
      <c r="F676" s="293"/>
      <c r="G676" s="293"/>
      <c r="H676" s="293"/>
      <c r="I676" s="293"/>
      <c r="J676" s="293"/>
      <c r="K676" s="293"/>
      <c r="L676" s="293"/>
      <c r="M676" s="293"/>
    </row>
    <row r="677" spans="6:13">
      <c r="F677" s="293"/>
      <c r="G677" s="293"/>
      <c r="H677" s="293"/>
      <c r="I677" s="293"/>
      <c r="J677" s="293"/>
      <c r="K677" s="293"/>
      <c r="L677" s="293"/>
      <c r="M677" s="293"/>
    </row>
    <row r="678" spans="6:13">
      <c r="F678" s="293"/>
      <c r="G678" s="293"/>
      <c r="H678" s="293"/>
      <c r="I678" s="293"/>
      <c r="J678" s="293"/>
      <c r="K678" s="293"/>
      <c r="L678" s="293"/>
      <c r="M678" s="293"/>
    </row>
    <row r="679" spans="6:13">
      <c r="F679" s="293"/>
      <c r="G679" s="293"/>
      <c r="H679" s="293"/>
      <c r="I679" s="293"/>
      <c r="J679" s="293"/>
      <c r="K679" s="293"/>
      <c r="L679" s="293"/>
      <c r="M679" s="293"/>
    </row>
    <row r="680" spans="6:13">
      <c r="F680" s="293"/>
      <c r="G680" s="293"/>
      <c r="H680" s="293"/>
      <c r="I680" s="293"/>
      <c r="J680" s="293"/>
      <c r="K680" s="293"/>
      <c r="L680" s="293"/>
      <c r="M680" s="293"/>
    </row>
    <row r="681" spans="6:13">
      <c r="F681" s="293"/>
      <c r="G681" s="293"/>
      <c r="H681" s="293"/>
      <c r="I681" s="293"/>
      <c r="J681" s="293"/>
      <c r="K681" s="293"/>
      <c r="L681" s="293"/>
      <c r="M681" s="293"/>
    </row>
    <row r="682" spans="6:13">
      <c r="F682" s="293"/>
      <c r="G682" s="293"/>
      <c r="H682" s="293"/>
      <c r="I682" s="293"/>
      <c r="J682" s="293"/>
      <c r="K682" s="293"/>
      <c r="L682" s="293"/>
      <c r="M682" s="293"/>
    </row>
    <row r="683" spans="6:13">
      <c r="F683" s="293"/>
      <c r="G683" s="293"/>
      <c r="H683" s="293"/>
      <c r="I683" s="293"/>
      <c r="J683" s="293"/>
      <c r="K683" s="293"/>
      <c r="L683" s="293"/>
      <c r="M683" s="293"/>
    </row>
    <row r="684" spans="6:13">
      <c r="F684" s="293"/>
      <c r="G684" s="293"/>
      <c r="H684" s="293"/>
      <c r="I684" s="293"/>
      <c r="J684" s="293"/>
      <c r="K684" s="293"/>
      <c r="L684" s="293"/>
      <c r="M684" s="293"/>
    </row>
    <row r="685" spans="6:13">
      <c r="F685" s="293"/>
      <c r="G685" s="293"/>
      <c r="H685" s="293"/>
      <c r="I685" s="293"/>
      <c r="J685" s="293"/>
      <c r="K685" s="293"/>
      <c r="L685" s="293"/>
      <c r="M685" s="293"/>
    </row>
    <row r="686" spans="6:13">
      <c r="F686" s="293"/>
      <c r="G686" s="293"/>
      <c r="H686" s="293"/>
      <c r="I686" s="293"/>
      <c r="J686" s="293"/>
      <c r="K686" s="293"/>
      <c r="L686" s="293"/>
      <c r="M686" s="293"/>
    </row>
    <row r="687" spans="6:13">
      <c r="F687" s="293"/>
      <c r="G687" s="293"/>
      <c r="H687" s="293"/>
      <c r="I687" s="293"/>
      <c r="J687" s="293"/>
      <c r="K687" s="293"/>
      <c r="L687" s="293"/>
      <c r="M687" s="293"/>
    </row>
    <row r="688" spans="6:13">
      <c r="F688" s="293"/>
      <c r="G688" s="293"/>
      <c r="H688" s="293"/>
      <c r="I688" s="293"/>
      <c r="J688" s="293"/>
      <c r="K688" s="293"/>
      <c r="L688" s="293"/>
      <c r="M688" s="293"/>
    </row>
    <row r="689" spans="6:13">
      <c r="F689" s="293"/>
      <c r="G689" s="293"/>
      <c r="H689" s="293"/>
      <c r="I689" s="293"/>
      <c r="J689" s="293"/>
      <c r="K689" s="293"/>
      <c r="L689" s="293"/>
      <c r="M689" s="293"/>
    </row>
    <row r="690" spans="6:13">
      <c r="F690" s="293"/>
      <c r="G690" s="293"/>
      <c r="H690" s="293"/>
      <c r="I690" s="293"/>
      <c r="J690" s="293"/>
      <c r="K690" s="293"/>
      <c r="L690" s="293"/>
      <c r="M690" s="293"/>
    </row>
    <row r="691" spans="6:13">
      <c r="F691" s="293"/>
      <c r="G691" s="293"/>
      <c r="H691" s="293"/>
      <c r="I691" s="293"/>
      <c r="J691" s="293"/>
      <c r="K691" s="293"/>
      <c r="L691" s="293"/>
      <c r="M691" s="293"/>
    </row>
    <row r="692" spans="6:13">
      <c r="F692" s="293"/>
      <c r="G692" s="293"/>
      <c r="H692" s="293"/>
      <c r="I692" s="293"/>
      <c r="J692" s="293"/>
      <c r="K692" s="293"/>
      <c r="L692" s="293"/>
      <c r="M692" s="293"/>
    </row>
    <row r="693" spans="6:13">
      <c r="F693" s="293"/>
      <c r="G693" s="293"/>
      <c r="H693" s="293"/>
      <c r="I693" s="293"/>
      <c r="J693" s="293"/>
      <c r="K693" s="293"/>
      <c r="L693" s="293"/>
      <c r="M693" s="293"/>
    </row>
    <row r="694" spans="6:13">
      <c r="F694" s="293"/>
      <c r="G694" s="293"/>
      <c r="H694" s="293"/>
      <c r="I694" s="293"/>
      <c r="J694" s="293"/>
      <c r="K694" s="293"/>
      <c r="L694" s="293"/>
      <c r="M694" s="293"/>
    </row>
    <row r="695" spans="6:13">
      <c r="F695" s="293"/>
      <c r="G695" s="293"/>
      <c r="H695" s="293"/>
      <c r="I695" s="293"/>
      <c r="J695" s="293"/>
      <c r="K695" s="293"/>
      <c r="L695" s="293"/>
      <c r="M695" s="293"/>
    </row>
    <row r="696" spans="6:13">
      <c r="F696" s="293"/>
      <c r="G696" s="293"/>
      <c r="H696" s="293"/>
      <c r="I696" s="293"/>
      <c r="J696" s="293"/>
      <c r="K696" s="293"/>
      <c r="L696" s="293"/>
      <c r="M696" s="293"/>
    </row>
    <row r="697" spans="6:13">
      <c r="F697" s="293"/>
      <c r="G697" s="293"/>
      <c r="H697" s="293"/>
      <c r="I697" s="293"/>
      <c r="J697" s="293"/>
      <c r="K697" s="293"/>
      <c r="L697" s="293"/>
      <c r="M697" s="293"/>
    </row>
    <row r="698" spans="6:13">
      <c r="F698" s="293"/>
      <c r="G698" s="293"/>
      <c r="H698" s="293"/>
      <c r="I698" s="293"/>
      <c r="J698" s="293"/>
      <c r="K698" s="293"/>
      <c r="L698" s="293"/>
      <c r="M698" s="293"/>
    </row>
    <row r="699" spans="6:13">
      <c r="F699" s="293"/>
      <c r="G699" s="293"/>
      <c r="H699" s="293"/>
      <c r="I699" s="293"/>
      <c r="J699" s="293"/>
      <c r="K699" s="293"/>
      <c r="L699" s="293"/>
      <c r="M699" s="293"/>
    </row>
    <row r="700" spans="6:13">
      <c r="F700" s="293"/>
      <c r="G700" s="293"/>
      <c r="H700" s="293"/>
      <c r="I700" s="293"/>
      <c r="J700" s="293"/>
      <c r="K700" s="293"/>
      <c r="L700" s="293"/>
      <c r="M700" s="293"/>
    </row>
    <row r="701" spans="6:13">
      <c r="F701" s="293"/>
      <c r="G701" s="293"/>
      <c r="H701" s="293"/>
      <c r="I701" s="293"/>
      <c r="J701" s="293"/>
      <c r="K701" s="293"/>
      <c r="L701" s="293"/>
      <c r="M701" s="293"/>
    </row>
    <row r="702" spans="6:13">
      <c r="F702" s="293"/>
      <c r="G702" s="293"/>
      <c r="H702" s="293"/>
      <c r="I702" s="293"/>
      <c r="J702" s="293"/>
      <c r="K702" s="293"/>
      <c r="L702" s="293"/>
      <c r="M702" s="293"/>
    </row>
    <row r="703" spans="6:13">
      <c r="F703" s="293"/>
      <c r="G703" s="293"/>
      <c r="H703" s="293"/>
      <c r="I703" s="293"/>
      <c r="J703" s="293"/>
      <c r="K703" s="293"/>
      <c r="L703" s="293"/>
      <c r="M703" s="293"/>
    </row>
    <row r="704" spans="6:13">
      <c r="F704" s="293"/>
      <c r="G704" s="293"/>
      <c r="H704" s="293"/>
      <c r="I704" s="293"/>
      <c r="J704" s="293"/>
      <c r="K704" s="293"/>
      <c r="L704" s="293"/>
      <c r="M704" s="293"/>
    </row>
    <row r="705" spans="6:13">
      <c r="F705" s="293"/>
      <c r="G705" s="293"/>
      <c r="H705" s="293"/>
      <c r="I705" s="293"/>
      <c r="J705" s="293"/>
      <c r="K705" s="293"/>
      <c r="L705" s="293"/>
      <c r="M705" s="293"/>
    </row>
    <row r="706" spans="6:13">
      <c r="F706" s="293"/>
      <c r="G706" s="293"/>
      <c r="H706" s="293"/>
      <c r="I706" s="293"/>
      <c r="J706" s="293"/>
      <c r="K706" s="293"/>
      <c r="L706" s="293"/>
      <c r="M706" s="293"/>
    </row>
    <row r="707" spans="6:13">
      <c r="F707" s="293"/>
      <c r="G707" s="293"/>
      <c r="H707" s="293"/>
      <c r="I707" s="293"/>
      <c r="J707" s="293"/>
      <c r="K707" s="293"/>
      <c r="L707" s="293"/>
      <c r="M707" s="293"/>
    </row>
    <row r="708" spans="6:13">
      <c r="F708" s="293"/>
      <c r="G708" s="293"/>
      <c r="H708" s="293"/>
      <c r="I708" s="293"/>
      <c r="J708" s="293"/>
      <c r="K708" s="293"/>
      <c r="L708" s="293"/>
      <c r="M708" s="293"/>
    </row>
    <row r="709" spans="6:13">
      <c r="F709" s="293"/>
      <c r="G709" s="293"/>
      <c r="H709" s="293"/>
      <c r="I709" s="293"/>
      <c r="J709" s="293"/>
      <c r="K709" s="293"/>
      <c r="L709" s="293"/>
      <c r="M709" s="293"/>
    </row>
    <row r="710" spans="6:13">
      <c r="F710" s="293"/>
      <c r="G710" s="293"/>
      <c r="H710" s="293"/>
      <c r="I710" s="293"/>
      <c r="J710" s="293"/>
      <c r="K710" s="293"/>
      <c r="L710" s="293"/>
      <c r="M710" s="293"/>
    </row>
    <row r="711" spans="6:13">
      <c r="F711" s="293"/>
      <c r="G711" s="293"/>
      <c r="H711" s="293"/>
      <c r="I711" s="293"/>
      <c r="J711" s="293"/>
      <c r="K711" s="293"/>
      <c r="L711" s="293"/>
      <c r="M711" s="293"/>
    </row>
    <row r="712" spans="6:13">
      <c r="F712" s="293"/>
      <c r="G712" s="293"/>
      <c r="H712" s="293"/>
      <c r="I712" s="293"/>
      <c r="J712" s="293"/>
      <c r="K712" s="293"/>
      <c r="L712" s="293"/>
      <c r="M712" s="293"/>
    </row>
    <row r="713" spans="6:13">
      <c r="F713" s="293"/>
      <c r="G713" s="293"/>
      <c r="H713" s="293"/>
      <c r="I713" s="293"/>
      <c r="J713" s="293"/>
      <c r="K713" s="293"/>
      <c r="L713" s="293"/>
      <c r="M713" s="293"/>
    </row>
    <row r="714" spans="6:13">
      <c r="F714" s="293"/>
      <c r="G714" s="293"/>
      <c r="H714" s="293"/>
      <c r="I714" s="293"/>
      <c r="J714" s="293"/>
      <c r="K714" s="293"/>
      <c r="L714" s="293"/>
      <c r="M714" s="293"/>
    </row>
    <row r="715" spans="6:13">
      <c r="F715" s="293"/>
      <c r="G715" s="293"/>
      <c r="H715" s="293"/>
      <c r="I715" s="293"/>
      <c r="J715" s="293"/>
      <c r="K715" s="293"/>
      <c r="L715" s="293"/>
      <c r="M715" s="293"/>
    </row>
    <row r="716" spans="6:13">
      <c r="F716" s="293"/>
      <c r="G716" s="293"/>
      <c r="H716" s="293"/>
      <c r="I716" s="293"/>
      <c r="J716" s="293"/>
      <c r="K716" s="293"/>
      <c r="L716" s="293"/>
      <c r="M716" s="293"/>
    </row>
    <row r="717" spans="6:13">
      <c r="F717" s="293"/>
      <c r="G717" s="293"/>
      <c r="H717" s="293"/>
      <c r="I717" s="293"/>
      <c r="J717" s="293"/>
      <c r="K717" s="293"/>
      <c r="L717" s="293"/>
      <c r="M717" s="293"/>
    </row>
    <row r="718" spans="6:13">
      <c r="F718" s="293"/>
      <c r="G718" s="293"/>
      <c r="H718" s="293"/>
      <c r="I718" s="293"/>
      <c r="J718" s="293"/>
      <c r="K718" s="293"/>
      <c r="L718" s="293"/>
      <c r="M718" s="293"/>
    </row>
    <row r="719" spans="6:13">
      <c r="F719" s="293"/>
      <c r="G719" s="293"/>
      <c r="H719" s="293"/>
      <c r="I719" s="293"/>
      <c r="J719" s="293"/>
      <c r="K719" s="293"/>
      <c r="L719" s="293"/>
      <c r="M719" s="293"/>
    </row>
    <row r="720" spans="6:13">
      <c r="F720" s="293"/>
      <c r="G720" s="293"/>
      <c r="H720" s="293"/>
      <c r="I720" s="293"/>
      <c r="J720" s="293"/>
      <c r="K720" s="293"/>
      <c r="L720" s="293"/>
      <c r="M720" s="293"/>
    </row>
    <row r="721" spans="6:13">
      <c r="F721" s="293"/>
      <c r="G721" s="293"/>
      <c r="H721" s="293"/>
      <c r="I721" s="293"/>
      <c r="J721" s="293"/>
      <c r="K721" s="293"/>
      <c r="L721" s="293"/>
      <c r="M721" s="293"/>
    </row>
    <row r="722" spans="6:13">
      <c r="F722" s="293"/>
      <c r="G722" s="293"/>
      <c r="H722" s="293"/>
      <c r="I722" s="293"/>
      <c r="J722" s="293"/>
      <c r="K722" s="293"/>
      <c r="L722" s="293"/>
      <c r="M722" s="293"/>
    </row>
    <row r="723" spans="6:13">
      <c r="F723" s="293"/>
      <c r="G723" s="293"/>
      <c r="H723" s="293"/>
      <c r="I723" s="293"/>
      <c r="J723" s="293"/>
      <c r="K723" s="293"/>
      <c r="L723" s="293"/>
      <c r="M723" s="293"/>
    </row>
    <row r="724" spans="6:13">
      <c r="F724" s="293"/>
      <c r="G724" s="293"/>
      <c r="H724" s="293"/>
      <c r="I724" s="293"/>
      <c r="J724" s="293"/>
      <c r="K724" s="293"/>
      <c r="L724" s="293"/>
      <c r="M724" s="293"/>
    </row>
    <row r="725" spans="6:13">
      <c r="F725" s="293"/>
      <c r="G725" s="293"/>
      <c r="H725" s="293"/>
      <c r="I725" s="293"/>
      <c r="J725" s="293"/>
      <c r="K725" s="293"/>
      <c r="L725" s="293"/>
      <c r="M725" s="293"/>
    </row>
    <row r="726" spans="6:13">
      <c r="F726" s="293"/>
      <c r="G726" s="293"/>
      <c r="H726" s="293"/>
      <c r="I726" s="293"/>
      <c r="J726" s="293"/>
      <c r="K726" s="293"/>
      <c r="L726" s="293"/>
      <c r="M726" s="293"/>
    </row>
    <row r="727" spans="6:13">
      <c r="F727" s="293"/>
      <c r="G727" s="293"/>
      <c r="H727" s="293"/>
      <c r="I727" s="293"/>
      <c r="J727" s="293"/>
      <c r="K727" s="293"/>
      <c r="L727" s="293"/>
      <c r="M727" s="293"/>
    </row>
    <row r="728" spans="6:13">
      <c r="F728" s="293"/>
      <c r="G728" s="293"/>
      <c r="H728" s="293"/>
      <c r="I728" s="293"/>
      <c r="J728" s="293"/>
      <c r="K728" s="293"/>
      <c r="L728" s="293"/>
      <c r="M728" s="293"/>
    </row>
    <row r="729" spans="6:13">
      <c r="F729" s="293"/>
      <c r="G729" s="293"/>
      <c r="H729" s="293"/>
      <c r="I729" s="293"/>
      <c r="J729" s="293"/>
      <c r="K729" s="293"/>
      <c r="L729" s="293"/>
      <c r="M729" s="293"/>
    </row>
    <row r="730" spans="6:13">
      <c r="F730" s="293"/>
      <c r="G730" s="293"/>
      <c r="H730" s="293"/>
      <c r="I730" s="293"/>
      <c r="J730" s="293"/>
      <c r="K730" s="293"/>
      <c r="L730" s="293"/>
      <c r="M730" s="293"/>
    </row>
    <row r="731" spans="6:13">
      <c r="F731" s="293"/>
      <c r="G731" s="293"/>
      <c r="H731" s="293"/>
      <c r="I731" s="293"/>
      <c r="J731" s="293"/>
      <c r="K731" s="293"/>
      <c r="L731" s="293"/>
      <c r="M731" s="293"/>
    </row>
    <row r="732" spans="6:13">
      <c r="F732" s="293"/>
      <c r="G732" s="293"/>
      <c r="H732" s="293"/>
      <c r="I732" s="293"/>
      <c r="J732" s="293"/>
      <c r="K732" s="293"/>
      <c r="L732" s="293"/>
      <c r="M732" s="293"/>
    </row>
    <row r="733" spans="6:13">
      <c r="F733" s="293"/>
      <c r="G733" s="293"/>
      <c r="H733" s="293"/>
      <c r="I733" s="293"/>
      <c r="J733" s="293"/>
      <c r="K733" s="293"/>
      <c r="L733" s="293"/>
      <c r="M733" s="293"/>
    </row>
    <row r="734" spans="6:13">
      <c r="F734" s="293"/>
      <c r="G734" s="293"/>
      <c r="H734" s="293"/>
      <c r="I734" s="293"/>
      <c r="J734" s="293"/>
      <c r="K734" s="293"/>
      <c r="L734" s="293"/>
      <c r="M734" s="293"/>
    </row>
    <row r="735" spans="6:13">
      <c r="F735" s="293"/>
      <c r="G735" s="293"/>
      <c r="H735" s="293"/>
      <c r="I735" s="293"/>
      <c r="J735" s="293"/>
      <c r="K735" s="293"/>
      <c r="L735" s="293"/>
      <c r="M735" s="293"/>
    </row>
    <row r="736" spans="6:13">
      <c r="F736" s="293"/>
      <c r="G736" s="293"/>
      <c r="H736" s="293"/>
      <c r="I736" s="293"/>
      <c r="J736" s="293"/>
      <c r="K736" s="293"/>
      <c r="L736" s="293"/>
      <c r="M736" s="293"/>
    </row>
    <row r="737" spans="6:13">
      <c r="F737" s="293"/>
      <c r="G737" s="293"/>
      <c r="H737" s="293"/>
      <c r="I737" s="293"/>
      <c r="J737" s="293"/>
      <c r="K737" s="293"/>
      <c r="L737" s="293"/>
      <c r="M737" s="293"/>
    </row>
    <row r="738" spans="6:13">
      <c r="F738" s="293"/>
      <c r="G738" s="293"/>
      <c r="H738" s="293"/>
      <c r="I738" s="293"/>
      <c r="J738" s="293"/>
      <c r="K738" s="293"/>
      <c r="L738" s="293"/>
      <c r="M738" s="293"/>
    </row>
    <row r="739" spans="6:13">
      <c r="F739" s="293"/>
      <c r="G739" s="293"/>
      <c r="H739" s="293"/>
      <c r="I739" s="293"/>
      <c r="J739" s="293"/>
      <c r="K739" s="293"/>
      <c r="L739" s="293"/>
      <c r="M739" s="293"/>
    </row>
    <row r="740" spans="6:13">
      <c r="F740" s="293"/>
      <c r="G740" s="293"/>
      <c r="H740" s="293"/>
      <c r="I740" s="293"/>
      <c r="J740" s="293"/>
      <c r="K740" s="293"/>
      <c r="L740" s="293"/>
      <c r="M740" s="293"/>
    </row>
    <row r="741" spans="6:13">
      <c r="F741" s="293"/>
      <c r="G741" s="293"/>
      <c r="H741" s="293"/>
      <c r="I741" s="293"/>
      <c r="J741" s="293"/>
      <c r="K741" s="293"/>
      <c r="L741" s="293"/>
      <c r="M741" s="293"/>
    </row>
    <row r="742" spans="6:13">
      <c r="F742" s="293"/>
      <c r="G742" s="293"/>
      <c r="H742" s="293"/>
      <c r="I742" s="293"/>
      <c r="J742" s="293"/>
      <c r="K742" s="293"/>
      <c r="L742" s="293"/>
      <c r="M742" s="293"/>
    </row>
    <row r="743" spans="6:13">
      <c r="F743" s="293"/>
      <c r="G743" s="293"/>
      <c r="H743" s="293"/>
      <c r="I743" s="293"/>
      <c r="J743" s="293"/>
      <c r="K743" s="293"/>
      <c r="L743" s="293"/>
      <c r="M743" s="293"/>
    </row>
    <row r="744" spans="6:13">
      <c r="F744" s="293"/>
      <c r="G744" s="293"/>
      <c r="H744" s="293"/>
      <c r="I744" s="293"/>
      <c r="J744" s="293"/>
      <c r="K744" s="293"/>
      <c r="L744" s="293"/>
      <c r="M744" s="293"/>
    </row>
    <row r="745" spans="6:13">
      <c r="F745" s="293"/>
      <c r="G745" s="293"/>
      <c r="H745" s="293"/>
      <c r="I745" s="293"/>
      <c r="J745" s="293"/>
      <c r="K745" s="293"/>
      <c r="L745" s="293"/>
      <c r="M745" s="293"/>
    </row>
    <row r="746" spans="6:13">
      <c r="F746" s="293"/>
      <c r="G746" s="293"/>
      <c r="H746" s="293"/>
      <c r="I746" s="293"/>
      <c r="J746" s="293"/>
      <c r="K746" s="293"/>
      <c r="L746" s="293"/>
      <c r="M746" s="293"/>
    </row>
    <row r="747" spans="6:13">
      <c r="F747" s="293"/>
      <c r="G747" s="293"/>
      <c r="H747" s="293"/>
      <c r="I747" s="293"/>
      <c r="J747" s="293"/>
      <c r="K747" s="293"/>
      <c r="L747" s="293"/>
      <c r="M747" s="293"/>
    </row>
    <row r="748" spans="6:13">
      <c r="F748" s="293"/>
      <c r="G748" s="293"/>
      <c r="H748" s="293"/>
      <c r="I748" s="293"/>
      <c r="J748" s="293"/>
      <c r="K748" s="293"/>
      <c r="L748" s="293"/>
      <c r="M748" s="293"/>
    </row>
    <row r="749" spans="6:13">
      <c r="F749" s="293"/>
      <c r="G749" s="293"/>
      <c r="H749" s="293"/>
      <c r="I749" s="293"/>
      <c r="J749" s="293"/>
      <c r="K749" s="293"/>
      <c r="L749" s="293"/>
      <c r="M749" s="293"/>
    </row>
    <row r="750" spans="6:13">
      <c r="F750" s="293"/>
      <c r="G750" s="293"/>
      <c r="H750" s="293"/>
      <c r="I750" s="293"/>
      <c r="J750" s="293"/>
      <c r="K750" s="293"/>
      <c r="L750" s="293"/>
      <c r="M750" s="293"/>
    </row>
    <row r="751" spans="6:13">
      <c r="F751" s="293"/>
      <c r="G751" s="293"/>
      <c r="H751" s="293"/>
      <c r="I751" s="293"/>
      <c r="J751" s="293"/>
      <c r="K751" s="293"/>
      <c r="L751" s="293"/>
      <c r="M751" s="293"/>
    </row>
    <row r="752" spans="6:13">
      <c r="F752" s="293"/>
      <c r="G752" s="293"/>
      <c r="H752" s="293"/>
      <c r="I752" s="293"/>
      <c r="J752" s="293"/>
      <c r="K752" s="293"/>
      <c r="L752" s="293"/>
      <c r="M752" s="293"/>
    </row>
    <row r="753" spans="6:13">
      <c r="F753" s="293"/>
      <c r="G753" s="293"/>
      <c r="H753" s="293"/>
      <c r="I753" s="293"/>
      <c r="J753" s="293"/>
      <c r="K753" s="293"/>
      <c r="L753" s="293"/>
      <c r="M753" s="293"/>
    </row>
    <row r="754" spans="6:13">
      <c r="F754" s="293"/>
      <c r="G754" s="293"/>
      <c r="H754" s="293"/>
      <c r="I754" s="293"/>
      <c r="J754" s="293"/>
      <c r="K754" s="293"/>
      <c r="L754" s="293"/>
      <c r="M754" s="293"/>
    </row>
    <row r="755" spans="6:13">
      <c r="F755" s="293"/>
      <c r="G755" s="293"/>
      <c r="H755" s="293"/>
      <c r="I755" s="293"/>
      <c r="J755" s="293"/>
      <c r="K755" s="293"/>
      <c r="L755" s="293"/>
      <c r="M755" s="293"/>
    </row>
    <row r="756" spans="6:13">
      <c r="F756" s="293"/>
      <c r="G756" s="293"/>
      <c r="H756" s="293"/>
      <c r="I756" s="293"/>
      <c r="J756" s="293"/>
      <c r="K756" s="293"/>
      <c r="L756" s="293"/>
      <c r="M756" s="293"/>
    </row>
    <row r="757" spans="6:13">
      <c r="F757" s="293"/>
      <c r="G757" s="293"/>
      <c r="H757" s="293"/>
      <c r="I757" s="293"/>
      <c r="J757" s="293"/>
      <c r="K757" s="293"/>
      <c r="L757" s="293"/>
      <c r="M757" s="293"/>
    </row>
    <row r="758" spans="6:13">
      <c r="F758" s="293"/>
      <c r="G758" s="293"/>
      <c r="H758" s="293"/>
      <c r="I758" s="293"/>
      <c r="J758" s="293"/>
      <c r="K758" s="293"/>
      <c r="L758" s="293"/>
      <c r="M758" s="293"/>
    </row>
    <row r="759" spans="6:13">
      <c r="F759" s="293"/>
      <c r="G759" s="293"/>
      <c r="H759" s="293"/>
      <c r="I759" s="293"/>
      <c r="J759" s="293"/>
      <c r="K759" s="293"/>
      <c r="L759" s="293"/>
      <c r="M759" s="293"/>
    </row>
    <row r="760" spans="6:13">
      <c r="F760" s="293"/>
      <c r="G760" s="293"/>
      <c r="H760" s="293"/>
      <c r="I760" s="293"/>
      <c r="J760" s="293"/>
      <c r="K760" s="293"/>
      <c r="L760" s="293"/>
      <c r="M760" s="293"/>
    </row>
    <row r="761" spans="6:13">
      <c r="F761" s="293"/>
      <c r="G761" s="293"/>
      <c r="H761" s="293"/>
      <c r="I761" s="293"/>
      <c r="J761" s="293"/>
      <c r="K761" s="293"/>
      <c r="L761" s="293"/>
      <c r="M761" s="293"/>
    </row>
    <row r="762" spans="6:13">
      <c r="F762" s="293"/>
      <c r="G762" s="293"/>
      <c r="H762" s="293"/>
      <c r="I762" s="293"/>
      <c r="J762" s="293"/>
      <c r="K762" s="293"/>
      <c r="L762" s="293"/>
      <c r="M762" s="293"/>
    </row>
    <row r="763" spans="6:13">
      <c r="F763" s="293"/>
      <c r="G763" s="293"/>
      <c r="H763" s="293"/>
      <c r="I763" s="293"/>
      <c r="J763" s="293"/>
      <c r="K763" s="293"/>
      <c r="L763" s="293"/>
      <c r="M763" s="293"/>
    </row>
    <row r="764" spans="6:13">
      <c r="F764" s="293"/>
      <c r="G764" s="293"/>
      <c r="H764" s="293"/>
      <c r="I764" s="293"/>
      <c r="J764" s="293"/>
      <c r="K764" s="293"/>
      <c r="L764" s="293"/>
      <c r="M764" s="293"/>
    </row>
    <row r="765" spans="6:13">
      <c r="F765" s="293"/>
      <c r="G765" s="293"/>
      <c r="H765" s="293"/>
      <c r="I765" s="293"/>
      <c r="J765" s="293"/>
      <c r="K765" s="293"/>
      <c r="L765" s="293"/>
      <c r="M765" s="293"/>
    </row>
    <row r="766" spans="6:13">
      <c r="F766" s="293"/>
      <c r="G766" s="293"/>
      <c r="H766" s="293"/>
      <c r="I766" s="293"/>
      <c r="J766" s="293"/>
      <c r="K766" s="293"/>
      <c r="L766" s="293"/>
      <c r="M766" s="293"/>
    </row>
    <row r="767" spans="6:13">
      <c r="F767" s="293"/>
      <c r="G767" s="293"/>
      <c r="H767" s="293"/>
      <c r="I767" s="293"/>
      <c r="J767" s="293"/>
      <c r="K767" s="293"/>
      <c r="L767" s="293"/>
      <c r="M767" s="293"/>
    </row>
    <row r="768" spans="6:13">
      <c r="F768" s="293"/>
      <c r="G768" s="293"/>
      <c r="H768" s="293"/>
      <c r="I768" s="293"/>
      <c r="J768" s="293"/>
      <c r="K768" s="293"/>
      <c r="L768" s="293"/>
      <c r="M768" s="293"/>
    </row>
    <row r="769" spans="6:13">
      <c r="F769" s="293"/>
      <c r="G769" s="293"/>
      <c r="H769" s="293"/>
      <c r="I769" s="293"/>
      <c r="J769" s="293"/>
      <c r="K769" s="293"/>
      <c r="L769" s="293"/>
      <c r="M769" s="293"/>
    </row>
    <row r="770" spans="6:13">
      <c r="F770" s="293"/>
      <c r="G770" s="293"/>
      <c r="H770" s="293"/>
      <c r="I770" s="293"/>
      <c r="J770" s="293"/>
      <c r="K770" s="293"/>
      <c r="L770" s="293"/>
      <c r="M770" s="293"/>
    </row>
    <row r="771" spans="6:13">
      <c r="F771" s="293"/>
      <c r="G771" s="293"/>
      <c r="H771" s="293"/>
      <c r="I771" s="293"/>
      <c r="J771" s="293"/>
      <c r="K771" s="293"/>
      <c r="L771" s="293"/>
      <c r="M771" s="293"/>
    </row>
    <row r="772" spans="6:13">
      <c r="F772" s="293"/>
      <c r="G772" s="293"/>
      <c r="H772" s="293"/>
      <c r="I772" s="293"/>
      <c r="J772" s="293"/>
      <c r="K772" s="293"/>
      <c r="L772" s="293"/>
      <c r="M772" s="293"/>
    </row>
    <row r="773" spans="6:13">
      <c r="F773" s="293"/>
      <c r="G773" s="293"/>
      <c r="H773" s="293"/>
      <c r="I773" s="293"/>
      <c r="J773" s="293"/>
      <c r="K773" s="293"/>
      <c r="L773" s="293"/>
      <c r="M773" s="293"/>
    </row>
    <row r="774" spans="6:13">
      <c r="F774" s="293"/>
      <c r="G774" s="293"/>
      <c r="H774" s="293"/>
      <c r="I774" s="293"/>
      <c r="J774" s="293"/>
      <c r="K774" s="293"/>
      <c r="L774" s="293"/>
      <c r="M774" s="293"/>
    </row>
    <row r="775" spans="6:13">
      <c r="F775" s="293"/>
      <c r="G775" s="293"/>
      <c r="H775" s="293"/>
      <c r="I775" s="293"/>
      <c r="J775" s="293"/>
      <c r="K775" s="293"/>
      <c r="L775" s="293"/>
      <c r="M775" s="293"/>
    </row>
    <row r="776" spans="6:13">
      <c r="F776" s="293"/>
      <c r="G776" s="293"/>
      <c r="H776" s="293"/>
      <c r="I776" s="293"/>
      <c r="J776" s="293"/>
      <c r="K776" s="293"/>
      <c r="L776" s="293"/>
      <c r="M776" s="293"/>
    </row>
    <row r="777" spans="6:13">
      <c r="F777" s="293"/>
      <c r="G777" s="293"/>
      <c r="H777" s="293"/>
      <c r="I777" s="293"/>
      <c r="J777" s="293"/>
      <c r="K777" s="293"/>
      <c r="L777" s="293"/>
      <c r="M777" s="293"/>
    </row>
    <row r="778" spans="6:13">
      <c r="F778" s="293"/>
      <c r="G778" s="293"/>
      <c r="H778" s="293"/>
      <c r="I778" s="293"/>
      <c r="J778" s="293"/>
      <c r="K778" s="293"/>
      <c r="L778" s="293"/>
      <c r="M778" s="293"/>
    </row>
    <row r="779" spans="6:13">
      <c r="F779" s="293"/>
      <c r="G779" s="293"/>
      <c r="H779" s="293"/>
      <c r="I779" s="293"/>
      <c r="J779" s="293"/>
      <c r="K779" s="293"/>
      <c r="L779" s="293"/>
      <c r="M779" s="293"/>
    </row>
    <row r="780" spans="6:13">
      <c r="F780" s="293"/>
      <c r="G780" s="293"/>
      <c r="H780" s="293"/>
      <c r="I780" s="293"/>
      <c r="J780" s="293"/>
      <c r="K780" s="293"/>
      <c r="L780" s="293"/>
      <c r="M780" s="293"/>
    </row>
    <row r="781" spans="6:13">
      <c r="F781" s="293"/>
      <c r="G781" s="293"/>
      <c r="H781" s="293"/>
      <c r="I781" s="293"/>
      <c r="J781" s="293"/>
      <c r="K781" s="293"/>
      <c r="L781" s="293"/>
      <c r="M781" s="293"/>
    </row>
    <row r="782" spans="6:13">
      <c r="F782" s="293"/>
      <c r="G782" s="293"/>
      <c r="H782" s="293"/>
      <c r="I782" s="293"/>
      <c r="J782" s="293"/>
      <c r="K782" s="293"/>
      <c r="L782" s="293"/>
      <c r="M782" s="293"/>
    </row>
    <row r="783" spans="6:13">
      <c r="F783" s="293"/>
      <c r="G783" s="293"/>
      <c r="H783" s="293"/>
      <c r="I783" s="293"/>
      <c r="J783" s="293"/>
      <c r="K783" s="293"/>
      <c r="L783" s="293"/>
      <c r="M783" s="293"/>
    </row>
    <row r="784" spans="6:13">
      <c r="F784" s="293"/>
      <c r="G784" s="293"/>
      <c r="H784" s="293"/>
      <c r="I784" s="293"/>
      <c r="J784" s="293"/>
      <c r="K784" s="293"/>
      <c r="L784" s="293"/>
      <c r="M784" s="293"/>
    </row>
    <row r="785" spans="6:13">
      <c r="F785" s="293"/>
      <c r="G785" s="293"/>
      <c r="H785" s="293"/>
      <c r="I785" s="293"/>
      <c r="J785" s="293"/>
      <c r="K785" s="293"/>
      <c r="L785" s="293"/>
      <c r="M785" s="293"/>
    </row>
    <row r="786" spans="6:13">
      <c r="F786" s="293"/>
      <c r="G786" s="293"/>
      <c r="H786" s="293"/>
      <c r="I786" s="293"/>
      <c r="J786" s="293"/>
      <c r="K786" s="293"/>
      <c r="L786" s="293"/>
      <c r="M786" s="293"/>
    </row>
    <row r="787" spans="6:13">
      <c r="F787" s="293"/>
      <c r="G787" s="293"/>
      <c r="H787" s="293"/>
      <c r="I787" s="293"/>
      <c r="J787" s="293"/>
      <c r="K787" s="293"/>
      <c r="L787" s="293"/>
      <c r="M787" s="293"/>
    </row>
    <row r="788" spans="6:13">
      <c r="F788" s="293"/>
      <c r="G788" s="293"/>
      <c r="H788" s="293"/>
      <c r="I788" s="293"/>
      <c r="J788" s="293"/>
      <c r="K788" s="293"/>
      <c r="L788" s="293"/>
      <c r="M788" s="293"/>
    </row>
    <row r="789" spans="6:13">
      <c r="F789" s="293"/>
      <c r="G789" s="293"/>
      <c r="H789" s="293"/>
      <c r="I789" s="293"/>
      <c r="J789" s="293"/>
      <c r="K789" s="293"/>
      <c r="L789" s="293"/>
      <c r="M789" s="293"/>
    </row>
    <row r="790" spans="6:13">
      <c r="F790" s="293"/>
      <c r="G790" s="293"/>
      <c r="H790" s="293"/>
      <c r="I790" s="293"/>
      <c r="J790" s="293"/>
      <c r="K790" s="293"/>
      <c r="L790" s="293"/>
      <c r="M790" s="293"/>
    </row>
    <row r="791" spans="6:13">
      <c r="F791" s="293"/>
      <c r="G791" s="293"/>
      <c r="H791" s="293"/>
      <c r="I791" s="293"/>
      <c r="J791" s="293"/>
      <c r="K791" s="293"/>
      <c r="L791" s="293"/>
      <c r="M791" s="293"/>
    </row>
    <row r="792" spans="6:13">
      <c r="F792" s="293"/>
      <c r="G792" s="293"/>
      <c r="H792" s="293"/>
      <c r="I792" s="293"/>
      <c r="J792" s="293"/>
      <c r="K792" s="293"/>
      <c r="L792" s="293"/>
      <c r="M792" s="293"/>
    </row>
    <row r="793" spans="6:13">
      <c r="F793" s="293"/>
      <c r="G793" s="293"/>
      <c r="H793" s="293"/>
      <c r="I793" s="293"/>
      <c r="J793" s="293"/>
      <c r="K793" s="293"/>
      <c r="L793" s="293"/>
      <c r="M793" s="293"/>
    </row>
    <row r="794" spans="6:13">
      <c r="F794" s="293"/>
      <c r="G794" s="293"/>
      <c r="H794" s="293"/>
      <c r="I794" s="293"/>
      <c r="J794" s="293"/>
      <c r="K794" s="293"/>
      <c r="L794" s="293"/>
      <c r="M794" s="293"/>
    </row>
    <row r="795" spans="6:13">
      <c r="F795" s="293"/>
      <c r="G795" s="293"/>
      <c r="H795" s="293"/>
      <c r="I795" s="293"/>
      <c r="J795" s="293"/>
      <c r="K795" s="293"/>
      <c r="L795" s="293"/>
      <c r="M795" s="293"/>
    </row>
    <row r="796" spans="6:13">
      <c r="F796" s="293"/>
      <c r="G796" s="293"/>
      <c r="H796" s="293"/>
      <c r="I796" s="293"/>
      <c r="J796" s="293"/>
      <c r="K796" s="293"/>
      <c r="L796" s="293"/>
      <c r="M796" s="293"/>
    </row>
    <row r="797" spans="6:13">
      <c r="F797" s="293"/>
      <c r="G797" s="293"/>
      <c r="H797" s="293"/>
      <c r="I797" s="293"/>
      <c r="J797" s="293"/>
      <c r="K797" s="293"/>
      <c r="L797" s="293"/>
      <c r="M797" s="293"/>
    </row>
    <row r="798" spans="6:13">
      <c r="F798" s="293"/>
      <c r="G798" s="293"/>
      <c r="H798" s="293"/>
      <c r="I798" s="293"/>
      <c r="J798" s="293"/>
      <c r="K798" s="293"/>
      <c r="L798" s="293"/>
      <c r="M798" s="293"/>
    </row>
    <row r="799" spans="6:13">
      <c r="F799" s="293"/>
      <c r="G799" s="293"/>
      <c r="H799" s="293"/>
      <c r="I799" s="293"/>
      <c r="J799" s="293"/>
      <c r="K799" s="293"/>
      <c r="L799" s="293"/>
      <c r="M799" s="293"/>
    </row>
    <row r="800" spans="6:13">
      <c r="F800" s="293"/>
      <c r="G800" s="293"/>
      <c r="H800" s="293"/>
      <c r="I800" s="293"/>
      <c r="J800" s="293"/>
      <c r="K800" s="293"/>
      <c r="L800" s="293"/>
      <c r="M800" s="293"/>
    </row>
    <row r="801" spans="6:13">
      <c r="F801" s="293"/>
      <c r="G801" s="293"/>
      <c r="H801" s="293"/>
      <c r="I801" s="293"/>
      <c r="J801" s="293"/>
      <c r="K801" s="293"/>
      <c r="L801" s="293"/>
      <c r="M801" s="293"/>
    </row>
    <row r="802" spans="6:13">
      <c r="F802" s="293"/>
      <c r="G802" s="293"/>
      <c r="H802" s="293"/>
      <c r="I802" s="293"/>
      <c r="J802" s="293"/>
      <c r="K802" s="293"/>
      <c r="L802" s="293"/>
      <c r="M802" s="293"/>
    </row>
    <row r="803" spans="6:13">
      <c r="F803" s="293"/>
      <c r="G803" s="293"/>
      <c r="H803" s="293"/>
      <c r="I803" s="293"/>
      <c r="J803" s="293"/>
      <c r="K803" s="293"/>
      <c r="L803" s="293"/>
      <c r="M803" s="293"/>
    </row>
    <row r="804" spans="6:13">
      <c r="F804" s="293"/>
      <c r="G804" s="293"/>
      <c r="H804" s="293"/>
      <c r="I804" s="293"/>
      <c r="J804" s="293"/>
      <c r="K804" s="293"/>
      <c r="L804" s="293"/>
      <c r="M804" s="293"/>
    </row>
    <row r="805" spans="6:13">
      <c r="F805" s="293"/>
      <c r="G805" s="293"/>
      <c r="H805" s="293"/>
      <c r="I805" s="293"/>
      <c r="J805" s="293"/>
      <c r="K805" s="293"/>
      <c r="L805" s="293"/>
      <c r="M805" s="293"/>
    </row>
    <row r="806" spans="6:13">
      <c r="F806" s="293"/>
      <c r="G806" s="293"/>
      <c r="H806" s="293"/>
      <c r="I806" s="293"/>
      <c r="J806" s="293"/>
      <c r="K806" s="293"/>
      <c r="L806" s="293"/>
      <c r="M806" s="293"/>
    </row>
    <row r="807" spans="6:13">
      <c r="F807" s="293"/>
      <c r="G807" s="293"/>
      <c r="H807" s="293"/>
      <c r="I807" s="293"/>
      <c r="J807" s="293"/>
      <c r="K807" s="293"/>
      <c r="L807" s="293"/>
      <c r="M807" s="293"/>
    </row>
    <row r="808" spans="6:13">
      <c r="F808" s="293"/>
      <c r="G808" s="293"/>
      <c r="H808" s="293"/>
      <c r="I808" s="293"/>
      <c r="J808" s="293"/>
      <c r="K808" s="293"/>
      <c r="L808" s="293"/>
      <c r="M808" s="293"/>
    </row>
    <row r="809" spans="6:13">
      <c r="F809" s="293"/>
      <c r="G809" s="293"/>
      <c r="H809" s="293"/>
      <c r="I809" s="293"/>
      <c r="J809" s="293"/>
      <c r="K809" s="293"/>
      <c r="L809" s="293"/>
      <c r="M809" s="293"/>
    </row>
    <row r="810" spans="6:13">
      <c r="F810" s="293"/>
      <c r="G810" s="293"/>
      <c r="H810" s="293"/>
      <c r="I810" s="293"/>
      <c r="J810" s="293"/>
      <c r="K810" s="293"/>
      <c r="L810" s="293"/>
      <c r="M810" s="293"/>
    </row>
    <row r="811" spans="6:13">
      <c r="F811" s="293"/>
      <c r="G811" s="293"/>
      <c r="H811" s="293"/>
      <c r="I811" s="293"/>
      <c r="J811" s="293"/>
      <c r="K811" s="293"/>
      <c r="L811" s="293"/>
      <c r="M811" s="293"/>
    </row>
    <row r="812" spans="6:13">
      <c r="F812" s="293"/>
      <c r="G812" s="293"/>
      <c r="H812" s="293"/>
      <c r="I812" s="293"/>
      <c r="J812" s="293"/>
      <c r="K812" s="293"/>
      <c r="L812" s="293"/>
      <c r="M812" s="293"/>
    </row>
    <row r="813" spans="6:13">
      <c r="F813" s="293"/>
      <c r="G813" s="293"/>
      <c r="H813" s="293"/>
      <c r="I813" s="293"/>
      <c r="J813" s="293"/>
      <c r="K813" s="293"/>
      <c r="L813" s="293"/>
      <c r="M813" s="293"/>
    </row>
    <row r="814" spans="6:13">
      <c r="F814" s="293"/>
      <c r="G814" s="293"/>
      <c r="H814" s="293"/>
      <c r="I814" s="293"/>
      <c r="J814" s="293"/>
      <c r="K814" s="293"/>
      <c r="L814" s="293"/>
      <c r="M814" s="293"/>
    </row>
    <row r="815" spans="6:13">
      <c r="F815" s="293"/>
      <c r="G815" s="293"/>
      <c r="H815" s="293"/>
      <c r="I815" s="293"/>
      <c r="J815" s="293"/>
      <c r="K815" s="293"/>
      <c r="L815" s="293"/>
      <c r="M815" s="293"/>
    </row>
    <row r="816" spans="6:13">
      <c r="F816" s="293"/>
      <c r="G816" s="293"/>
      <c r="H816" s="293"/>
      <c r="I816" s="293"/>
      <c r="J816" s="293"/>
      <c r="K816" s="293"/>
      <c r="L816" s="293"/>
      <c r="M816" s="293"/>
    </row>
    <row r="817" spans="6:13">
      <c r="F817" s="293"/>
      <c r="G817" s="293"/>
      <c r="H817" s="293"/>
      <c r="I817" s="293"/>
      <c r="J817" s="293"/>
      <c r="K817" s="293"/>
      <c r="L817" s="293"/>
      <c r="M817" s="293"/>
    </row>
    <row r="818" spans="6:13">
      <c r="F818" s="293"/>
      <c r="G818" s="293"/>
      <c r="H818" s="293"/>
      <c r="I818" s="293"/>
      <c r="J818" s="293"/>
      <c r="K818" s="293"/>
      <c r="L818" s="293"/>
      <c r="M818" s="293"/>
    </row>
    <row r="819" spans="6:13">
      <c r="F819" s="293"/>
      <c r="G819" s="293"/>
      <c r="H819" s="293"/>
      <c r="I819" s="293"/>
      <c r="J819" s="293"/>
      <c r="K819" s="293"/>
      <c r="L819" s="293"/>
      <c r="M819" s="293"/>
    </row>
    <row r="820" spans="6:13">
      <c r="F820" s="293"/>
      <c r="G820" s="293"/>
      <c r="H820" s="293"/>
      <c r="I820" s="293"/>
      <c r="J820" s="293"/>
      <c r="K820" s="293"/>
      <c r="L820" s="293"/>
      <c r="M820" s="293"/>
    </row>
    <row r="821" spans="6:13">
      <c r="F821" s="293"/>
      <c r="G821" s="293"/>
      <c r="H821" s="293"/>
      <c r="I821" s="293"/>
      <c r="J821" s="293"/>
      <c r="K821" s="293"/>
      <c r="L821" s="293"/>
      <c r="M821" s="293"/>
    </row>
    <row r="822" spans="6:13">
      <c r="F822" s="293"/>
      <c r="G822" s="293"/>
      <c r="H822" s="293"/>
      <c r="I822" s="293"/>
      <c r="J822" s="293"/>
      <c r="K822" s="293"/>
      <c r="L822" s="293"/>
      <c r="M822" s="293"/>
    </row>
    <row r="823" spans="6:13">
      <c r="F823" s="293"/>
      <c r="G823" s="293"/>
      <c r="H823" s="293"/>
      <c r="I823" s="293"/>
      <c r="J823" s="293"/>
      <c r="K823" s="293"/>
      <c r="L823" s="293"/>
      <c r="M823" s="293"/>
    </row>
    <row r="824" spans="6:13">
      <c r="F824" s="293"/>
      <c r="G824" s="293"/>
      <c r="H824" s="293"/>
      <c r="I824" s="293"/>
      <c r="J824" s="293"/>
      <c r="K824" s="293"/>
      <c r="L824" s="293"/>
      <c r="M824" s="293"/>
    </row>
    <row r="825" spans="6:13">
      <c r="F825" s="293"/>
      <c r="G825" s="293"/>
      <c r="H825" s="293"/>
      <c r="I825" s="293"/>
      <c r="J825" s="293"/>
      <c r="K825" s="293"/>
      <c r="L825" s="293"/>
      <c r="M825" s="293"/>
    </row>
    <row r="826" spans="6:13">
      <c r="F826" s="293"/>
      <c r="G826" s="293"/>
      <c r="H826" s="293"/>
      <c r="I826" s="293"/>
      <c r="J826" s="293"/>
      <c r="K826" s="293"/>
      <c r="L826" s="293"/>
      <c r="M826" s="293"/>
    </row>
    <row r="827" spans="6:13">
      <c r="F827" s="293"/>
      <c r="G827" s="293"/>
      <c r="H827" s="293"/>
      <c r="I827" s="293"/>
      <c r="J827" s="293"/>
      <c r="K827" s="293"/>
      <c r="L827" s="293"/>
      <c r="M827" s="293"/>
    </row>
    <row r="828" spans="6:13">
      <c r="F828" s="293"/>
      <c r="G828" s="293"/>
      <c r="H828" s="293"/>
      <c r="I828" s="293"/>
      <c r="J828" s="293"/>
      <c r="K828" s="293"/>
      <c r="L828" s="293"/>
      <c r="M828" s="293"/>
    </row>
    <row r="829" spans="6:13">
      <c r="F829" s="293"/>
      <c r="G829" s="293"/>
      <c r="H829" s="293"/>
      <c r="I829" s="293"/>
      <c r="J829" s="293"/>
      <c r="K829" s="293"/>
      <c r="L829" s="293"/>
      <c r="M829" s="293"/>
    </row>
    <row r="830" spans="6:13">
      <c r="F830" s="293"/>
      <c r="G830" s="293"/>
      <c r="H830" s="293"/>
      <c r="I830" s="293"/>
      <c r="J830" s="293"/>
      <c r="K830" s="293"/>
      <c r="L830" s="293"/>
      <c r="M830" s="293"/>
    </row>
    <row r="831" spans="6:13">
      <c r="F831" s="293"/>
      <c r="G831" s="293"/>
      <c r="H831" s="293"/>
      <c r="I831" s="293"/>
      <c r="J831" s="293"/>
      <c r="K831" s="293"/>
      <c r="L831" s="293"/>
      <c r="M831" s="293"/>
    </row>
    <row r="832" spans="6:13">
      <c r="F832" s="293"/>
      <c r="G832" s="293"/>
      <c r="H832" s="293"/>
      <c r="I832" s="293"/>
      <c r="J832" s="293"/>
      <c r="K832" s="293"/>
      <c r="L832" s="293"/>
      <c r="M832" s="293"/>
    </row>
    <row r="833" spans="6:13">
      <c r="F833" s="293"/>
      <c r="G833" s="293"/>
      <c r="H833" s="293"/>
      <c r="I833" s="293"/>
      <c r="J833" s="293"/>
      <c r="K833" s="293"/>
      <c r="L833" s="293"/>
      <c r="M833" s="293"/>
    </row>
    <row r="834" spans="6:13">
      <c r="F834" s="293"/>
      <c r="G834" s="293"/>
      <c r="H834" s="293"/>
      <c r="I834" s="293"/>
      <c r="J834" s="293"/>
      <c r="K834" s="293"/>
      <c r="L834" s="293"/>
      <c r="M834" s="293"/>
    </row>
    <row r="835" spans="6:13">
      <c r="F835" s="293"/>
      <c r="G835" s="293"/>
      <c r="H835" s="293"/>
      <c r="I835" s="293"/>
      <c r="J835" s="293"/>
      <c r="K835" s="293"/>
      <c r="L835" s="293"/>
      <c r="M835" s="293"/>
    </row>
    <row r="836" spans="6:13">
      <c r="F836" s="293"/>
      <c r="G836" s="293"/>
      <c r="H836" s="293"/>
      <c r="I836" s="293"/>
      <c r="J836" s="293"/>
      <c r="K836" s="293"/>
      <c r="L836" s="293"/>
      <c r="M836" s="293"/>
    </row>
    <row r="837" spans="6:13">
      <c r="F837" s="293"/>
      <c r="G837" s="293"/>
      <c r="H837" s="293"/>
      <c r="I837" s="293"/>
      <c r="J837" s="293"/>
      <c r="K837" s="293"/>
      <c r="L837" s="293"/>
      <c r="M837" s="293"/>
    </row>
    <row r="838" spans="6:13">
      <c r="F838" s="293"/>
      <c r="G838" s="293"/>
      <c r="H838" s="293"/>
      <c r="I838" s="293"/>
      <c r="J838" s="293"/>
      <c r="K838" s="293"/>
      <c r="L838" s="293"/>
      <c r="M838" s="293"/>
    </row>
    <row r="839" spans="6:13">
      <c r="F839" s="293"/>
      <c r="G839" s="293"/>
      <c r="H839" s="293"/>
      <c r="I839" s="293"/>
      <c r="J839" s="293"/>
      <c r="K839" s="293"/>
      <c r="L839" s="293"/>
      <c r="M839" s="293"/>
    </row>
    <row r="840" spans="6:13">
      <c r="F840" s="293"/>
      <c r="G840" s="293"/>
      <c r="H840" s="293"/>
      <c r="I840" s="293"/>
      <c r="J840" s="293"/>
      <c r="K840" s="293"/>
      <c r="L840" s="293"/>
      <c r="M840" s="293"/>
    </row>
    <row r="841" spans="6:13">
      <c r="F841" s="293"/>
      <c r="G841" s="293"/>
      <c r="H841" s="293"/>
      <c r="I841" s="293"/>
      <c r="J841" s="293"/>
      <c r="K841" s="293"/>
      <c r="L841" s="293"/>
      <c r="M841" s="293"/>
    </row>
    <row r="842" spans="6:13">
      <c r="F842" s="293"/>
      <c r="G842" s="293"/>
      <c r="H842" s="293"/>
      <c r="I842" s="293"/>
      <c r="J842" s="293"/>
      <c r="K842" s="293"/>
      <c r="L842" s="293"/>
      <c r="M842" s="293"/>
    </row>
    <row r="843" spans="6:13">
      <c r="F843" s="293"/>
      <c r="G843" s="293"/>
      <c r="H843" s="293"/>
      <c r="I843" s="293"/>
      <c r="J843" s="293"/>
      <c r="K843" s="293"/>
      <c r="L843" s="293"/>
      <c r="M843" s="293"/>
    </row>
    <row r="844" spans="6:13">
      <c r="F844" s="293"/>
      <c r="G844" s="293"/>
      <c r="H844" s="293"/>
      <c r="I844" s="293"/>
      <c r="J844" s="293"/>
      <c r="K844" s="293"/>
      <c r="L844" s="293"/>
      <c r="M844" s="293"/>
    </row>
    <row r="845" spans="6:13">
      <c r="F845" s="293"/>
      <c r="G845" s="293"/>
      <c r="H845" s="293"/>
      <c r="I845" s="293"/>
      <c r="J845" s="293"/>
      <c r="K845" s="293"/>
      <c r="L845" s="293"/>
      <c r="M845" s="293"/>
    </row>
    <row r="846" spans="6:13">
      <c r="F846" s="293"/>
      <c r="G846" s="293"/>
      <c r="H846" s="293"/>
      <c r="I846" s="293"/>
      <c r="J846" s="293"/>
      <c r="K846" s="293"/>
      <c r="L846" s="293"/>
      <c r="M846" s="293"/>
    </row>
    <row r="847" spans="6:13">
      <c r="F847" s="293"/>
      <c r="G847" s="293"/>
      <c r="H847" s="293"/>
      <c r="I847" s="293"/>
      <c r="J847" s="293"/>
      <c r="K847" s="293"/>
      <c r="L847" s="293"/>
      <c r="M847" s="293"/>
    </row>
    <row r="848" spans="6:13">
      <c r="F848" s="293"/>
      <c r="G848" s="293"/>
      <c r="H848" s="293"/>
      <c r="I848" s="293"/>
      <c r="J848" s="293"/>
      <c r="K848" s="293"/>
      <c r="L848" s="293"/>
      <c r="M848" s="293"/>
    </row>
    <row r="849" spans="6:13">
      <c r="F849" s="293"/>
      <c r="G849" s="293"/>
      <c r="H849" s="293"/>
      <c r="I849" s="293"/>
      <c r="J849" s="293"/>
      <c r="K849" s="293"/>
      <c r="L849" s="293"/>
      <c r="M849" s="293"/>
    </row>
    <row r="850" spans="6:13">
      <c r="F850" s="293"/>
      <c r="G850" s="293"/>
      <c r="H850" s="293"/>
      <c r="I850" s="293"/>
      <c r="J850" s="293"/>
      <c r="K850" s="293"/>
      <c r="L850" s="293"/>
      <c r="M850" s="293"/>
    </row>
    <row r="851" spans="6:13">
      <c r="F851" s="293"/>
      <c r="G851" s="293"/>
      <c r="H851" s="293"/>
      <c r="I851" s="293"/>
      <c r="J851" s="293"/>
      <c r="K851" s="293"/>
      <c r="L851" s="293"/>
      <c r="M851" s="293"/>
    </row>
    <row r="852" spans="6:13">
      <c r="F852" s="293"/>
      <c r="G852" s="293"/>
      <c r="H852" s="293"/>
      <c r="I852" s="293"/>
      <c r="J852" s="293"/>
      <c r="K852" s="293"/>
      <c r="L852" s="293"/>
      <c r="M852" s="293"/>
    </row>
    <row r="853" spans="6:13">
      <c r="F853" s="293"/>
      <c r="G853" s="293"/>
      <c r="H853" s="293"/>
      <c r="I853" s="293"/>
      <c r="J853" s="293"/>
      <c r="K853" s="293"/>
      <c r="L853" s="293"/>
      <c r="M853" s="293"/>
    </row>
    <row r="854" spans="6:13">
      <c r="F854" s="293"/>
      <c r="G854" s="293"/>
      <c r="H854" s="293"/>
      <c r="I854" s="293"/>
      <c r="J854" s="293"/>
      <c r="K854" s="293"/>
      <c r="L854" s="293"/>
      <c r="M854" s="293"/>
    </row>
    <row r="855" spans="6:13">
      <c r="F855" s="293"/>
      <c r="G855" s="293"/>
      <c r="H855" s="293"/>
      <c r="I855" s="293"/>
      <c r="J855" s="293"/>
      <c r="K855" s="293"/>
      <c r="L855" s="293"/>
      <c r="M855" s="293"/>
    </row>
    <row r="856" spans="6:13">
      <c r="F856" s="293"/>
      <c r="G856" s="293"/>
      <c r="H856" s="293"/>
      <c r="I856" s="293"/>
      <c r="J856" s="293"/>
      <c r="K856" s="293"/>
      <c r="L856" s="293"/>
      <c r="M856" s="293"/>
    </row>
    <row r="857" spans="6:13">
      <c r="F857" s="293"/>
      <c r="G857" s="293"/>
      <c r="H857" s="293"/>
      <c r="I857" s="293"/>
      <c r="J857" s="293"/>
      <c r="K857" s="293"/>
      <c r="L857" s="293"/>
      <c r="M857" s="293"/>
    </row>
    <row r="858" spans="6:13">
      <c r="F858" s="293"/>
      <c r="G858" s="293"/>
      <c r="H858" s="293"/>
      <c r="I858" s="293"/>
      <c r="J858" s="293"/>
      <c r="K858" s="293"/>
      <c r="L858" s="293"/>
      <c r="M858" s="293"/>
    </row>
    <row r="859" spans="6:13">
      <c r="F859" s="293"/>
      <c r="G859" s="293"/>
      <c r="H859" s="293"/>
      <c r="I859" s="293"/>
      <c r="J859" s="293"/>
      <c r="K859" s="293"/>
      <c r="L859" s="293"/>
      <c r="M859" s="293"/>
    </row>
    <row r="860" spans="6:13">
      <c r="F860" s="293"/>
      <c r="G860" s="293"/>
      <c r="H860" s="293"/>
      <c r="I860" s="293"/>
      <c r="J860" s="293"/>
      <c r="K860" s="293"/>
      <c r="L860" s="293"/>
      <c r="M860" s="293"/>
    </row>
    <row r="861" spans="6:13">
      <c r="F861" s="293"/>
      <c r="G861" s="293"/>
      <c r="H861" s="293"/>
      <c r="I861" s="293"/>
      <c r="J861" s="293"/>
      <c r="K861" s="293"/>
      <c r="L861" s="293"/>
      <c r="M861" s="293"/>
    </row>
    <row r="862" spans="6:13">
      <c r="F862" s="293"/>
      <c r="G862" s="293"/>
      <c r="H862" s="293"/>
      <c r="I862" s="293"/>
      <c r="J862" s="293"/>
      <c r="K862" s="293"/>
      <c r="L862" s="293"/>
      <c r="M862" s="293"/>
    </row>
    <row r="863" spans="6:13">
      <c r="F863" s="293"/>
      <c r="G863" s="293"/>
      <c r="H863" s="293"/>
      <c r="I863" s="293"/>
      <c r="J863" s="293"/>
      <c r="K863" s="293"/>
      <c r="L863" s="293"/>
      <c r="M863" s="293"/>
    </row>
    <row r="864" spans="6:13">
      <c r="F864" s="293"/>
      <c r="G864" s="293"/>
      <c r="H864" s="293"/>
      <c r="I864" s="293"/>
      <c r="J864" s="293"/>
      <c r="K864" s="293"/>
      <c r="L864" s="293"/>
      <c r="M864" s="293"/>
    </row>
    <row r="865" spans="6:13">
      <c r="F865" s="293"/>
      <c r="G865" s="293"/>
      <c r="H865" s="293"/>
      <c r="I865" s="293"/>
      <c r="J865" s="293"/>
      <c r="K865" s="293"/>
      <c r="L865" s="293"/>
      <c r="M865" s="293"/>
    </row>
    <row r="866" spans="6:13">
      <c r="F866" s="293"/>
      <c r="G866" s="293"/>
      <c r="H866" s="293"/>
      <c r="I866" s="293"/>
      <c r="J866" s="293"/>
      <c r="K866" s="293"/>
      <c r="L866" s="293"/>
      <c r="M866" s="293"/>
    </row>
    <row r="867" spans="6:13">
      <c r="F867" s="293"/>
      <c r="G867" s="293"/>
      <c r="H867" s="293"/>
      <c r="I867" s="293"/>
      <c r="J867" s="293"/>
      <c r="K867" s="293"/>
      <c r="L867" s="293"/>
      <c r="M867" s="293"/>
    </row>
    <row r="868" spans="6:13">
      <c r="F868" s="293"/>
      <c r="G868" s="293"/>
      <c r="H868" s="293"/>
      <c r="I868" s="293"/>
      <c r="J868" s="293"/>
      <c r="K868" s="293"/>
      <c r="L868" s="293"/>
      <c r="M868" s="293"/>
    </row>
    <row r="869" spans="6:13">
      <c r="F869" s="293"/>
      <c r="G869" s="293"/>
      <c r="H869" s="293"/>
      <c r="I869" s="293"/>
      <c r="J869" s="293"/>
      <c r="K869" s="293"/>
      <c r="L869" s="293"/>
      <c r="M869" s="293"/>
    </row>
    <row r="870" spans="6:13">
      <c r="F870" s="293"/>
      <c r="G870" s="293"/>
      <c r="H870" s="293"/>
      <c r="I870" s="293"/>
      <c r="J870" s="293"/>
      <c r="K870" s="293"/>
      <c r="L870" s="293"/>
      <c r="M870" s="293"/>
    </row>
    <row r="871" spans="6:13">
      <c r="F871" s="293"/>
      <c r="G871" s="293"/>
      <c r="H871" s="293"/>
      <c r="I871" s="293"/>
      <c r="J871" s="293"/>
      <c r="K871" s="293"/>
      <c r="L871" s="293"/>
      <c r="M871" s="293"/>
    </row>
    <row r="872" spans="6:13">
      <c r="F872" s="293"/>
      <c r="G872" s="293"/>
      <c r="H872" s="293"/>
      <c r="I872" s="293"/>
      <c r="J872" s="293"/>
      <c r="K872" s="293"/>
      <c r="L872" s="293"/>
      <c r="M872" s="293"/>
    </row>
    <row r="873" spans="6:13">
      <c r="F873" s="293"/>
      <c r="G873" s="293"/>
      <c r="H873" s="293"/>
      <c r="I873" s="293"/>
      <c r="J873" s="293"/>
      <c r="K873" s="293"/>
      <c r="L873" s="293"/>
      <c r="M873" s="293"/>
    </row>
    <row r="874" spans="6:13">
      <c r="F874" s="293"/>
      <c r="G874" s="293"/>
      <c r="H874" s="293"/>
      <c r="I874" s="293"/>
      <c r="J874" s="293"/>
      <c r="K874" s="293"/>
      <c r="L874" s="293"/>
      <c r="M874" s="293"/>
    </row>
    <row r="875" spans="6:13">
      <c r="F875" s="293"/>
      <c r="G875" s="293"/>
      <c r="H875" s="293"/>
      <c r="I875" s="293"/>
      <c r="J875" s="293"/>
      <c r="K875" s="293"/>
      <c r="L875" s="293"/>
      <c r="M875" s="293"/>
    </row>
    <row r="876" spans="6:13">
      <c r="F876" s="293"/>
      <c r="G876" s="293"/>
      <c r="H876" s="293"/>
      <c r="I876" s="293"/>
      <c r="J876" s="293"/>
      <c r="K876" s="293"/>
      <c r="L876" s="293"/>
      <c r="M876" s="293"/>
    </row>
    <row r="877" spans="6:13">
      <c r="F877" s="293"/>
      <c r="G877" s="293"/>
      <c r="H877" s="293"/>
      <c r="I877" s="293"/>
      <c r="J877" s="293"/>
      <c r="K877" s="293"/>
      <c r="L877" s="293"/>
      <c r="M877" s="293"/>
    </row>
    <row r="878" spans="6:13">
      <c r="F878" s="293"/>
      <c r="G878" s="293"/>
      <c r="H878" s="293"/>
      <c r="I878" s="293"/>
      <c r="J878" s="293"/>
      <c r="K878" s="293"/>
      <c r="L878" s="293"/>
      <c r="M878" s="293"/>
    </row>
    <row r="879" spans="6:13">
      <c r="F879" s="293"/>
      <c r="G879" s="293"/>
      <c r="H879" s="293"/>
      <c r="I879" s="293"/>
      <c r="J879" s="293"/>
      <c r="K879" s="293"/>
      <c r="L879" s="293"/>
      <c r="M879" s="293"/>
    </row>
    <row r="880" spans="6:13">
      <c r="F880" s="293"/>
      <c r="G880" s="293"/>
      <c r="H880" s="293"/>
      <c r="I880" s="293"/>
      <c r="J880" s="293"/>
      <c r="K880" s="293"/>
      <c r="L880" s="293"/>
      <c r="M880" s="293"/>
    </row>
    <row r="881" spans="6:13">
      <c r="F881" s="293"/>
      <c r="G881" s="293"/>
      <c r="H881" s="293"/>
      <c r="I881" s="293"/>
      <c r="J881" s="293"/>
      <c r="K881" s="293"/>
      <c r="L881" s="293"/>
      <c r="M881" s="293"/>
    </row>
    <row r="882" spans="6:13">
      <c r="F882" s="293"/>
      <c r="G882" s="293"/>
      <c r="H882" s="293"/>
      <c r="I882" s="293"/>
      <c r="J882" s="293"/>
      <c r="K882" s="293"/>
      <c r="L882" s="293"/>
      <c r="M882" s="293"/>
    </row>
    <row r="883" spans="6:13">
      <c r="F883" s="293"/>
      <c r="G883" s="293"/>
      <c r="H883" s="293"/>
      <c r="I883" s="293"/>
      <c r="J883" s="293"/>
      <c r="K883" s="293"/>
      <c r="L883" s="293"/>
      <c r="M883" s="293"/>
    </row>
    <row r="884" spans="6:13">
      <c r="F884" s="293"/>
      <c r="G884" s="293"/>
      <c r="H884" s="293"/>
      <c r="I884" s="293"/>
      <c r="J884" s="293"/>
      <c r="K884" s="293"/>
      <c r="L884" s="293"/>
      <c r="M884" s="293"/>
    </row>
    <row r="885" spans="6:13">
      <c r="F885" s="293"/>
      <c r="G885" s="293"/>
      <c r="H885" s="293"/>
      <c r="I885" s="293"/>
      <c r="J885" s="293"/>
      <c r="K885" s="293"/>
      <c r="L885" s="293"/>
      <c r="M885" s="293"/>
    </row>
    <row r="886" spans="6:13">
      <c r="F886" s="293"/>
      <c r="G886" s="293"/>
      <c r="H886" s="293"/>
      <c r="I886" s="293"/>
      <c r="J886" s="293"/>
      <c r="K886" s="293"/>
      <c r="L886" s="293"/>
      <c r="M886" s="293"/>
    </row>
    <row r="887" spans="6:13">
      <c r="F887" s="293"/>
      <c r="G887" s="293"/>
      <c r="H887" s="293"/>
      <c r="I887" s="293"/>
      <c r="J887" s="293"/>
      <c r="K887" s="293"/>
      <c r="L887" s="293"/>
      <c r="M887" s="293"/>
    </row>
    <row r="888" spans="6:13">
      <c r="F888" s="293"/>
      <c r="G888" s="293"/>
      <c r="H888" s="293"/>
      <c r="I888" s="293"/>
      <c r="J888" s="293"/>
      <c r="K888" s="293"/>
      <c r="L888" s="293"/>
      <c r="M888" s="293"/>
    </row>
    <row r="889" spans="6:13">
      <c r="F889" s="293"/>
      <c r="G889" s="293"/>
      <c r="H889" s="293"/>
      <c r="I889" s="293"/>
      <c r="J889" s="293"/>
      <c r="K889" s="293"/>
      <c r="L889" s="293"/>
      <c r="M889" s="293"/>
    </row>
    <row r="890" spans="6:13">
      <c r="F890" s="293"/>
      <c r="G890" s="293"/>
      <c r="H890" s="293"/>
      <c r="I890" s="293"/>
      <c r="J890" s="293"/>
      <c r="K890" s="293"/>
      <c r="L890" s="293"/>
      <c r="M890" s="293"/>
    </row>
    <row r="891" spans="6:13">
      <c r="F891" s="293"/>
      <c r="G891" s="293"/>
      <c r="H891" s="293"/>
      <c r="I891" s="293"/>
      <c r="J891" s="293"/>
      <c r="K891" s="293"/>
      <c r="L891" s="293"/>
      <c r="M891" s="293"/>
    </row>
    <row r="892" spans="6:13">
      <c r="F892" s="293"/>
      <c r="G892" s="293"/>
      <c r="H892" s="293"/>
      <c r="I892" s="293"/>
      <c r="J892" s="293"/>
      <c r="K892" s="293"/>
      <c r="L892" s="293"/>
      <c r="M892" s="293"/>
    </row>
    <row r="893" spans="6:13">
      <c r="F893" s="293"/>
      <c r="G893" s="293"/>
      <c r="H893" s="293"/>
      <c r="I893" s="293"/>
      <c r="J893" s="293"/>
      <c r="K893" s="293"/>
      <c r="L893" s="293"/>
      <c r="M893" s="293"/>
    </row>
    <row r="894" spans="6:13">
      <c r="F894" s="293"/>
      <c r="G894" s="293"/>
      <c r="H894" s="293"/>
      <c r="I894" s="293"/>
      <c r="J894" s="293"/>
      <c r="K894" s="293"/>
      <c r="L894" s="293"/>
      <c r="M894" s="293"/>
    </row>
    <row r="895" spans="6:13">
      <c r="F895" s="293"/>
      <c r="G895" s="293"/>
      <c r="H895" s="293"/>
      <c r="I895" s="293"/>
      <c r="J895" s="293"/>
      <c r="K895" s="293"/>
      <c r="L895" s="293"/>
      <c r="M895" s="293"/>
    </row>
    <row r="896" spans="6:13">
      <c r="F896" s="293"/>
      <c r="G896" s="293"/>
      <c r="H896" s="293"/>
      <c r="I896" s="293"/>
      <c r="J896" s="293"/>
      <c r="K896" s="293"/>
      <c r="L896" s="293"/>
      <c r="M896" s="293"/>
    </row>
    <row r="897" spans="6:13">
      <c r="F897" s="293"/>
      <c r="G897" s="293"/>
      <c r="H897" s="293"/>
      <c r="I897" s="293"/>
      <c r="J897" s="293"/>
      <c r="K897" s="293"/>
      <c r="L897" s="293"/>
      <c r="M897" s="293"/>
    </row>
    <row r="898" spans="6:13">
      <c r="F898" s="293"/>
      <c r="G898" s="293"/>
      <c r="H898" s="293"/>
      <c r="I898" s="293"/>
      <c r="J898" s="293"/>
      <c r="K898" s="293"/>
      <c r="L898" s="293"/>
      <c r="M898" s="293"/>
    </row>
    <row r="899" spans="6:13">
      <c r="F899" s="293"/>
      <c r="G899" s="293"/>
      <c r="H899" s="293"/>
      <c r="I899" s="293"/>
      <c r="J899" s="293"/>
      <c r="K899" s="293"/>
      <c r="L899" s="293"/>
      <c r="M899" s="293"/>
    </row>
    <row r="900" spans="6:13">
      <c r="F900" s="293"/>
      <c r="G900" s="293"/>
      <c r="H900" s="293"/>
      <c r="I900" s="293"/>
      <c r="J900" s="293"/>
      <c r="K900" s="293"/>
      <c r="L900" s="293"/>
      <c r="M900" s="293"/>
    </row>
    <row r="901" spans="6:13">
      <c r="F901" s="293"/>
      <c r="G901" s="293"/>
      <c r="H901" s="293"/>
      <c r="I901" s="293"/>
      <c r="J901" s="293"/>
      <c r="K901" s="293"/>
      <c r="L901" s="293"/>
      <c r="M901" s="293"/>
    </row>
    <row r="902" spans="6:13">
      <c r="F902" s="293"/>
      <c r="G902" s="293"/>
      <c r="H902" s="293"/>
      <c r="I902" s="293"/>
      <c r="J902" s="293"/>
      <c r="K902" s="293"/>
      <c r="L902" s="293"/>
      <c r="M902" s="293"/>
    </row>
    <row r="903" spans="6:13">
      <c r="F903" s="293"/>
      <c r="G903" s="293"/>
      <c r="H903" s="293"/>
      <c r="I903" s="293"/>
      <c r="J903" s="293"/>
      <c r="K903" s="293"/>
      <c r="L903" s="293"/>
      <c r="M903" s="293"/>
    </row>
    <row r="904" spans="6:13">
      <c r="F904" s="293"/>
      <c r="G904" s="293"/>
      <c r="H904" s="293"/>
      <c r="I904" s="293"/>
      <c r="J904" s="293"/>
      <c r="K904" s="293"/>
      <c r="L904" s="293"/>
      <c r="M904" s="293"/>
    </row>
    <row r="905" spans="6:13">
      <c r="F905" s="293"/>
      <c r="G905" s="293"/>
      <c r="H905" s="293"/>
      <c r="I905" s="293"/>
      <c r="J905" s="293"/>
      <c r="K905" s="293"/>
      <c r="L905" s="293"/>
      <c r="M905" s="293"/>
    </row>
    <row r="906" spans="6:13">
      <c r="F906" s="293"/>
      <c r="G906" s="293"/>
      <c r="H906" s="293"/>
      <c r="I906" s="293"/>
      <c r="J906" s="293"/>
      <c r="K906" s="293"/>
      <c r="L906" s="293"/>
      <c r="M906" s="293"/>
    </row>
    <row r="907" spans="6:13">
      <c r="F907" s="293"/>
      <c r="G907" s="293"/>
      <c r="H907" s="293"/>
      <c r="I907" s="293"/>
      <c r="J907" s="293"/>
      <c r="K907" s="293"/>
      <c r="L907" s="293"/>
      <c r="M907" s="293"/>
    </row>
    <row r="908" spans="6:13">
      <c r="F908" s="293"/>
      <c r="G908" s="293"/>
      <c r="H908" s="293"/>
      <c r="I908" s="293"/>
      <c r="J908" s="293"/>
      <c r="K908" s="293"/>
      <c r="L908" s="293"/>
      <c r="M908" s="293"/>
    </row>
    <row r="909" spans="6:13">
      <c r="F909" s="293"/>
      <c r="G909" s="293"/>
      <c r="H909" s="293"/>
      <c r="I909" s="293"/>
      <c r="J909" s="293"/>
      <c r="K909" s="293"/>
      <c r="L909" s="293"/>
      <c r="M909" s="293"/>
    </row>
    <row r="910" spans="6:13">
      <c r="F910" s="293"/>
      <c r="G910" s="293"/>
      <c r="H910" s="293"/>
      <c r="I910" s="293"/>
      <c r="J910" s="293"/>
      <c r="K910" s="293"/>
      <c r="L910" s="293"/>
      <c r="M910" s="293"/>
    </row>
    <row r="911" spans="6:13">
      <c r="F911" s="293"/>
      <c r="G911" s="293"/>
      <c r="H911" s="293"/>
      <c r="I911" s="293"/>
      <c r="J911" s="293"/>
      <c r="K911" s="293"/>
      <c r="L911" s="293"/>
      <c r="M911" s="293"/>
    </row>
    <row r="912" spans="6:13">
      <c r="F912" s="293"/>
      <c r="G912" s="293"/>
      <c r="H912" s="293"/>
      <c r="I912" s="293"/>
      <c r="J912" s="293"/>
      <c r="K912" s="293"/>
      <c r="L912" s="293"/>
      <c r="M912" s="293"/>
    </row>
    <row r="913" spans="6:13">
      <c r="F913" s="293"/>
      <c r="G913" s="293"/>
      <c r="H913" s="293"/>
      <c r="I913" s="293"/>
      <c r="J913" s="293"/>
      <c r="K913" s="293"/>
      <c r="L913" s="293"/>
      <c r="M913" s="293"/>
    </row>
    <row r="914" spans="6:13">
      <c r="F914" s="293"/>
      <c r="G914" s="293"/>
      <c r="H914" s="293"/>
      <c r="I914" s="293"/>
      <c r="J914" s="293"/>
      <c r="K914" s="293"/>
      <c r="L914" s="293"/>
      <c r="M914" s="293"/>
    </row>
    <row r="915" spans="6:13">
      <c r="F915" s="293"/>
      <c r="G915" s="293"/>
      <c r="H915" s="293"/>
      <c r="I915" s="293"/>
      <c r="J915" s="293"/>
      <c r="K915" s="293"/>
      <c r="L915" s="293"/>
      <c r="M915" s="293"/>
    </row>
    <row r="916" spans="6:13">
      <c r="F916" s="293"/>
      <c r="G916" s="293"/>
      <c r="H916" s="293"/>
      <c r="I916" s="293"/>
      <c r="J916" s="293"/>
      <c r="K916" s="293"/>
      <c r="L916" s="293"/>
      <c r="M916" s="293"/>
    </row>
    <row r="917" spans="6:13">
      <c r="F917" s="293"/>
      <c r="G917" s="293"/>
      <c r="H917" s="293"/>
      <c r="I917" s="293"/>
      <c r="J917" s="293"/>
      <c r="K917" s="293"/>
      <c r="L917" s="293"/>
      <c r="M917" s="293"/>
    </row>
    <row r="918" spans="6:13">
      <c r="F918" s="293"/>
      <c r="G918" s="293"/>
      <c r="H918" s="293"/>
      <c r="I918" s="293"/>
      <c r="J918" s="293"/>
      <c r="K918" s="293"/>
      <c r="L918" s="293"/>
      <c r="M918" s="293"/>
    </row>
    <row r="919" spans="6:13">
      <c r="F919" s="293"/>
      <c r="G919" s="293"/>
      <c r="H919" s="293"/>
      <c r="I919" s="293"/>
      <c r="J919" s="293"/>
      <c r="K919" s="293"/>
      <c r="L919" s="293"/>
      <c r="M919" s="293"/>
    </row>
    <row r="920" spans="6:13">
      <c r="F920" s="293"/>
      <c r="G920" s="293"/>
      <c r="H920" s="293"/>
      <c r="I920" s="293"/>
      <c r="J920" s="293"/>
      <c r="K920" s="293"/>
      <c r="L920" s="293"/>
      <c r="M920" s="293"/>
    </row>
    <row r="921" spans="6:13">
      <c r="F921" s="293"/>
      <c r="G921" s="293"/>
      <c r="H921" s="293"/>
      <c r="I921" s="293"/>
      <c r="J921" s="293"/>
      <c r="K921" s="293"/>
      <c r="L921" s="293"/>
      <c r="M921" s="293"/>
    </row>
    <row r="922" spans="6:13">
      <c r="F922" s="293"/>
      <c r="G922" s="293"/>
      <c r="H922" s="293"/>
      <c r="I922" s="293"/>
      <c r="J922" s="293"/>
      <c r="K922" s="293"/>
      <c r="L922" s="293"/>
      <c r="M922" s="293"/>
    </row>
    <row r="923" spans="6:13">
      <c r="F923" s="293"/>
      <c r="G923" s="293"/>
      <c r="H923" s="293"/>
      <c r="I923" s="293"/>
      <c r="J923" s="293"/>
      <c r="K923" s="293"/>
      <c r="L923" s="293"/>
      <c r="M923" s="293"/>
    </row>
    <row r="924" spans="6:13">
      <c r="F924" s="293"/>
      <c r="G924" s="293"/>
      <c r="H924" s="293"/>
      <c r="I924" s="293"/>
      <c r="J924" s="293"/>
      <c r="K924" s="293"/>
      <c r="L924" s="293"/>
      <c r="M924" s="293"/>
    </row>
    <row r="925" spans="6:13">
      <c r="F925" s="293"/>
      <c r="G925" s="293"/>
      <c r="H925" s="293"/>
      <c r="I925" s="293"/>
      <c r="J925" s="293"/>
      <c r="K925" s="293"/>
      <c r="L925" s="293"/>
      <c r="M925" s="293"/>
    </row>
    <row r="926" spans="6:13">
      <c r="F926" s="293"/>
      <c r="G926" s="293"/>
      <c r="H926" s="293"/>
      <c r="I926" s="293"/>
      <c r="J926" s="293"/>
      <c r="K926" s="293"/>
      <c r="L926" s="293"/>
      <c r="M926" s="293"/>
    </row>
    <row r="927" spans="6:13">
      <c r="F927" s="293"/>
      <c r="G927" s="293"/>
      <c r="H927" s="293"/>
      <c r="I927" s="293"/>
      <c r="J927" s="293"/>
      <c r="K927" s="293"/>
      <c r="L927" s="293"/>
      <c r="M927" s="293"/>
    </row>
    <row r="928" spans="6:13">
      <c r="F928" s="293"/>
      <c r="G928" s="293"/>
      <c r="H928" s="293"/>
      <c r="I928" s="293"/>
      <c r="J928" s="293"/>
      <c r="K928" s="293"/>
      <c r="L928" s="293"/>
      <c r="M928" s="293"/>
    </row>
    <row r="929" spans="6:13">
      <c r="F929" s="293"/>
      <c r="G929" s="293"/>
      <c r="H929" s="293"/>
      <c r="I929" s="293"/>
      <c r="J929" s="293"/>
      <c r="K929" s="293"/>
      <c r="L929" s="293"/>
      <c r="M929" s="293"/>
    </row>
    <row r="930" spans="6:13">
      <c r="F930" s="293"/>
      <c r="G930" s="293"/>
      <c r="H930" s="293"/>
      <c r="I930" s="293"/>
      <c r="J930" s="293"/>
      <c r="K930" s="293"/>
      <c r="L930" s="293"/>
      <c r="M930" s="293"/>
    </row>
    <row r="931" spans="6:13">
      <c r="F931" s="293"/>
      <c r="G931" s="293"/>
      <c r="H931" s="293"/>
      <c r="I931" s="293"/>
      <c r="J931" s="293"/>
      <c r="K931" s="293"/>
      <c r="L931" s="293"/>
      <c r="M931" s="293"/>
    </row>
    <row r="932" spans="6:13">
      <c r="F932" s="293"/>
      <c r="G932" s="293"/>
      <c r="H932" s="293"/>
      <c r="I932" s="293"/>
      <c r="J932" s="293"/>
      <c r="K932" s="293"/>
      <c r="L932" s="293"/>
      <c r="M932" s="293"/>
    </row>
    <row r="933" spans="6:13">
      <c r="F933" s="293"/>
      <c r="G933" s="293"/>
      <c r="H933" s="293"/>
      <c r="I933" s="293"/>
      <c r="J933" s="293"/>
      <c r="K933" s="293"/>
      <c r="L933" s="293"/>
      <c r="M933" s="293"/>
    </row>
    <row r="934" spans="6:13">
      <c r="F934" s="293"/>
      <c r="G934" s="293"/>
      <c r="H934" s="293"/>
      <c r="I934" s="293"/>
      <c r="J934" s="293"/>
      <c r="K934" s="293"/>
      <c r="L934" s="293"/>
      <c r="M934" s="293"/>
    </row>
    <row r="935" spans="6:13">
      <c r="F935" s="293"/>
      <c r="G935" s="293"/>
      <c r="H935" s="293"/>
      <c r="I935" s="293"/>
      <c r="J935" s="293"/>
      <c r="K935" s="293"/>
      <c r="L935" s="293"/>
      <c r="M935" s="293"/>
    </row>
    <row r="936" spans="6:13">
      <c r="F936" s="293"/>
      <c r="G936" s="293"/>
      <c r="H936" s="293"/>
      <c r="I936" s="293"/>
      <c r="J936" s="293"/>
      <c r="K936" s="293"/>
      <c r="L936" s="293"/>
      <c r="M936" s="293"/>
    </row>
    <row r="937" spans="6:13">
      <c r="F937" s="293"/>
      <c r="G937" s="293"/>
      <c r="H937" s="293"/>
      <c r="I937" s="293"/>
      <c r="J937" s="293"/>
      <c r="K937" s="293"/>
      <c r="L937" s="293"/>
      <c r="M937" s="293"/>
    </row>
    <row r="938" spans="6:13">
      <c r="F938" s="293"/>
      <c r="G938" s="293"/>
      <c r="H938" s="293"/>
      <c r="I938" s="293"/>
      <c r="J938" s="293"/>
      <c r="K938" s="293"/>
      <c r="L938" s="293"/>
      <c r="M938" s="293"/>
    </row>
    <row r="939" spans="6:13">
      <c r="F939" s="293"/>
      <c r="G939" s="293"/>
      <c r="H939" s="293"/>
      <c r="I939" s="293"/>
      <c r="J939" s="293"/>
      <c r="K939" s="293"/>
      <c r="L939" s="293"/>
      <c r="M939" s="293"/>
    </row>
    <row r="940" spans="6:13">
      <c r="F940" s="293"/>
      <c r="G940" s="293"/>
      <c r="H940" s="293"/>
      <c r="I940" s="293"/>
      <c r="J940" s="293"/>
      <c r="K940" s="293"/>
      <c r="L940" s="293"/>
      <c r="M940" s="293"/>
    </row>
    <row r="941" spans="6:13">
      <c r="F941" s="293"/>
      <c r="G941" s="293"/>
      <c r="H941" s="293"/>
      <c r="I941" s="293"/>
      <c r="J941" s="293"/>
      <c r="K941" s="293"/>
      <c r="L941" s="293"/>
      <c r="M941" s="293"/>
    </row>
    <row r="942" spans="6:13">
      <c r="F942" s="293"/>
      <c r="G942" s="293"/>
      <c r="H942" s="293"/>
      <c r="I942" s="293"/>
      <c r="J942" s="293"/>
      <c r="K942" s="293"/>
      <c r="L942" s="293"/>
      <c r="M942" s="293"/>
    </row>
    <row r="943" spans="6:13">
      <c r="F943" s="293"/>
      <c r="G943" s="293"/>
      <c r="H943" s="293"/>
      <c r="I943" s="293"/>
      <c r="J943" s="293"/>
      <c r="K943" s="293"/>
      <c r="L943" s="293"/>
      <c r="M943" s="293"/>
    </row>
    <row r="944" spans="6:13">
      <c r="F944" s="293"/>
      <c r="G944" s="293"/>
      <c r="H944" s="293"/>
      <c r="I944" s="293"/>
      <c r="J944" s="293"/>
      <c r="K944" s="293"/>
      <c r="L944" s="293"/>
      <c r="M944" s="293"/>
    </row>
    <row r="945" spans="6:13">
      <c r="F945" s="293"/>
      <c r="G945" s="293"/>
      <c r="H945" s="293"/>
      <c r="I945" s="293"/>
      <c r="J945" s="293"/>
      <c r="K945" s="293"/>
      <c r="L945" s="293"/>
      <c r="M945" s="293"/>
    </row>
    <row r="946" spans="6:13">
      <c r="F946" s="293"/>
      <c r="G946" s="293"/>
      <c r="H946" s="293"/>
      <c r="I946" s="293"/>
      <c r="J946" s="293"/>
      <c r="K946" s="293"/>
      <c r="L946" s="293"/>
      <c r="M946" s="293"/>
    </row>
    <row r="947" spans="6:13">
      <c r="F947" s="293"/>
      <c r="G947" s="293"/>
      <c r="H947" s="293"/>
      <c r="I947" s="293"/>
      <c r="J947" s="293"/>
      <c r="K947" s="293"/>
      <c r="L947" s="293"/>
      <c r="M947" s="293"/>
    </row>
    <row r="948" spans="6:13">
      <c r="F948" s="293"/>
      <c r="G948" s="293"/>
      <c r="H948" s="293"/>
      <c r="I948" s="293"/>
      <c r="J948" s="293"/>
      <c r="K948" s="293"/>
      <c r="L948" s="293"/>
      <c r="M948" s="293"/>
    </row>
    <row r="949" spans="6:13">
      <c r="F949" s="293"/>
      <c r="G949" s="293"/>
      <c r="H949" s="293"/>
      <c r="I949" s="293"/>
      <c r="J949" s="293"/>
      <c r="K949" s="293"/>
      <c r="L949" s="293"/>
      <c r="M949" s="293"/>
    </row>
    <row r="950" spans="6:13">
      <c r="F950" s="293"/>
      <c r="G950" s="293"/>
      <c r="H950" s="293"/>
      <c r="I950" s="293"/>
      <c r="J950" s="293"/>
      <c r="K950" s="293"/>
      <c r="L950" s="293"/>
      <c r="M950" s="293"/>
    </row>
    <row r="951" spans="6:13">
      <c r="F951" s="293"/>
      <c r="G951" s="293"/>
      <c r="H951" s="293"/>
      <c r="I951" s="293"/>
      <c r="J951" s="293"/>
      <c r="K951" s="293"/>
      <c r="L951" s="293"/>
      <c r="M951" s="293"/>
    </row>
    <row r="952" spans="6:13">
      <c r="F952" s="293"/>
      <c r="G952" s="293"/>
      <c r="H952" s="293"/>
      <c r="I952" s="293"/>
      <c r="J952" s="293"/>
      <c r="K952" s="293"/>
      <c r="L952" s="293"/>
      <c r="M952" s="293"/>
    </row>
    <row r="953" spans="6:13">
      <c r="F953" s="293"/>
      <c r="G953" s="293"/>
      <c r="H953" s="293"/>
      <c r="I953" s="293"/>
      <c r="J953" s="293"/>
      <c r="K953" s="293"/>
      <c r="L953" s="293"/>
      <c r="M953" s="293"/>
    </row>
    <row r="954" spans="6:13">
      <c r="F954" s="293"/>
      <c r="G954" s="293"/>
      <c r="H954" s="293"/>
      <c r="I954" s="293"/>
      <c r="J954" s="293"/>
      <c r="K954" s="293"/>
      <c r="L954" s="293"/>
      <c r="M954" s="293"/>
    </row>
    <row r="955" spans="6:13">
      <c r="F955" s="293"/>
      <c r="G955" s="293"/>
      <c r="H955" s="293"/>
      <c r="I955" s="293"/>
      <c r="J955" s="293"/>
      <c r="K955" s="293"/>
      <c r="L955" s="293"/>
      <c r="M955" s="293"/>
    </row>
    <row r="956" spans="6:13">
      <c r="F956" s="293"/>
      <c r="G956" s="293"/>
      <c r="H956" s="293"/>
      <c r="I956" s="293"/>
      <c r="J956" s="293"/>
      <c r="K956" s="293"/>
      <c r="L956" s="293"/>
      <c r="M956" s="293"/>
    </row>
    <row r="957" spans="6:13">
      <c r="F957" s="293"/>
      <c r="G957" s="293"/>
      <c r="H957" s="293"/>
      <c r="I957" s="293"/>
      <c r="J957" s="293"/>
      <c r="K957" s="293"/>
      <c r="L957" s="293"/>
      <c r="M957" s="293"/>
    </row>
    <row r="958" spans="6:13">
      <c r="F958" s="293"/>
      <c r="G958" s="293"/>
      <c r="H958" s="293"/>
      <c r="I958" s="293"/>
      <c r="J958" s="293"/>
      <c r="K958" s="293"/>
      <c r="L958" s="293"/>
      <c r="M958" s="293"/>
    </row>
    <row r="959" spans="6:13">
      <c r="F959" s="293"/>
      <c r="G959" s="293"/>
      <c r="H959" s="293"/>
      <c r="I959" s="293"/>
      <c r="J959" s="293"/>
      <c r="K959" s="293"/>
      <c r="L959" s="293"/>
      <c r="M959" s="293"/>
    </row>
    <row r="960" spans="6:13">
      <c r="F960" s="293"/>
      <c r="G960" s="293"/>
      <c r="H960" s="293"/>
      <c r="I960" s="293"/>
      <c r="J960" s="293"/>
      <c r="K960" s="293"/>
      <c r="L960" s="293"/>
      <c r="M960" s="293"/>
    </row>
    <row r="961" spans="6:13">
      <c r="F961" s="293"/>
      <c r="G961" s="293"/>
      <c r="H961" s="293"/>
      <c r="I961" s="293"/>
      <c r="J961" s="293"/>
      <c r="K961" s="293"/>
      <c r="L961" s="293"/>
      <c r="M961" s="293"/>
    </row>
    <row r="962" spans="6:13">
      <c r="F962" s="293"/>
      <c r="G962" s="293"/>
      <c r="H962" s="293"/>
      <c r="I962" s="293"/>
      <c r="J962" s="293"/>
      <c r="K962" s="293"/>
      <c r="L962" s="293"/>
      <c r="M962" s="293"/>
    </row>
    <row r="963" spans="6:13">
      <c r="F963" s="293"/>
      <c r="G963" s="293"/>
      <c r="H963" s="293"/>
      <c r="I963" s="293"/>
      <c r="J963" s="293"/>
      <c r="K963" s="293"/>
      <c r="L963" s="293"/>
      <c r="M963" s="293"/>
    </row>
    <row r="964" spans="6:13">
      <c r="F964" s="293"/>
      <c r="G964" s="293"/>
      <c r="H964" s="293"/>
      <c r="I964" s="293"/>
      <c r="J964" s="293"/>
      <c r="K964" s="293"/>
      <c r="L964" s="293"/>
      <c r="M964" s="293"/>
    </row>
    <row r="965" spans="6:13">
      <c r="F965" s="293"/>
      <c r="G965" s="293"/>
      <c r="H965" s="293"/>
      <c r="I965" s="293"/>
      <c r="J965" s="293"/>
      <c r="K965" s="293"/>
      <c r="L965" s="293"/>
      <c r="M965" s="293"/>
    </row>
    <row r="966" spans="6:13">
      <c r="F966" s="293"/>
      <c r="G966" s="293"/>
      <c r="H966" s="293"/>
      <c r="I966" s="293"/>
      <c r="J966" s="293"/>
      <c r="K966" s="293"/>
      <c r="L966" s="293"/>
      <c r="M966" s="293"/>
    </row>
    <row r="967" spans="6:13">
      <c r="F967" s="293"/>
      <c r="G967" s="293"/>
      <c r="H967" s="293"/>
      <c r="I967" s="293"/>
      <c r="J967" s="293"/>
      <c r="K967" s="293"/>
      <c r="L967" s="293"/>
      <c r="M967" s="293"/>
    </row>
    <row r="968" spans="6:13">
      <c r="F968" s="293"/>
      <c r="G968" s="293"/>
      <c r="H968" s="293"/>
      <c r="I968" s="293"/>
      <c r="J968" s="293"/>
      <c r="K968" s="293"/>
      <c r="L968" s="293"/>
      <c r="M968" s="293"/>
    </row>
    <row r="969" spans="6:13">
      <c r="F969" s="293"/>
      <c r="G969" s="293"/>
      <c r="H969" s="293"/>
      <c r="I969" s="293"/>
      <c r="J969" s="293"/>
      <c r="K969" s="293"/>
      <c r="L969" s="293"/>
      <c r="M969" s="293"/>
    </row>
    <row r="970" spans="6:13">
      <c r="F970" s="293"/>
      <c r="G970" s="293"/>
      <c r="H970" s="293"/>
      <c r="I970" s="293"/>
      <c r="J970" s="293"/>
      <c r="K970" s="293"/>
      <c r="L970" s="293"/>
      <c r="M970" s="293"/>
    </row>
    <row r="971" spans="6:13">
      <c r="F971" s="293"/>
      <c r="G971" s="293"/>
      <c r="H971" s="293"/>
      <c r="I971" s="293"/>
      <c r="J971" s="293"/>
      <c r="K971" s="293"/>
      <c r="L971" s="293"/>
      <c r="M971" s="293"/>
    </row>
    <row r="972" spans="6:13">
      <c r="F972" s="293"/>
      <c r="G972" s="293"/>
      <c r="H972" s="293"/>
      <c r="I972" s="293"/>
      <c r="J972" s="293"/>
      <c r="K972" s="293"/>
      <c r="L972" s="293"/>
      <c r="M972" s="293"/>
    </row>
    <row r="973" spans="6:13">
      <c r="F973" s="293"/>
      <c r="G973" s="293"/>
      <c r="H973" s="293"/>
      <c r="I973" s="293"/>
      <c r="J973" s="293"/>
      <c r="K973" s="293"/>
      <c r="L973" s="293"/>
      <c r="M973" s="293"/>
    </row>
    <row r="974" spans="6:13">
      <c r="F974" s="293"/>
      <c r="G974" s="293"/>
      <c r="H974" s="293"/>
      <c r="I974" s="293"/>
      <c r="J974" s="293"/>
      <c r="K974" s="293"/>
      <c r="L974" s="293"/>
      <c r="M974" s="293"/>
    </row>
    <row r="975" spans="6:13">
      <c r="F975" s="293"/>
      <c r="G975" s="293"/>
      <c r="H975" s="293"/>
      <c r="I975" s="293"/>
      <c r="J975" s="293"/>
      <c r="K975" s="293"/>
      <c r="L975" s="293"/>
      <c r="M975" s="293"/>
    </row>
    <row r="976" spans="6:13">
      <c r="F976" s="293"/>
      <c r="G976" s="293"/>
      <c r="H976" s="293"/>
      <c r="I976" s="293"/>
      <c r="J976" s="293"/>
      <c r="K976" s="293"/>
      <c r="L976" s="293"/>
      <c r="M976" s="293"/>
    </row>
    <row r="977" spans="6:13">
      <c r="F977" s="293"/>
      <c r="G977" s="293"/>
      <c r="H977" s="293"/>
      <c r="I977" s="293"/>
      <c r="J977" s="293"/>
      <c r="K977" s="293"/>
      <c r="L977" s="293"/>
      <c r="M977" s="293"/>
    </row>
    <row r="978" spans="6:13">
      <c r="F978" s="293"/>
      <c r="G978" s="293"/>
      <c r="H978" s="293"/>
      <c r="I978" s="293"/>
      <c r="J978" s="293"/>
      <c r="K978" s="293"/>
      <c r="L978" s="293"/>
      <c r="M978" s="293"/>
    </row>
    <row r="979" spans="6:13">
      <c r="F979" s="293"/>
      <c r="G979" s="293"/>
      <c r="H979" s="293"/>
      <c r="I979" s="293"/>
      <c r="J979" s="293"/>
      <c r="K979" s="293"/>
      <c r="L979" s="293"/>
      <c r="M979" s="293"/>
    </row>
    <row r="980" spans="6:13">
      <c r="F980" s="293"/>
      <c r="G980" s="293"/>
      <c r="H980" s="293"/>
      <c r="I980" s="293"/>
      <c r="J980" s="293"/>
      <c r="K980" s="293"/>
      <c r="L980" s="293"/>
      <c r="M980" s="293"/>
    </row>
    <row r="981" spans="6:13">
      <c r="F981" s="293"/>
      <c r="G981" s="293"/>
      <c r="H981" s="293"/>
      <c r="I981" s="293"/>
      <c r="J981" s="293"/>
      <c r="K981" s="293"/>
      <c r="L981" s="293"/>
      <c r="M981" s="293"/>
    </row>
    <row r="982" spans="6:13">
      <c r="F982" s="293"/>
      <c r="G982" s="293"/>
      <c r="H982" s="293"/>
      <c r="I982" s="293"/>
      <c r="J982" s="293"/>
      <c r="K982" s="293"/>
      <c r="L982" s="293"/>
      <c r="M982" s="293"/>
    </row>
    <row r="983" spans="6:13">
      <c r="F983" s="293"/>
      <c r="G983" s="293"/>
      <c r="H983" s="293"/>
      <c r="I983" s="293"/>
      <c r="J983" s="293"/>
      <c r="K983" s="293"/>
      <c r="L983" s="293"/>
      <c r="M983" s="293"/>
    </row>
    <row r="984" spans="6:13">
      <c r="F984" s="293"/>
      <c r="G984" s="293"/>
      <c r="H984" s="293"/>
      <c r="I984" s="293"/>
      <c r="J984" s="293"/>
      <c r="K984" s="293"/>
      <c r="L984" s="293"/>
      <c r="M984" s="293"/>
    </row>
    <row r="985" spans="6:13">
      <c r="F985" s="293"/>
      <c r="G985" s="293"/>
      <c r="H985" s="293"/>
      <c r="I985" s="293"/>
      <c r="J985" s="293"/>
      <c r="K985" s="293"/>
      <c r="L985" s="293"/>
      <c r="M985" s="293"/>
    </row>
    <row r="986" spans="6:13">
      <c r="F986" s="293"/>
      <c r="G986" s="293"/>
      <c r="H986" s="293"/>
      <c r="I986" s="293"/>
      <c r="J986" s="293"/>
      <c r="K986" s="293"/>
      <c r="L986" s="293"/>
      <c r="M986" s="293"/>
    </row>
    <row r="987" spans="6:13">
      <c r="F987" s="293"/>
      <c r="G987" s="293"/>
      <c r="H987" s="293"/>
      <c r="I987" s="293"/>
      <c r="J987" s="293"/>
      <c r="K987" s="293"/>
      <c r="L987" s="293"/>
      <c r="M987" s="293"/>
    </row>
    <row r="988" spans="6:13">
      <c r="F988" s="293"/>
      <c r="G988" s="293"/>
      <c r="H988" s="293"/>
      <c r="I988" s="293"/>
      <c r="J988" s="293"/>
      <c r="K988" s="293"/>
      <c r="L988" s="293"/>
      <c r="M988" s="293"/>
    </row>
    <row r="989" spans="6:13">
      <c r="F989" s="293"/>
      <c r="G989" s="293"/>
      <c r="H989" s="293"/>
      <c r="I989" s="293"/>
      <c r="J989" s="293"/>
      <c r="K989" s="293"/>
      <c r="L989" s="293"/>
      <c r="M989" s="293"/>
    </row>
    <row r="990" spans="6:13">
      <c r="F990" s="293"/>
      <c r="G990" s="293"/>
      <c r="H990" s="293"/>
      <c r="I990" s="293"/>
      <c r="J990" s="293"/>
      <c r="K990" s="293"/>
      <c r="L990" s="293"/>
      <c r="M990" s="293"/>
    </row>
    <row r="991" spans="6:13">
      <c r="F991" s="293"/>
      <c r="G991" s="293"/>
      <c r="H991" s="293"/>
      <c r="I991" s="293"/>
      <c r="J991" s="293"/>
      <c r="K991" s="293"/>
      <c r="L991" s="293"/>
      <c r="M991" s="293"/>
    </row>
    <row r="992" spans="6:13">
      <c r="F992" s="293"/>
      <c r="G992" s="293"/>
      <c r="H992" s="293"/>
      <c r="I992" s="293"/>
      <c r="J992" s="293"/>
      <c r="K992" s="293"/>
      <c r="L992" s="293"/>
      <c r="M992" s="293"/>
    </row>
    <row r="993" spans="6:13">
      <c r="F993" s="293"/>
      <c r="G993" s="293"/>
      <c r="H993" s="293"/>
      <c r="I993" s="293"/>
      <c r="J993" s="293"/>
      <c r="K993" s="293"/>
      <c r="L993" s="293"/>
      <c r="M993" s="293"/>
    </row>
    <row r="994" spans="6:13">
      <c r="F994" s="293"/>
      <c r="G994" s="293"/>
      <c r="H994" s="293"/>
      <c r="I994" s="293"/>
      <c r="J994" s="293"/>
      <c r="K994" s="293"/>
      <c r="L994" s="293"/>
      <c r="M994" s="293"/>
    </row>
    <row r="995" spans="6:13">
      <c r="F995" s="293"/>
      <c r="G995" s="293"/>
      <c r="H995" s="293"/>
      <c r="I995" s="293"/>
      <c r="J995" s="293"/>
      <c r="K995" s="293"/>
      <c r="L995" s="293"/>
      <c r="M995" s="293"/>
    </row>
    <row r="996" spans="6:13">
      <c r="F996" s="293"/>
      <c r="G996" s="293"/>
      <c r="H996" s="293"/>
      <c r="I996" s="293"/>
      <c r="J996" s="293"/>
      <c r="K996" s="293"/>
      <c r="L996" s="293"/>
      <c r="M996" s="293"/>
    </row>
    <row r="997" spans="6:13">
      <c r="F997" s="293"/>
      <c r="G997" s="293"/>
      <c r="H997" s="293"/>
      <c r="I997" s="293"/>
      <c r="J997" s="293"/>
      <c r="K997" s="293"/>
      <c r="L997" s="293"/>
      <c r="M997" s="293"/>
    </row>
    <row r="998" spans="6:13">
      <c r="F998" s="293"/>
      <c r="G998" s="293"/>
      <c r="H998" s="293"/>
      <c r="I998" s="293"/>
      <c r="J998" s="293"/>
      <c r="K998" s="293"/>
      <c r="L998" s="293"/>
      <c r="M998" s="293"/>
    </row>
    <row r="999" spans="6:13">
      <c r="F999" s="293"/>
      <c r="G999" s="293"/>
      <c r="H999" s="293"/>
      <c r="I999" s="293"/>
      <c r="J999" s="293"/>
      <c r="K999" s="293"/>
      <c r="L999" s="293"/>
      <c r="M999" s="293"/>
    </row>
    <row r="1000" spans="6:13">
      <c r="F1000" s="293"/>
      <c r="G1000" s="293"/>
      <c r="H1000" s="293"/>
      <c r="I1000" s="293"/>
      <c r="J1000" s="293"/>
      <c r="K1000" s="293"/>
      <c r="L1000" s="293"/>
      <c r="M1000" s="293"/>
    </row>
    <row r="1001" spans="6:13">
      <c r="F1001" s="293"/>
      <c r="G1001" s="293"/>
      <c r="H1001" s="293"/>
      <c r="I1001" s="293"/>
      <c r="J1001" s="293"/>
      <c r="K1001" s="293"/>
      <c r="L1001" s="293"/>
      <c r="M1001" s="293"/>
    </row>
    <row r="1002" spans="6:13">
      <c r="F1002" s="293"/>
      <c r="G1002" s="293"/>
      <c r="H1002" s="293"/>
      <c r="I1002" s="293"/>
      <c r="J1002" s="293"/>
      <c r="K1002" s="293"/>
      <c r="L1002" s="293"/>
      <c r="M1002" s="293"/>
    </row>
    <row r="1003" spans="6:13">
      <c r="F1003" s="293"/>
      <c r="G1003" s="293"/>
      <c r="H1003" s="293"/>
      <c r="I1003" s="293"/>
      <c r="J1003" s="293"/>
      <c r="K1003" s="293"/>
      <c r="L1003" s="293"/>
      <c r="M1003" s="293"/>
    </row>
    <row r="1004" spans="6:13">
      <c r="F1004" s="293"/>
      <c r="G1004" s="293"/>
      <c r="H1004" s="293"/>
      <c r="I1004" s="293"/>
      <c r="J1004" s="293"/>
      <c r="K1004" s="293"/>
      <c r="L1004" s="293"/>
      <c r="M1004" s="293"/>
    </row>
    <row r="1005" spans="6:13">
      <c r="F1005" s="293"/>
      <c r="G1005" s="293"/>
      <c r="H1005" s="293"/>
      <c r="I1005" s="293"/>
      <c r="J1005" s="293"/>
      <c r="K1005" s="293"/>
      <c r="L1005" s="293"/>
      <c r="M1005" s="293"/>
    </row>
    <row r="1006" spans="6:13">
      <c r="F1006" s="293"/>
      <c r="G1006" s="293"/>
      <c r="H1006" s="293"/>
      <c r="I1006" s="293"/>
      <c r="J1006" s="293"/>
      <c r="K1006" s="293"/>
      <c r="L1006" s="293"/>
      <c r="M1006" s="293"/>
    </row>
    <row r="1007" spans="6:13">
      <c r="F1007" s="293"/>
      <c r="G1007" s="293"/>
      <c r="H1007" s="293"/>
      <c r="I1007" s="293"/>
      <c r="J1007" s="293"/>
      <c r="K1007" s="293"/>
      <c r="L1007" s="293"/>
      <c r="M1007" s="293"/>
    </row>
    <row r="1008" spans="6:13">
      <c r="F1008" s="293"/>
      <c r="G1008" s="293"/>
      <c r="H1008" s="293"/>
      <c r="I1008" s="293"/>
      <c r="J1008" s="293"/>
      <c r="K1008" s="293"/>
      <c r="L1008" s="293"/>
      <c r="M1008" s="293"/>
    </row>
    <row r="1009" spans="6:13">
      <c r="F1009" s="293"/>
      <c r="G1009" s="293"/>
      <c r="H1009" s="293"/>
      <c r="I1009" s="293"/>
      <c r="J1009" s="293"/>
      <c r="K1009" s="293"/>
      <c r="L1009" s="293"/>
      <c r="M1009" s="293"/>
    </row>
    <row r="1010" spans="6:13">
      <c r="F1010" s="293"/>
      <c r="G1010" s="293"/>
      <c r="H1010" s="293"/>
      <c r="I1010" s="293"/>
      <c r="J1010" s="293"/>
      <c r="K1010" s="293"/>
      <c r="L1010" s="293"/>
      <c r="M1010" s="293"/>
    </row>
    <row r="1011" spans="6:13">
      <c r="F1011" s="293"/>
      <c r="G1011" s="293"/>
      <c r="H1011" s="293"/>
      <c r="I1011" s="293"/>
      <c r="J1011" s="293"/>
      <c r="K1011" s="293"/>
      <c r="L1011" s="293"/>
      <c r="M1011" s="293"/>
    </row>
    <row r="1012" spans="6:13">
      <c r="F1012" s="293"/>
      <c r="G1012" s="293"/>
      <c r="H1012" s="293"/>
      <c r="I1012" s="293"/>
      <c r="J1012" s="293"/>
      <c r="K1012" s="293"/>
      <c r="L1012" s="293"/>
      <c r="M1012" s="293"/>
    </row>
    <row r="1013" spans="6:13">
      <c r="F1013" s="293"/>
      <c r="G1013" s="293"/>
      <c r="H1013" s="293"/>
      <c r="I1013" s="293"/>
      <c r="J1013" s="293"/>
      <c r="K1013" s="293"/>
      <c r="L1013" s="293"/>
      <c r="M1013" s="293"/>
    </row>
    <row r="1014" spans="6:13">
      <c r="F1014" s="293"/>
      <c r="G1014" s="293"/>
      <c r="H1014" s="293"/>
      <c r="I1014" s="293"/>
      <c r="J1014" s="293"/>
      <c r="K1014" s="293"/>
      <c r="L1014" s="293"/>
      <c r="M1014" s="293"/>
    </row>
    <row r="1015" spans="6:13">
      <c r="F1015" s="293"/>
      <c r="G1015" s="293"/>
      <c r="H1015" s="293"/>
      <c r="I1015" s="293"/>
      <c r="J1015" s="293"/>
      <c r="K1015" s="293"/>
      <c r="L1015" s="293"/>
      <c r="M1015" s="293"/>
    </row>
    <row r="1016" spans="6:13">
      <c r="F1016" s="293"/>
      <c r="G1016" s="293"/>
      <c r="H1016" s="293"/>
      <c r="I1016" s="293"/>
      <c r="J1016" s="293"/>
      <c r="K1016" s="293"/>
      <c r="L1016" s="293"/>
      <c r="M1016" s="293"/>
    </row>
    <row r="1017" spans="6:13">
      <c r="F1017" s="293"/>
      <c r="G1017" s="293"/>
      <c r="H1017" s="293"/>
      <c r="I1017" s="293"/>
      <c r="J1017" s="293"/>
      <c r="K1017" s="293"/>
      <c r="L1017" s="293"/>
      <c r="M1017" s="293"/>
    </row>
    <row r="1018" spans="6:13">
      <c r="F1018" s="293"/>
      <c r="G1018" s="293"/>
      <c r="H1018" s="293"/>
      <c r="I1018" s="293"/>
      <c r="J1018" s="293"/>
      <c r="K1018" s="293"/>
      <c r="L1018" s="293"/>
      <c r="M1018" s="293"/>
    </row>
    <row r="1019" spans="6:13">
      <c r="F1019" s="293"/>
      <c r="G1019" s="293"/>
      <c r="H1019" s="293"/>
      <c r="I1019" s="293"/>
      <c r="J1019" s="293"/>
      <c r="K1019" s="293"/>
      <c r="L1019" s="293"/>
      <c r="M1019" s="293"/>
    </row>
    <row r="1020" spans="6:13">
      <c r="F1020" s="293"/>
      <c r="G1020" s="293"/>
      <c r="H1020" s="293"/>
      <c r="I1020" s="293"/>
      <c r="J1020" s="293"/>
      <c r="K1020" s="293"/>
      <c r="L1020" s="293"/>
      <c r="M1020" s="293"/>
    </row>
    <row r="1021" spans="6:13">
      <c r="F1021" s="293"/>
      <c r="G1021" s="293"/>
      <c r="H1021" s="293"/>
      <c r="I1021" s="293"/>
      <c r="J1021" s="293"/>
      <c r="K1021" s="293"/>
      <c r="L1021" s="293"/>
      <c r="M1021" s="293"/>
    </row>
    <row r="1022" spans="6:13">
      <c r="F1022" s="293"/>
      <c r="G1022" s="293"/>
      <c r="H1022" s="293"/>
      <c r="I1022" s="293"/>
      <c r="J1022" s="293"/>
      <c r="K1022" s="293"/>
      <c r="L1022" s="293"/>
      <c r="M1022" s="293"/>
    </row>
    <row r="1023" spans="6:13">
      <c r="F1023" s="293"/>
      <c r="G1023" s="293"/>
      <c r="H1023" s="293"/>
      <c r="I1023" s="293"/>
      <c r="J1023" s="293"/>
      <c r="K1023" s="293"/>
      <c r="L1023" s="293"/>
      <c r="M1023" s="293"/>
    </row>
    <row r="1024" spans="6:13">
      <c r="F1024" s="293"/>
      <c r="G1024" s="293"/>
      <c r="H1024" s="293"/>
      <c r="I1024" s="293"/>
      <c r="J1024" s="293"/>
      <c r="K1024" s="293"/>
      <c r="L1024" s="293"/>
      <c r="M1024" s="293"/>
    </row>
    <row r="1025" spans="6:13">
      <c r="F1025" s="293"/>
      <c r="G1025" s="293"/>
      <c r="H1025" s="293"/>
      <c r="I1025" s="293"/>
      <c r="J1025" s="293"/>
      <c r="K1025" s="293"/>
      <c r="L1025" s="293"/>
      <c r="M1025" s="293"/>
    </row>
    <row r="1026" spans="6:13">
      <c r="F1026" s="293"/>
      <c r="G1026" s="293"/>
      <c r="H1026" s="293"/>
      <c r="I1026" s="293"/>
      <c r="J1026" s="293"/>
      <c r="K1026" s="293"/>
      <c r="L1026" s="293"/>
      <c r="M1026" s="293"/>
    </row>
    <row r="1027" spans="6:13">
      <c r="F1027" s="293"/>
      <c r="G1027" s="293"/>
      <c r="H1027" s="293"/>
      <c r="I1027" s="293"/>
      <c r="J1027" s="293"/>
      <c r="K1027" s="293"/>
      <c r="L1027" s="293"/>
      <c r="M1027" s="293"/>
    </row>
    <row r="1028" spans="6:13">
      <c r="F1028" s="293"/>
      <c r="G1028" s="293"/>
      <c r="H1028" s="293"/>
      <c r="I1028" s="293"/>
      <c r="J1028" s="293"/>
      <c r="K1028" s="293"/>
      <c r="L1028" s="293"/>
      <c r="M1028" s="293"/>
    </row>
    <row r="1029" spans="6:13">
      <c r="F1029" s="293"/>
      <c r="G1029" s="293"/>
      <c r="H1029" s="293"/>
      <c r="I1029" s="293"/>
      <c r="J1029" s="293"/>
      <c r="K1029" s="293"/>
      <c r="L1029" s="293"/>
      <c r="M1029" s="293"/>
    </row>
    <row r="1030" spans="6:13">
      <c r="F1030" s="293"/>
      <c r="G1030" s="293"/>
      <c r="H1030" s="293"/>
      <c r="I1030" s="293"/>
      <c r="J1030" s="293"/>
      <c r="K1030" s="293"/>
      <c r="L1030" s="293"/>
      <c r="M1030" s="293"/>
    </row>
    <row r="1031" spans="6:13">
      <c r="F1031" s="293"/>
      <c r="G1031" s="293"/>
      <c r="H1031" s="293"/>
      <c r="I1031" s="293"/>
      <c r="J1031" s="293"/>
      <c r="K1031" s="293"/>
      <c r="L1031" s="293"/>
      <c r="M1031" s="293"/>
    </row>
    <row r="1032" spans="6:13">
      <c r="F1032" s="293"/>
      <c r="G1032" s="293"/>
      <c r="H1032" s="293"/>
      <c r="I1032" s="293"/>
      <c r="J1032" s="293"/>
      <c r="K1032" s="293"/>
      <c r="L1032" s="293"/>
      <c r="M1032" s="293"/>
    </row>
    <row r="1033" spans="6:13">
      <c r="F1033" s="293"/>
      <c r="G1033" s="293"/>
      <c r="H1033" s="293"/>
      <c r="I1033" s="293"/>
      <c r="J1033" s="293"/>
      <c r="K1033" s="293"/>
      <c r="L1033" s="293"/>
      <c r="M1033" s="293"/>
    </row>
    <row r="1034" spans="6:13">
      <c r="F1034" s="293"/>
      <c r="G1034" s="293"/>
      <c r="H1034" s="293"/>
      <c r="I1034" s="293"/>
      <c r="J1034" s="293"/>
      <c r="K1034" s="293"/>
      <c r="L1034" s="293"/>
      <c r="M1034" s="293"/>
    </row>
    <row r="1035" spans="6:13">
      <c r="F1035" s="293"/>
      <c r="G1035" s="293"/>
      <c r="H1035" s="293"/>
      <c r="I1035" s="293"/>
      <c r="J1035" s="293"/>
      <c r="K1035" s="293"/>
      <c r="L1035" s="293"/>
      <c r="M1035" s="293"/>
    </row>
    <row r="1036" spans="6:13">
      <c r="F1036" s="293"/>
      <c r="G1036" s="293"/>
      <c r="H1036" s="293"/>
      <c r="I1036" s="293"/>
      <c r="J1036" s="293"/>
      <c r="K1036" s="293"/>
      <c r="L1036" s="293"/>
      <c r="M1036" s="293"/>
    </row>
    <row r="1037" spans="6:13">
      <c r="F1037" s="293"/>
      <c r="G1037" s="293"/>
      <c r="H1037" s="293"/>
      <c r="I1037" s="293"/>
      <c r="J1037" s="293"/>
      <c r="K1037" s="293"/>
      <c r="L1037" s="293"/>
      <c r="M1037" s="293"/>
    </row>
    <row r="1038" spans="6:13">
      <c r="F1038" s="293"/>
      <c r="G1038" s="293"/>
      <c r="H1038" s="293"/>
      <c r="I1038" s="293"/>
      <c r="J1038" s="293"/>
      <c r="K1038" s="293"/>
      <c r="L1038" s="293"/>
      <c r="M1038" s="293"/>
    </row>
    <row r="1039" spans="6:13">
      <c r="F1039" s="293"/>
      <c r="G1039" s="293"/>
      <c r="H1039" s="293"/>
      <c r="I1039" s="293"/>
      <c r="J1039" s="293"/>
      <c r="K1039" s="293"/>
      <c r="L1039" s="293"/>
      <c r="M1039" s="293"/>
    </row>
    <row r="1040" spans="6:13">
      <c r="F1040" s="293"/>
      <c r="G1040" s="293"/>
      <c r="H1040" s="293"/>
      <c r="I1040" s="293"/>
      <c r="J1040" s="293"/>
      <c r="K1040" s="293"/>
      <c r="L1040" s="293"/>
      <c r="M1040" s="293"/>
    </row>
    <row r="1041" spans="6:13">
      <c r="F1041" s="293"/>
      <c r="G1041" s="293"/>
      <c r="H1041" s="293"/>
      <c r="I1041" s="293"/>
      <c r="J1041" s="293"/>
      <c r="K1041" s="293"/>
      <c r="L1041" s="293"/>
      <c r="M1041" s="293"/>
    </row>
    <row r="1042" spans="6:13">
      <c r="F1042" s="293"/>
      <c r="G1042" s="293"/>
      <c r="H1042" s="293"/>
      <c r="I1042" s="293"/>
      <c r="J1042" s="293"/>
      <c r="K1042" s="293"/>
      <c r="L1042" s="293"/>
      <c r="M1042" s="293"/>
    </row>
    <row r="1043" spans="6:13">
      <c r="F1043" s="293"/>
      <c r="G1043" s="293"/>
      <c r="H1043" s="293"/>
      <c r="I1043" s="293"/>
      <c r="J1043" s="293"/>
      <c r="K1043" s="293"/>
      <c r="L1043" s="293"/>
      <c r="M1043" s="293"/>
    </row>
    <row r="1044" spans="6:13">
      <c r="F1044" s="293"/>
      <c r="G1044" s="293"/>
      <c r="H1044" s="293"/>
      <c r="I1044" s="293"/>
      <c r="J1044" s="293"/>
      <c r="K1044" s="293"/>
      <c r="L1044" s="293"/>
      <c r="M1044" s="293"/>
    </row>
    <row r="1045" spans="6:13">
      <c r="F1045" s="293"/>
      <c r="G1045" s="293"/>
      <c r="H1045" s="293"/>
      <c r="I1045" s="293"/>
      <c r="J1045" s="293"/>
      <c r="K1045" s="293"/>
      <c r="L1045" s="293"/>
      <c r="M1045" s="293"/>
    </row>
    <row r="1046" spans="6:13">
      <c r="F1046" s="293"/>
      <c r="G1046" s="293"/>
      <c r="H1046" s="293"/>
      <c r="I1046" s="293"/>
      <c r="J1046" s="293"/>
      <c r="K1046" s="293"/>
      <c r="L1046" s="293"/>
      <c r="M1046" s="293"/>
    </row>
    <row r="1047" spans="6:13">
      <c r="F1047" s="293"/>
      <c r="G1047" s="293"/>
      <c r="H1047" s="293"/>
      <c r="I1047" s="293"/>
      <c r="J1047" s="293"/>
      <c r="K1047" s="293"/>
      <c r="L1047" s="293"/>
      <c r="M1047" s="293"/>
    </row>
    <row r="1048" spans="6:13">
      <c r="F1048" s="293"/>
      <c r="G1048" s="293"/>
      <c r="H1048" s="293"/>
      <c r="I1048" s="293"/>
      <c r="J1048" s="293"/>
      <c r="K1048" s="293"/>
      <c r="L1048" s="293"/>
      <c r="M1048" s="293"/>
    </row>
    <row r="1049" spans="6:13">
      <c r="F1049" s="293"/>
      <c r="G1049" s="293"/>
      <c r="H1049" s="293"/>
      <c r="I1049" s="293"/>
      <c r="J1049" s="293"/>
      <c r="K1049" s="293"/>
      <c r="L1049" s="293"/>
      <c r="M1049" s="293"/>
    </row>
    <row r="1050" spans="6:13">
      <c r="F1050" s="293"/>
      <c r="G1050" s="293"/>
      <c r="H1050" s="293"/>
      <c r="I1050" s="293"/>
      <c r="J1050" s="293"/>
      <c r="K1050" s="293"/>
      <c r="L1050" s="293"/>
      <c r="M1050" s="293"/>
    </row>
    <row r="1051" spans="6:13">
      <c r="F1051" s="293"/>
      <c r="G1051" s="293"/>
      <c r="H1051" s="293"/>
      <c r="I1051" s="293"/>
      <c r="J1051" s="293"/>
      <c r="K1051" s="293"/>
      <c r="L1051" s="293"/>
      <c r="M1051" s="293"/>
    </row>
    <row r="1052" spans="6:13">
      <c r="F1052" s="293"/>
      <c r="G1052" s="293"/>
      <c r="H1052" s="293"/>
      <c r="I1052" s="293"/>
      <c r="J1052" s="293"/>
      <c r="K1052" s="293"/>
      <c r="L1052" s="293"/>
      <c r="M1052" s="293"/>
    </row>
    <row r="1053" spans="6:13">
      <c r="F1053" s="293"/>
      <c r="G1053" s="293"/>
      <c r="H1053" s="293"/>
      <c r="I1053" s="293"/>
      <c r="J1053" s="293"/>
      <c r="K1053" s="293"/>
      <c r="L1053" s="293"/>
      <c r="M1053" s="293"/>
    </row>
    <row r="1054" spans="6:13">
      <c r="F1054" s="293"/>
      <c r="G1054" s="293"/>
      <c r="H1054" s="293"/>
      <c r="I1054" s="293"/>
      <c r="J1054" s="293"/>
      <c r="K1054" s="293"/>
      <c r="L1054" s="293"/>
      <c r="M1054" s="293"/>
    </row>
    <row r="1055" spans="6:13">
      <c r="F1055" s="293"/>
      <c r="G1055" s="293"/>
      <c r="H1055" s="293"/>
      <c r="I1055" s="293"/>
      <c r="J1055" s="293"/>
      <c r="K1055" s="293"/>
      <c r="L1055" s="293"/>
      <c r="M1055" s="293"/>
    </row>
    <row r="1056" spans="6:13">
      <c r="F1056" s="293"/>
      <c r="G1056" s="293"/>
      <c r="H1056" s="293"/>
      <c r="I1056" s="293"/>
      <c r="J1056" s="293"/>
      <c r="K1056" s="293"/>
      <c r="L1056" s="293"/>
      <c r="M1056" s="293"/>
    </row>
    <row r="1057" spans="6:13">
      <c r="F1057" s="293"/>
      <c r="G1057" s="293"/>
      <c r="H1057" s="293"/>
      <c r="I1057" s="293"/>
      <c r="J1057" s="293"/>
      <c r="K1057" s="293"/>
      <c r="L1057" s="293"/>
      <c r="M1057" s="293"/>
    </row>
    <row r="1058" spans="6:13">
      <c r="F1058" s="293"/>
      <c r="G1058" s="293"/>
      <c r="H1058" s="293"/>
      <c r="I1058" s="293"/>
      <c r="J1058" s="293"/>
      <c r="K1058" s="293"/>
      <c r="L1058" s="293"/>
      <c r="M1058" s="293"/>
    </row>
    <row r="1059" spans="6:13">
      <c r="F1059" s="293"/>
      <c r="G1059" s="293"/>
      <c r="H1059" s="293"/>
      <c r="I1059" s="293"/>
      <c r="J1059" s="293"/>
      <c r="K1059" s="293"/>
      <c r="L1059" s="293"/>
      <c r="M1059" s="293"/>
    </row>
    <row r="1060" spans="6:13">
      <c r="F1060" s="293"/>
      <c r="G1060" s="293"/>
      <c r="H1060" s="293"/>
      <c r="I1060" s="293"/>
      <c r="J1060" s="293"/>
      <c r="K1060" s="293"/>
      <c r="L1060" s="293"/>
      <c r="M1060" s="293"/>
    </row>
    <row r="1061" spans="6:13">
      <c r="F1061" s="293"/>
      <c r="G1061" s="293"/>
      <c r="H1061" s="293"/>
      <c r="I1061" s="293"/>
      <c r="J1061" s="293"/>
      <c r="K1061" s="293"/>
      <c r="L1061" s="293"/>
      <c r="M1061" s="293"/>
    </row>
    <row r="1062" spans="6:13">
      <c r="F1062" s="293"/>
      <c r="G1062" s="293"/>
      <c r="H1062" s="293"/>
      <c r="I1062" s="293"/>
      <c r="J1062" s="293"/>
      <c r="K1062" s="293"/>
      <c r="L1062" s="293"/>
      <c r="M1062" s="293"/>
    </row>
    <row r="1063" spans="6:13">
      <c r="F1063" s="293"/>
      <c r="G1063" s="293"/>
      <c r="H1063" s="293"/>
      <c r="I1063" s="293"/>
      <c r="J1063" s="293"/>
      <c r="K1063" s="293"/>
      <c r="L1063" s="293"/>
      <c r="M1063" s="293"/>
    </row>
    <row r="1064" spans="6:13">
      <c r="F1064" s="293"/>
      <c r="G1064" s="293"/>
      <c r="H1064" s="293"/>
      <c r="I1064" s="293"/>
      <c r="J1064" s="293"/>
      <c r="K1064" s="293"/>
      <c r="L1064" s="293"/>
      <c r="M1064" s="293"/>
    </row>
    <row r="1065" spans="6:13">
      <c r="F1065" s="293"/>
      <c r="G1065" s="293"/>
      <c r="H1065" s="293"/>
      <c r="I1065" s="293"/>
      <c r="J1065" s="293"/>
      <c r="K1065" s="293"/>
      <c r="L1065" s="293"/>
      <c r="M1065" s="293"/>
    </row>
    <row r="1066" spans="6:13">
      <c r="F1066" s="293"/>
      <c r="G1066" s="293"/>
      <c r="H1066" s="293"/>
      <c r="I1066" s="293"/>
      <c r="J1066" s="293"/>
      <c r="K1066" s="293"/>
      <c r="L1066" s="293"/>
      <c r="M1066" s="293"/>
    </row>
    <row r="1067" spans="6:13">
      <c r="F1067" s="293"/>
      <c r="G1067" s="293"/>
      <c r="H1067" s="293"/>
      <c r="I1067" s="293"/>
      <c r="J1067" s="293"/>
      <c r="K1067" s="293"/>
      <c r="L1067" s="293"/>
      <c r="M1067" s="293"/>
    </row>
    <row r="1068" spans="6:13">
      <c r="F1068" s="293"/>
      <c r="G1068" s="293"/>
      <c r="H1068" s="293"/>
      <c r="I1068" s="293"/>
      <c r="J1068" s="293"/>
      <c r="K1068" s="293"/>
      <c r="L1068" s="293"/>
      <c r="M1068" s="293"/>
    </row>
    <row r="1069" spans="6:13">
      <c r="F1069" s="293"/>
      <c r="G1069" s="293"/>
      <c r="H1069" s="293"/>
      <c r="I1069" s="293"/>
      <c r="J1069" s="293"/>
      <c r="K1069" s="293"/>
      <c r="L1069" s="293"/>
      <c r="M1069" s="293"/>
    </row>
    <row r="1070" spans="6:13">
      <c r="F1070" s="293"/>
      <c r="G1070" s="293"/>
      <c r="H1070" s="293"/>
      <c r="I1070" s="293"/>
      <c r="J1070" s="293"/>
      <c r="K1070" s="293"/>
      <c r="L1070" s="293"/>
      <c r="M1070" s="293"/>
    </row>
    <row r="1071" spans="6:13">
      <c r="F1071" s="293"/>
      <c r="G1071" s="293"/>
      <c r="H1071" s="293"/>
      <c r="I1071" s="293"/>
      <c r="J1071" s="293"/>
      <c r="K1071" s="293"/>
      <c r="L1071" s="293"/>
      <c r="M1071" s="293"/>
    </row>
    <row r="1072" spans="6:13">
      <c r="F1072" s="293"/>
      <c r="G1072" s="293"/>
      <c r="H1072" s="293"/>
      <c r="I1072" s="293"/>
      <c r="J1072" s="293"/>
      <c r="K1072" s="293"/>
      <c r="L1072" s="293"/>
      <c r="M1072" s="293"/>
    </row>
    <row r="1073" spans="6:13">
      <c r="F1073" s="293"/>
      <c r="G1073" s="293"/>
      <c r="H1073" s="293"/>
      <c r="I1073" s="293"/>
      <c r="J1073" s="293"/>
      <c r="K1073" s="293"/>
      <c r="L1073" s="293"/>
      <c r="M1073" s="293"/>
    </row>
    <row r="1074" spans="6:13">
      <c r="F1074" s="293"/>
      <c r="G1074" s="293"/>
      <c r="H1074" s="293"/>
      <c r="I1074" s="293"/>
      <c r="J1074" s="293"/>
      <c r="K1074" s="293"/>
      <c r="L1074" s="293"/>
      <c r="M1074" s="293"/>
    </row>
    <row r="1075" spans="6:13">
      <c r="F1075" s="293"/>
      <c r="G1075" s="293"/>
      <c r="H1075" s="293"/>
      <c r="I1075" s="293"/>
      <c r="J1075" s="293"/>
      <c r="K1075" s="293"/>
      <c r="L1075" s="293"/>
      <c r="M1075" s="293"/>
    </row>
    <row r="1076" spans="6:13">
      <c r="F1076" s="293"/>
      <c r="G1076" s="293"/>
      <c r="H1076" s="293"/>
      <c r="I1076" s="293"/>
      <c r="J1076" s="293"/>
      <c r="K1076" s="293"/>
      <c r="L1076" s="293"/>
      <c r="M1076" s="293"/>
    </row>
    <row r="1077" spans="6:13">
      <c r="F1077" s="293"/>
      <c r="G1077" s="293"/>
      <c r="H1077" s="293"/>
      <c r="I1077" s="293"/>
      <c r="J1077" s="293"/>
      <c r="K1077" s="293"/>
      <c r="L1077" s="293"/>
      <c r="M1077" s="293"/>
    </row>
    <row r="1078" spans="6:13">
      <c r="F1078" s="293"/>
      <c r="G1078" s="293"/>
      <c r="H1078" s="293"/>
      <c r="I1078" s="293"/>
      <c r="J1078" s="293"/>
      <c r="K1078" s="293"/>
      <c r="L1078" s="293"/>
      <c r="M1078" s="293"/>
    </row>
    <row r="1079" spans="6:13">
      <c r="F1079" s="293"/>
      <c r="G1079" s="293"/>
      <c r="H1079" s="293"/>
      <c r="I1079" s="293"/>
      <c r="J1079" s="293"/>
      <c r="K1079" s="293"/>
      <c r="L1079" s="293"/>
      <c r="M1079" s="293"/>
    </row>
    <row r="1080" spans="6:13">
      <c r="F1080" s="293"/>
      <c r="G1080" s="293"/>
      <c r="H1080" s="293"/>
      <c r="I1080" s="293"/>
      <c r="J1080" s="293"/>
      <c r="K1080" s="293"/>
      <c r="L1080" s="293"/>
      <c r="M1080" s="293"/>
    </row>
    <row r="1081" spans="6:13">
      <c r="F1081" s="293"/>
      <c r="G1081" s="293"/>
      <c r="H1081" s="293"/>
      <c r="I1081" s="293"/>
      <c r="J1081" s="293"/>
      <c r="K1081" s="293"/>
      <c r="L1081" s="293"/>
      <c r="M1081" s="293"/>
    </row>
    <row r="1082" spans="6:13">
      <c r="F1082" s="293"/>
      <c r="G1082" s="293"/>
      <c r="H1082" s="293"/>
      <c r="I1082" s="293"/>
      <c r="J1082" s="293"/>
      <c r="K1082" s="293"/>
      <c r="L1082" s="293"/>
      <c r="M1082" s="293"/>
    </row>
    <row r="1083" spans="6:13">
      <c r="F1083" s="293"/>
      <c r="G1083" s="293"/>
      <c r="H1083" s="293"/>
      <c r="I1083" s="293"/>
      <c r="J1083" s="293"/>
      <c r="K1083" s="293"/>
      <c r="L1083" s="293"/>
      <c r="M1083" s="293"/>
    </row>
    <row r="1084" spans="6:13">
      <c r="F1084" s="293"/>
      <c r="G1084" s="293"/>
      <c r="H1084" s="293"/>
      <c r="I1084" s="293"/>
      <c r="J1084" s="293"/>
      <c r="K1084" s="293"/>
      <c r="L1084" s="293"/>
      <c r="M1084" s="293"/>
    </row>
    <row r="1085" spans="6:13">
      <c r="F1085" s="293"/>
      <c r="G1085" s="293"/>
      <c r="H1085" s="293"/>
      <c r="I1085" s="293"/>
      <c r="J1085" s="293"/>
      <c r="K1085" s="293"/>
      <c r="L1085" s="293"/>
      <c r="M1085" s="293"/>
    </row>
    <row r="1086" spans="6:13">
      <c r="F1086" s="293"/>
      <c r="G1086" s="293"/>
      <c r="H1086" s="293"/>
      <c r="I1086" s="293"/>
      <c r="J1086" s="293"/>
      <c r="K1086" s="293"/>
      <c r="L1086" s="293"/>
      <c r="M1086" s="293"/>
    </row>
    <row r="1087" spans="6:13">
      <c r="F1087" s="293"/>
      <c r="G1087" s="293"/>
      <c r="H1087" s="293"/>
      <c r="I1087" s="293"/>
      <c r="J1087" s="293"/>
      <c r="K1087" s="293"/>
      <c r="L1087" s="293"/>
      <c r="M1087" s="293"/>
    </row>
    <row r="1088" spans="6:13">
      <c r="F1088" s="293"/>
      <c r="G1088" s="293"/>
      <c r="H1088" s="293"/>
      <c r="I1088" s="293"/>
      <c r="J1088" s="293"/>
      <c r="K1088" s="293"/>
      <c r="L1088" s="293"/>
      <c r="M1088" s="293"/>
    </row>
    <row r="1089" spans="6:13">
      <c r="F1089" s="293"/>
      <c r="G1089" s="293"/>
      <c r="H1089" s="293"/>
      <c r="I1089" s="293"/>
      <c r="J1089" s="293"/>
      <c r="K1089" s="293"/>
      <c r="L1089" s="293"/>
      <c r="M1089" s="293"/>
    </row>
    <row r="1090" spans="6:13">
      <c r="F1090" s="293"/>
      <c r="G1090" s="293"/>
      <c r="H1090" s="293"/>
      <c r="I1090" s="293"/>
      <c r="J1090" s="293"/>
      <c r="K1090" s="293"/>
      <c r="L1090" s="293"/>
      <c r="M1090" s="293"/>
    </row>
    <row r="1091" spans="6:13">
      <c r="F1091" s="293"/>
      <c r="G1091" s="293"/>
      <c r="H1091" s="293"/>
      <c r="I1091" s="293"/>
      <c r="J1091" s="293"/>
      <c r="K1091" s="293"/>
      <c r="L1091" s="293"/>
      <c r="M1091" s="293"/>
    </row>
    <row r="1092" spans="6:13">
      <c r="F1092" s="293"/>
      <c r="G1092" s="293"/>
      <c r="H1092" s="293"/>
      <c r="I1092" s="293"/>
      <c r="J1092" s="293"/>
      <c r="K1092" s="293"/>
      <c r="L1092" s="293"/>
      <c r="M1092" s="293"/>
    </row>
    <row r="1093" spans="6:13">
      <c r="F1093" s="293"/>
      <c r="G1093" s="293"/>
      <c r="H1093" s="293"/>
      <c r="I1093" s="293"/>
      <c r="J1093" s="293"/>
      <c r="K1093" s="293"/>
      <c r="L1093" s="293"/>
      <c r="M1093" s="293"/>
    </row>
    <row r="1094" spans="6:13">
      <c r="F1094" s="293"/>
      <c r="G1094" s="293"/>
      <c r="H1094" s="293"/>
      <c r="I1094" s="293"/>
      <c r="J1094" s="293"/>
      <c r="K1094" s="293"/>
      <c r="L1094" s="293"/>
      <c r="M1094" s="293"/>
    </row>
    <row r="1095" spans="6:13">
      <c r="F1095" s="293"/>
      <c r="G1095" s="293"/>
      <c r="H1095" s="293"/>
      <c r="I1095" s="293"/>
      <c r="J1095" s="293"/>
      <c r="K1095" s="293"/>
      <c r="L1095" s="293"/>
      <c r="M1095" s="293"/>
    </row>
    <row r="1096" spans="6:13">
      <c r="F1096" s="293"/>
      <c r="G1096" s="293"/>
      <c r="H1096" s="293"/>
      <c r="I1096" s="293"/>
      <c r="J1096" s="293"/>
      <c r="K1096" s="293"/>
      <c r="L1096" s="293"/>
      <c r="M1096" s="293"/>
    </row>
    <row r="1097" spans="6:13">
      <c r="F1097" s="293"/>
      <c r="G1097" s="293"/>
      <c r="H1097" s="293"/>
      <c r="I1097" s="293"/>
      <c r="J1097" s="293"/>
      <c r="K1097" s="293"/>
      <c r="L1097" s="293"/>
      <c r="M1097" s="293"/>
    </row>
    <row r="1098" spans="6:13">
      <c r="F1098" s="293"/>
      <c r="G1098" s="293"/>
      <c r="H1098" s="293"/>
      <c r="I1098" s="293"/>
      <c r="J1098" s="293"/>
      <c r="K1098" s="293"/>
      <c r="L1098" s="293"/>
      <c r="M1098" s="293"/>
    </row>
    <row r="1099" spans="6:13">
      <c r="F1099" s="293"/>
      <c r="G1099" s="293"/>
      <c r="H1099" s="293"/>
      <c r="I1099" s="293"/>
      <c r="J1099" s="293"/>
      <c r="K1099" s="293"/>
      <c r="L1099" s="293"/>
      <c r="M1099" s="293"/>
    </row>
    <row r="1100" spans="6:13">
      <c r="F1100" s="293"/>
      <c r="G1100" s="293"/>
      <c r="H1100" s="293"/>
      <c r="I1100" s="293"/>
      <c r="J1100" s="293"/>
      <c r="K1100" s="293"/>
      <c r="L1100" s="293"/>
      <c r="M1100" s="293"/>
    </row>
    <row r="1101" spans="6:13">
      <c r="F1101" s="293"/>
      <c r="G1101" s="293"/>
      <c r="H1101" s="293"/>
      <c r="I1101" s="293"/>
      <c r="J1101" s="293"/>
      <c r="K1101" s="293"/>
      <c r="L1101" s="293"/>
      <c r="M1101" s="293"/>
    </row>
    <row r="1102" spans="6:13">
      <c r="F1102" s="293"/>
      <c r="G1102" s="293"/>
      <c r="H1102" s="293"/>
      <c r="I1102" s="293"/>
      <c r="J1102" s="293"/>
      <c r="K1102" s="293"/>
      <c r="L1102" s="293"/>
      <c r="M1102" s="293"/>
    </row>
    <row r="1103" spans="6:13">
      <c r="F1103" s="293"/>
      <c r="G1103" s="293"/>
      <c r="H1103" s="293"/>
      <c r="I1103" s="293"/>
      <c r="J1103" s="293"/>
      <c r="K1103" s="293"/>
      <c r="L1103" s="293"/>
      <c r="M1103" s="293"/>
    </row>
    <row r="1104" spans="6:13">
      <c r="F1104" s="293"/>
      <c r="G1104" s="293"/>
      <c r="H1104" s="293"/>
      <c r="I1104" s="293"/>
      <c r="J1104" s="293"/>
      <c r="K1104" s="293"/>
      <c r="L1104" s="293"/>
      <c r="M1104" s="293"/>
    </row>
    <row r="1105" spans="6:13">
      <c r="F1105" s="293"/>
      <c r="G1105" s="293"/>
      <c r="H1105" s="293"/>
      <c r="I1105" s="293"/>
      <c r="J1105" s="293"/>
      <c r="K1105" s="293"/>
      <c r="L1105" s="293"/>
      <c r="M1105" s="293"/>
    </row>
    <row r="1106" spans="6:13">
      <c r="F1106" s="293"/>
      <c r="G1106" s="293"/>
      <c r="H1106" s="293"/>
      <c r="I1106" s="293"/>
      <c r="J1106" s="293"/>
      <c r="K1106" s="293"/>
      <c r="L1106" s="293"/>
      <c r="M1106" s="293"/>
    </row>
    <row r="1107" spans="6:13">
      <c r="F1107" s="293"/>
      <c r="G1107" s="293"/>
      <c r="H1107" s="293"/>
      <c r="I1107" s="293"/>
      <c r="J1107" s="293"/>
      <c r="K1107" s="293"/>
      <c r="L1107" s="293"/>
      <c r="M1107" s="293"/>
    </row>
    <row r="1108" spans="6:13">
      <c r="F1108" s="293"/>
      <c r="G1108" s="293"/>
      <c r="H1108" s="293"/>
      <c r="I1108" s="293"/>
      <c r="J1108" s="293"/>
      <c r="K1108" s="293"/>
      <c r="L1108" s="293"/>
      <c r="M1108" s="293"/>
    </row>
    <row r="1109" spans="6:13">
      <c r="F1109" s="293"/>
      <c r="G1109" s="293"/>
      <c r="H1109" s="293"/>
      <c r="I1109" s="293"/>
      <c r="J1109" s="293"/>
      <c r="K1109" s="293"/>
      <c r="L1109" s="293"/>
      <c r="M1109" s="293"/>
    </row>
    <row r="1110" spans="6:13">
      <c r="F1110" s="293"/>
      <c r="G1110" s="293"/>
      <c r="H1110" s="293"/>
      <c r="I1110" s="293"/>
      <c r="J1110" s="293"/>
      <c r="K1110" s="293"/>
      <c r="L1110" s="293"/>
      <c r="M1110" s="293"/>
    </row>
    <row r="1111" spans="6:13">
      <c r="F1111" s="293"/>
      <c r="G1111" s="293"/>
      <c r="H1111" s="293"/>
      <c r="I1111" s="293"/>
      <c r="J1111" s="293"/>
      <c r="K1111" s="293"/>
      <c r="L1111" s="293"/>
      <c r="M1111" s="293"/>
    </row>
    <row r="1112" spans="6:13">
      <c r="F1112" s="293"/>
      <c r="G1112" s="293"/>
      <c r="H1112" s="293"/>
      <c r="I1112" s="293"/>
      <c r="J1112" s="293"/>
      <c r="K1112" s="293"/>
      <c r="L1112" s="293"/>
      <c r="M1112" s="293"/>
    </row>
    <row r="1113" spans="6:13">
      <c r="F1113" s="293"/>
      <c r="G1113" s="293"/>
      <c r="H1113" s="293"/>
      <c r="I1113" s="293"/>
      <c r="J1113" s="293"/>
      <c r="K1113" s="293"/>
      <c r="L1113" s="293"/>
      <c r="M1113" s="293"/>
    </row>
    <row r="1114" spans="6:13">
      <c r="F1114" s="293"/>
      <c r="G1114" s="293"/>
      <c r="H1114" s="293"/>
      <c r="I1114" s="293"/>
      <c r="J1114" s="293"/>
      <c r="K1114" s="293"/>
      <c r="L1114" s="293"/>
      <c r="M1114" s="293"/>
    </row>
    <row r="1115" spans="6:13">
      <c r="F1115" s="293"/>
      <c r="G1115" s="293"/>
      <c r="H1115" s="293"/>
      <c r="I1115" s="293"/>
      <c r="J1115" s="293"/>
      <c r="K1115" s="293"/>
      <c r="L1115" s="293"/>
      <c r="M1115" s="293"/>
    </row>
    <row r="1116" spans="6:13">
      <c r="F1116" s="293"/>
      <c r="G1116" s="293"/>
      <c r="H1116" s="293"/>
      <c r="I1116" s="293"/>
      <c r="J1116" s="293"/>
      <c r="K1116" s="293"/>
      <c r="L1116" s="293"/>
      <c r="M1116" s="293"/>
    </row>
    <row r="1117" spans="6:13">
      <c r="F1117" s="293"/>
      <c r="G1117" s="293"/>
      <c r="H1117" s="293"/>
      <c r="I1117" s="293"/>
      <c r="J1117" s="293"/>
      <c r="K1117" s="293"/>
      <c r="L1117" s="293"/>
      <c r="M1117" s="293"/>
    </row>
    <row r="1118" spans="6:13">
      <c r="F1118" s="293"/>
      <c r="G1118" s="293"/>
      <c r="H1118" s="293"/>
      <c r="I1118" s="293"/>
      <c r="J1118" s="293"/>
      <c r="K1118" s="293"/>
      <c r="L1118" s="293"/>
      <c r="M1118" s="293"/>
    </row>
    <row r="1119" spans="6:13">
      <c r="F1119" s="293"/>
      <c r="G1119" s="293"/>
      <c r="H1119" s="293"/>
      <c r="I1119" s="293"/>
      <c r="J1119" s="293"/>
      <c r="K1119" s="293"/>
      <c r="L1119" s="293"/>
      <c r="M1119" s="293"/>
    </row>
    <row r="1120" spans="6:13">
      <c r="F1120" s="293"/>
      <c r="G1120" s="293"/>
      <c r="H1120" s="293"/>
      <c r="I1120" s="293"/>
      <c r="J1120" s="293"/>
      <c r="K1120" s="293"/>
      <c r="L1120" s="293"/>
      <c r="M1120" s="293"/>
    </row>
    <row r="1121" spans="6:13">
      <c r="F1121" s="293"/>
      <c r="G1121" s="293"/>
      <c r="H1121" s="293"/>
      <c r="I1121" s="293"/>
      <c r="J1121" s="293"/>
      <c r="K1121" s="293"/>
      <c r="L1121" s="293"/>
      <c r="M1121" s="293"/>
    </row>
    <row r="1122" spans="6:13">
      <c r="F1122" s="293"/>
      <c r="G1122" s="293"/>
      <c r="H1122" s="293"/>
      <c r="I1122" s="293"/>
      <c r="J1122" s="293"/>
      <c r="K1122" s="293"/>
      <c r="L1122" s="293"/>
      <c r="M1122" s="293"/>
    </row>
    <row r="1123" spans="6:13">
      <c r="F1123" s="293"/>
      <c r="G1123" s="293"/>
      <c r="H1123" s="293"/>
      <c r="I1123" s="293"/>
      <c r="J1123" s="293"/>
      <c r="K1123" s="293"/>
      <c r="L1123" s="293"/>
      <c r="M1123" s="293"/>
    </row>
    <row r="1124" spans="6:13">
      <c r="F1124" s="293"/>
      <c r="G1124" s="293"/>
      <c r="H1124" s="293"/>
      <c r="I1124" s="293"/>
      <c r="J1124" s="293"/>
      <c r="K1124" s="293"/>
      <c r="L1124" s="293"/>
      <c r="M1124" s="293"/>
    </row>
    <row r="1125" spans="6:13">
      <c r="F1125" s="293"/>
      <c r="G1125" s="293"/>
      <c r="H1125" s="293"/>
      <c r="I1125" s="293"/>
      <c r="J1125" s="293"/>
      <c r="K1125" s="293"/>
      <c r="L1125" s="293"/>
      <c r="M1125" s="293"/>
    </row>
    <row r="1126" spans="6:13">
      <c r="F1126" s="293"/>
      <c r="G1126" s="293"/>
      <c r="H1126" s="293"/>
      <c r="I1126" s="293"/>
      <c r="J1126" s="293"/>
      <c r="K1126" s="293"/>
      <c r="L1126" s="293"/>
      <c r="M1126" s="293"/>
    </row>
    <row r="1127" spans="6:13">
      <c r="F1127" s="293"/>
      <c r="G1127" s="293"/>
      <c r="H1127" s="293"/>
      <c r="I1127" s="293"/>
      <c r="J1127" s="293"/>
      <c r="K1127" s="293"/>
      <c r="L1127" s="293"/>
      <c r="M1127" s="293"/>
    </row>
    <row r="1128" spans="6:13">
      <c r="F1128" s="293"/>
      <c r="G1128" s="293"/>
      <c r="H1128" s="293"/>
      <c r="I1128" s="293"/>
      <c r="J1128" s="293"/>
      <c r="K1128" s="293"/>
      <c r="L1128" s="293"/>
      <c r="M1128" s="293"/>
    </row>
    <row r="1129" spans="6:13">
      <c r="F1129" s="293"/>
      <c r="G1129" s="293"/>
      <c r="H1129" s="293"/>
      <c r="I1129" s="293"/>
      <c r="J1129" s="293"/>
      <c r="K1129" s="293"/>
      <c r="L1129" s="293"/>
      <c r="M1129" s="293"/>
    </row>
    <row r="1130" spans="6:13">
      <c r="F1130" s="293"/>
      <c r="G1130" s="293"/>
      <c r="H1130" s="293"/>
      <c r="I1130" s="293"/>
      <c r="J1130" s="293"/>
      <c r="K1130" s="293"/>
      <c r="L1130" s="293"/>
      <c r="M1130" s="293"/>
    </row>
    <row r="1131" spans="6:13">
      <c r="F1131" s="293"/>
      <c r="G1131" s="293"/>
      <c r="H1131" s="293"/>
      <c r="I1131" s="293"/>
      <c r="J1131" s="293"/>
      <c r="K1131" s="293"/>
      <c r="L1131" s="293"/>
      <c r="M1131" s="293"/>
    </row>
    <row r="1132" spans="6:13">
      <c r="F1132" s="293"/>
      <c r="G1132" s="293"/>
      <c r="H1132" s="293"/>
      <c r="I1132" s="293"/>
      <c r="J1132" s="293"/>
      <c r="K1132" s="293"/>
      <c r="L1132" s="293"/>
      <c r="M1132" s="293"/>
    </row>
    <row r="1133" spans="6:13">
      <c r="F1133" s="293"/>
      <c r="G1133" s="293"/>
      <c r="H1133" s="293"/>
      <c r="I1133" s="293"/>
      <c r="J1133" s="293"/>
      <c r="K1133" s="293"/>
      <c r="L1133" s="293"/>
      <c r="M1133" s="293"/>
    </row>
    <row r="1134" spans="6:13">
      <c r="F1134" s="293"/>
      <c r="G1134" s="293"/>
      <c r="H1134" s="293"/>
      <c r="I1134" s="293"/>
      <c r="J1134" s="293"/>
      <c r="K1134" s="293"/>
      <c r="L1134" s="293"/>
      <c r="M1134" s="293"/>
    </row>
    <row r="1135" spans="6:13">
      <c r="F1135" s="293"/>
      <c r="G1135" s="293"/>
      <c r="H1135" s="293"/>
      <c r="I1135" s="293"/>
      <c r="J1135" s="293"/>
      <c r="K1135" s="293"/>
      <c r="L1135" s="293"/>
      <c r="M1135" s="293"/>
    </row>
    <row r="1136" spans="6:13">
      <c r="F1136" s="293"/>
      <c r="G1136" s="293"/>
      <c r="H1136" s="293"/>
      <c r="I1136" s="293"/>
      <c r="J1136" s="293"/>
      <c r="K1136" s="293"/>
      <c r="L1136" s="293"/>
      <c r="M1136" s="293"/>
    </row>
    <row r="1137" spans="6:13">
      <c r="F1137" s="293"/>
      <c r="G1137" s="293"/>
      <c r="H1137" s="293"/>
      <c r="I1137" s="293"/>
      <c r="J1137" s="293"/>
      <c r="K1137" s="293"/>
      <c r="L1137" s="293"/>
      <c r="M1137" s="293"/>
    </row>
    <row r="1138" spans="6:13">
      <c r="F1138" s="293"/>
      <c r="G1138" s="293"/>
      <c r="H1138" s="293"/>
      <c r="I1138" s="293"/>
      <c r="J1138" s="293"/>
      <c r="K1138" s="293"/>
      <c r="L1138" s="293"/>
      <c r="M1138" s="293"/>
    </row>
    <row r="1139" spans="6:13">
      <c r="F1139" s="293"/>
      <c r="G1139" s="293"/>
      <c r="H1139" s="293"/>
      <c r="I1139" s="293"/>
      <c r="J1139" s="293"/>
      <c r="K1139" s="293"/>
      <c r="L1139" s="293"/>
      <c r="M1139" s="293"/>
    </row>
    <row r="1140" spans="6:13">
      <c r="F1140" s="293"/>
      <c r="G1140" s="293"/>
      <c r="H1140" s="293"/>
      <c r="I1140" s="293"/>
      <c r="J1140" s="293"/>
      <c r="K1140" s="293"/>
      <c r="L1140" s="293"/>
      <c r="M1140" s="293"/>
    </row>
    <row r="1141" spans="6:13">
      <c r="F1141" s="293"/>
      <c r="G1141" s="293"/>
      <c r="H1141" s="293"/>
      <c r="I1141" s="293"/>
      <c r="J1141" s="293"/>
      <c r="K1141" s="293"/>
      <c r="L1141" s="293"/>
      <c r="M1141" s="293"/>
    </row>
    <row r="1142" spans="6:13">
      <c r="F1142" s="293"/>
      <c r="G1142" s="293"/>
      <c r="H1142" s="293"/>
      <c r="I1142" s="293"/>
      <c r="J1142" s="293"/>
      <c r="K1142" s="293"/>
      <c r="L1142" s="293"/>
      <c r="M1142" s="293"/>
    </row>
    <row r="1143" spans="6:13">
      <c r="F1143" s="293"/>
      <c r="G1143" s="293"/>
      <c r="H1143" s="293"/>
      <c r="I1143" s="293"/>
      <c r="J1143" s="293"/>
      <c r="K1143" s="293"/>
      <c r="L1143" s="293"/>
      <c r="M1143" s="293"/>
    </row>
    <row r="1144" spans="6:13">
      <c r="F1144" s="293"/>
      <c r="G1144" s="293"/>
      <c r="H1144" s="293"/>
      <c r="I1144" s="293"/>
      <c r="J1144" s="293"/>
      <c r="K1144" s="293"/>
      <c r="L1144" s="293"/>
      <c r="M1144" s="293"/>
    </row>
    <row r="1145" spans="6:13">
      <c r="F1145" s="293"/>
      <c r="G1145" s="293"/>
      <c r="H1145" s="293"/>
      <c r="I1145" s="293"/>
      <c r="J1145" s="293"/>
      <c r="K1145" s="293"/>
      <c r="L1145" s="293"/>
      <c r="M1145" s="293"/>
    </row>
    <row r="1146" spans="6:13">
      <c r="F1146" s="293"/>
      <c r="G1146" s="293"/>
      <c r="H1146" s="293"/>
      <c r="I1146" s="293"/>
      <c r="J1146" s="293"/>
      <c r="K1146" s="293"/>
      <c r="L1146" s="293"/>
      <c r="M1146" s="293"/>
    </row>
    <row r="1147" spans="6:13">
      <c r="F1147" s="293"/>
      <c r="G1147" s="293"/>
      <c r="H1147" s="293"/>
      <c r="I1147" s="293"/>
      <c r="J1147" s="293"/>
      <c r="K1147" s="293"/>
      <c r="L1147" s="293"/>
      <c r="M1147" s="293"/>
    </row>
    <row r="1148" spans="6:13">
      <c r="F1148" s="293"/>
      <c r="G1148" s="293"/>
      <c r="H1148" s="293"/>
      <c r="I1148" s="293"/>
      <c r="J1148" s="293"/>
      <c r="K1148" s="293"/>
      <c r="L1148" s="293"/>
      <c r="M1148" s="293"/>
    </row>
    <row r="1149" spans="6:13">
      <c r="F1149" s="293"/>
      <c r="G1149" s="293"/>
      <c r="H1149" s="293"/>
      <c r="I1149" s="293"/>
      <c r="J1149" s="293"/>
      <c r="K1149" s="293"/>
      <c r="L1149" s="293"/>
      <c r="M1149" s="293"/>
    </row>
    <row r="1150" spans="6:13">
      <c r="F1150" s="293"/>
      <c r="G1150" s="293"/>
      <c r="H1150" s="293"/>
      <c r="I1150" s="293"/>
      <c r="J1150" s="293"/>
      <c r="K1150" s="293"/>
      <c r="L1150" s="293"/>
      <c r="M1150" s="293"/>
    </row>
    <row r="1151" spans="6:13">
      <c r="F1151" s="293"/>
      <c r="G1151" s="293"/>
      <c r="H1151" s="293"/>
      <c r="I1151" s="293"/>
      <c r="J1151" s="293"/>
      <c r="K1151" s="293"/>
      <c r="L1151" s="293"/>
      <c r="M1151" s="293"/>
    </row>
    <row r="1152" spans="6:13">
      <c r="F1152" s="293"/>
      <c r="G1152" s="293"/>
      <c r="H1152" s="293"/>
      <c r="I1152" s="293"/>
      <c r="J1152" s="293"/>
      <c r="K1152" s="293"/>
      <c r="L1152" s="293"/>
      <c r="M1152" s="293"/>
    </row>
    <row r="1153" spans="6:13">
      <c r="F1153" s="293"/>
      <c r="G1153" s="293"/>
      <c r="H1153" s="293"/>
      <c r="I1153" s="293"/>
      <c r="J1153" s="293"/>
      <c r="K1153" s="293"/>
      <c r="L1153" s="293"/>
      <c r="M1153" s="293"/>
    </row>
    <row r="1154" spans="6:13">
      <c r="F1154" s="293"/>
      <c r="G1154" s="293"/>
      <c r="H1154" s="293"/>
      <c r="I1154" s="293"/>
      <c r="J1154" s="293"/>
      <c r="K1154" s="293"/>
      <c r="L1154" s="293"/>
      <c r="M1154" s="293"/>
    </row>
    <row r="1155" spans="6:13">
      <c r="F1155" s="293"/>
      <c r="G1155" s="293"/>
      <c r="H1155" s="293"/>
      <c r="I1155" s="293"/>
      <c r="J1155" s="293"/>
      <c r="K1155" s="293"/>
      <c r="L1155" s="293"/>
      <c r="M1155" s="293"/>
    </row>
    <row r="1156" spans="6:13">
      <c r="F1156" s="293"/>
      <c r="G1156" s="293"/>
      <c r="H1156" s="293"/>
      <c r="I1156" s="293"/>
      <c r="J1156" s="293"/>
      <c r="K1156" s="293"/>
      <c r="L1156" s="293"/>
      <c r="M1156" s="293"/>
    </row>
    <row r="1157" spans="6:13">
      <c r="F1157" s="293"/>
      <c r="G1157" s="293"/>
      <c r="H1157" s="293"/>
      <c r="I1157" s="293"/>
      <c r="J1157" s="293"/>
      <c r="K1157" s="293"/>
      <c r="L1157" s="293"/>
      <c r="M1157" s="293"/>
    </row>
    <row r="1158" spans="6:13">
      <c r="F1158" s="293"/>
      <c r="G1158" s="293"/>
      <c r="H1158" s="293"/>
      <c r="I1158" s="293"/>
      <c r="J1158" s="293"/>
      <c r="K1158" s="293"/>
      <c r="L1158" s="293"/>
      <c r="M1158" s="293"/>
    </row>
    <row r="1159" spans="6:13">
      <c r="F1159" s="293"/>
      <c r="G1159" s="293"/>
      <c r="H1159" s="293"/>
      <c r="I1159" s="293"/>
      <c r="J1159" s="293"/>
      <c r="K1159" s="293"/>
      <c r="L1159" s="293"/>
      <c r="M1159" s="293"/>
    </row>
    <row r="1160" spans="6:13">
      <c r="F1160" s="293"/>
      <c r="G1160" s="293"/>
      <c r="H1160" s="293"/>
      <c r="I1160" s="293"/>
      <c r="J1160" s="293"/>
      <c r="K1160" s="293"/>
      <c r="L1160" s="293"/>
      <c r="M1160" s="293"/>
    </row>
    <row r="1161" spans="6:13">
      <c r="F1161" s="293"/>
      <c r="G1161" s="293"/>
      <c r="H1161" s="293"/>
      <c r="I1161" s="293"/>
      <c r="J1161" s="293"/>
      <c r="K1161" s="293"/>
      <c r="L1161" s="293"/>
      <c r="M1161" s="293"/>
    </row>
    <row r="1162" spans="6:13">
      <c r="F1162" s="293"/>
      <c r="G1162" s="293"/>
      <c r="H1162" s="293"/>
      <c r="I1162" s="293"/>
      <c r="J1162" s="293"/>
      <c r="K1162" s="293"/>
      <c r="L1162" s="293"/>
      <c r="M1162" s="293"/>
    </row>
    <row r="1163" spans="6:13">
      <c r="F1163" s="293"/>
      <c r="G1163" s="293"/>
      <c r="H1163" s="293"/>
      <c r="I1163" s="293"/>
      <c r="J1163" s="293"/>
      <c r="K1163" s="293"/>
      <c r="L1163" s="293"/>
      <c r="M1163" s="293"/>
    </row>
    <row r="1164" spans="6:13">
      <c r="F1164" s="293"/>
      <c r="G1164" s="293"/>
      <c r="H1164" s="293"/>
      <c r="I1164" s="293"/>
      <c r="J1164" s="293"/>
      <c r="K1164" s="293"/>
      <c r="L1164" s="293"/>
      <c r="M1164" s="293"/>
    </row>
    <row r="1165" spans="6:13">
      <c r="F1165" s="293"/>
      <c r="G1165" s="293"/>
      <c r="H1165" s="293"/>
      <c r="I1165" s="293"/>
      <c r="J1165" s="293"/>
      <c r="K1165" s="293"/>
      <c r="L1165" s="293"/>
      <c r="M1165" s="293"/>
    </row>
    <row r="1166" spans="6:13">
      <c r="F1166" s="293"/>
      <c r="G1166" s="293"/>
      <c r="H1166" s="293"/>
      <c r="I1166" s="293"/>
      <c r="J1166" s="293"/>
      <c r="K1166" s="293"/>
      <c r="L1166" s="293"/>
      <c r="M1166" s="293"/>
    </row>
    <row r="1167" spans="6:13">
      <c r="F1167" s="293"/>
      <c r="G1167" s="293"/>
      <c r="H1167" s="293"/>
      <c r="I1167" s="293"/>
      <c r="J1167" s="293"/>
      <c r="K1167" s="293"/>
      <c r="L1167" s="293"/>
      <c r="M1167" s="293"/>
    </row>
    <row r="1168" spans="6:13">
      <c r="F1168" s="293"/>
      <c r="G1168" s="293"/>
      <c r="H1168" s="293"/>
      <c r="I1168" s="293"/>
      <c r="J1168" s="293"/>
      <c r="K1168" s="293"/>
      <c r="L1168" s="293"/>
      <c r="M1168" s="293"/>
    </row>
    <row r="1169" spans="6:13">
      <c r="F1169" s="293"/>
      <c r="G1169" s="293"/>
      <c r="H1169" s="293"/>
      <c r="I1169" s="293"/>
      <c r="J1169" s="293"/>
      <c r="K1169" s="293"/>
      <c r="L1169" s="293"/>
      <c r="M1169" s="293"/>
    </row>
    <row r="1170" spans="6:13">
      <c r="F1170" s="293"/>
      <c r="G1170" s="293"/>
      <c r="H1170" s="293"/>
      <c r="I1170" s="293"/>
      <c r="J1170" s="293"/>
      <c r="K1170" s="293"/>
      <c r="L1170" s="293"/>
      <c r="M1170" s="293"/>
    </row>
    <row r="1171" spans="6:13">
      <c r="F1171" s="293"/>
      <c r="G1171" s="293"/>
      <c r="H1171" s="293"/>
      <c r="I1171" s="293"/>
      <c r="J1171" s="293"/>
      <c r="K1171" s="293"/>
      <c r="L1171" s="293"/>
      <c r="M1171" s="293"/>
    </row>
    <row r="1172" spans="6:13">
      <c r="F1172" s="293"/>
      <c r="G1172" s="293"/>
      <c r="H1172" s="293"/>
      <c r="I1172" s="293"/>
      <c r="J1172" s="293"/>
      <c r="K1172" s="293"/>
      <c r="L1172" s="293"/>
      <c r="M1172" s="293"/>
    </row>
    <row r="1173" spans="6:13">
      <c r="F1173" s="293"/>
      <c r="G1173" s="293"/>
      <c r="H1173" s="293"/>
      <c r="I1173" s="293"/>
      <c r="J1173" s="293"/>
      <c r="K1173" s="293"/>
      <c r="L1173" s="293"/>
      <c r="M1173" s="293"/>
    </row>
    <row r="1174" spans="6:13">
      <c r="F1174" s="293"/>
      <c r="G1174" s="293"/>
      <c r="H1174" s="293"/>
      <c r="I1174" s="293"/>
      <c r="J1174" s="293"/>
      <c r="K1174" s="293"/>
      <c r="L1174" s="293"/>
      <c r="M1174" s="293"/>
    </row>
    <row r="1175" spans="6:13">
      <c r="F1175" s="293"/>
      <c r="G1175" s="293"/>
      <c r="H1175" s="293"/>
      <c r="I1175" s="293"/>
      <c r="J1175" s="293"/>
      <c r="K1175" s="293"/>
      <c r="L1175" s="293"/>
      <c r="M1175" s="293"/>
    </row>
    <row r="1176" spans="6:13">
      <c r="F1176" s="293"/>
      <c r="G1176" s="293"/>
      <c r="H1176" s="293"/>
      <c r="I1176" s="293"/>
      <c r="J1176" s="293"/>
      <c r="K1176" s="293"/>
      <c r="L1176" s="293"/>
      <c r="M1176" s="293"/>
    </row>
    <row r="1177" spans="6:13">
      <c r="F1177" s="293"/>
      <c r="G1177" s="293"/>
      <c r="H1177" s="293"/>
      <c r="I1177" s="293"/>
      <c r="J1177" s="293"/>
      <c r="K1177" s="293"/>
      <c r="L1177" s="293"/>
      <c r="M1177" s="293"/>
    </row>
    <row r="1178" spans="6:13">
      <c r="F1178" s="293"/>
      <c r="G1178" s="293"/>
      <c r="H1178" s="293"/>
      <c r="I1178" s="293"/>
      <c r="J1178" s="293"/>
      <c r="K1178" s="293"/>
      <c r="L1178" s="293"/>
      <c r="M1178" s="293"/>
    </row>
    <row r="1179" spans="6:13">
      <c r="F1179" s="293"/>
      <c r="G1179" s="293"/>
      <c r="H1179" s="293"/>
      <c r="I1179" s="293"/>
      <c r="J1179" s="293"/>
      <c r="K1179" s="293"/>
      <c r="L1179" s="293"/>
      <c r="M1179" s="293"/>
    </row>
    <row r="1180" spans="6:13">
      <c r="F1180" s="293"/>
      <c r="G1180" s="293"/>
      <c r="H1180" s="293"/>
      <c r="I1180" s="293"/>
      <c r="J1180" s="293"/>
      <c r="K1180" s="293"/>
      <c r="L1180" s="293"/>
      <c r="M1180" s="293"/>
    </row>
    <row r="1181" spans="6:13">
      <c r="F1181" s="293"/>
      <c r="G1181" s="293"/>
      <c r="H1181" s="293"/>
      <c r="I1181" s="293"/>
      <c r="J1181" s="293"/>
      <c r="K1181" s="293"/>
      <c r="L1181" s="293"/>
      <c r="M1181" s="293"/>
    </row>
    <row r="1182" spans="6:13">
      <c r="F1182" s="293"/>
      <c r="G1182" s="293"/>
      <c r="H1182" s="293"/>
      <c r="I1182" s="293"/>
      <c r="J1182" s="293"/>
      <c r="K1182" s="293"/>
      <c r="L1182" s="293"/>
      <c r="M1182" s="293"/>
    </row>
    <row r="1183" spans="6:13">
      <c r="F1183" s="293"/>
      <c r="G1183" s="293"/>
      <c r="H1183" s="293"/>
      <c r="I1183" s="293"/>
      <c r="J1183" s="293"/>
      <c r="K1183" s="293"/>
      <c r="L1183" s="293"/>
      <c r="M1183" s="293"/>
    </row>
    <row r="1184" spans="6:13">
      <c r="F1184" s="293"/>
      <c r="G1184" s="293"/>
      <c r="H1184" s="293"/>
      <c r="I1184" s="293"/>
      <c r="J1184" s="293"/>
      <c r="K1184" s="293"/>
      <c r="L1184" s="293"/>
      <c r="M1184" s="293"/>
    </row>
    <row r="1185" spans="6:13">
      <c r="F1185" s="293"/>
      <c r="G1185" s="293"/>
      <c r="H1185" s="293"/>
      <c r="I1185" s="293"/>
      <c r="J1185" s="293"/>
      <c r="K1185" s="293"/>
      <c r="L1185" s="293"/>
      <c r="M1185" s="293"/>
    </row>
    <row r="1186" spans="6:13">
      <c r="F1186" s="293"/>
      <c r="G1186" s="293"/>
      <c r="H1186" s="293"/>
      <c r="I1186" s="293"/>
      <c r="J1186" s="293"/>
      <c r="K1186" s="293"/>
      <c r="L1186" s="293"/>
      <c r="M1186" s="293"/>
    </row>
    <row r="1187" spans="6:13">
      <c r="F1187" s="293"/>
      <c r="G1187" s="293"/>
      <c r="H1187" s="293"/>
      <c r="I1187" s="293"/>
      <c r="J1187" s="293"/>
      <c r="K1187" s="293"/>
      <c r="L1187" s="293"/>
      <c r="M1187" s="293"/>
    </row>
    <row r="1188" spans="6:13">
      <c r="F1188" s="293"/>
      <c r="G1188" s="293"/>
      <c r="H1188" s="293"/>
      <c r="I1188" s="293"/>
      <c r="J1188" s="293"/>
      <c r="K1188" s="293"/>
      <c r="L1188" s="293"/>
      <c r="M1188" s="293"/>
    </row>
    <row r="1189" spans="6:13">
      <c r="F1189" s="293"/>
      <c r="G1189" s="293"/>
      <c r="H1189" s="293"/>
      <c r="I1189" s="293"/>
      <c r="J1189" s="293"/>
      <c r="K1189" s="293"/>
      <c r="L1189" s="293"/>
      <c r="M1189" s="293"/>
    </row>
    <row r="1190" spans="6:13">
      <c r="F1190" s="293"/>
      <c r="G1190" s="293"/>
      <c r="H1190" s="293"/>
      <c r="I1190" s="293"/>
      <c r="J1190" s="293"/>
      <c r="K1190" s="293"/>
      <c r="L1190" s="293"/>
      <c r="M1190" s="293"/>
    </row>
    <row r="1191" spans="6:13">
      <c r="F1191" s="293"/>
      <c r="G1191" s="293"/>
      <c r="H1191" s="293"/>
      <c r="I1191" s="293"/>
      <c r="J1191" s="293"/>
      <c r="K1191" s="293"/>
      <c r="L1191" s="293"/>
      <c r="M1191" s="293"/>
    </row>
    <row r="1192" spans="6:13">
      <c r="F1192" s="293"/>
      <c r="G1192" s="293"/>
      <c r="H1192" s="293"/>
      <c r="I1192" s="293"/>
      <c r="J1192" s="293"/>
      <c r="K1192" s="293"/>
      <c r="L1192" s="293"/>
      <c r="M1192" s="293"/>
    </row>
    <row r="1193" spans="6:13">
      <c r="F1193" s="293"/>
      <c r="G1193" s="293"/>
      <c r="H1193" s="293"/>
      <c r="I1193" s="293"/>
      <c r="J1193" s="293"/>
      <c r="K1193" s="293"/>
      <c r="L1193" s="293"/>
      <c r="M1193" s="293"/>
    </row>
    <row r="1194" spans="6:13">
      <c r="F1194" s="293"/>
      <c r="G1194" s="293"/>
      <c r="H1194" s="293"/>
      <c r="I1194" s="293"/>
      <c r="J1194" s="293"/>
      <c r="K1194" s="293"/>
      <c r="L1194" s="293"/>
      <c r="M1194" s="293"/>
    </row>
    <row r="1195" spans="6:13">
      <c r="F1195" s="293"/>
      <c r="G1195" s="293"/>
      <c r="H1195" s="293"/>
      <c r="I1195" s="293"/>
      <c r="J1195" s="293"/>
      <c r="K1195" s="293"/>
      <c r="L1195" s="293"/>
      <c r="M1195" s="293"/>
    </row>
    <row r="1196" spans="6:13">
      <c r="F1196" s="293"/>
      <c r="G1196" s="293"/>
      <c r="H1196" s="293"/>
      <c r="I1196" s="293"/>
      <c r="J1196" s="293"/>
      <c r="K1196" s="293"/>
      <c r="L1196" s="293"/>
      <c r="M1196" s="293"/>
    </row>
    <row r="1197" spans="6:13">
      <c r="F1197" s="293"/>
      <c r="G1197" s="293"/>
      <c r="H1197" s="293"/>
      <c r="I1197" s="293"/>
      <c r="J1197" s="293"/>
      <c r="K1197" s="293"/>
      <c r="L1197" s="293"/>
      <c r="M1197" s="293"/>
    </row>
    <row r="1198" spans="6:13">
      <c r="F1198" s="293"/>
      <c r="G1198" s="293"/>
      <c r="H1198" s="293"/>
      <c r="I1198" s="293"/>
      <c r="J1198" s="293"/>
      <c r="K1198" s="293"/>
      <c r="L1198" s="293"/>
      <c r="M1198" s="293"/>
    </row>
    <row r="1199" spans="6:13">
      <c r="F1199" s="293"/>
      <c r="G1199" s="293"/>
      <c r="H1199" s="293"/>
      <c r="I1199" s="293"/>
      <c r="J1199" s="293"/>
      <c r="K1199" s="293"/>
      <c r="L1199" s="293"/>
      <c r="M1199" s="293"/>
    </row>
    <row r="1200" spans="6:13">
      <c r="F1200" s="293"/>
      <c r="G1200" s="293"/>
      <c r="H1200" s="293"/>
      <c r="I1200" s="293"/>
      <c r="J1200" s="293"/>
      <c r="K1200" s="293"/>
      <c r="L1200" s="293"/>
      <c r="M1200" s="293"/>
    </row>
    <row r="1201" spans="6:13">
      <c r="F1201" s="293"/>
      <c r="G1201" s="293"/>
      <c r="H1201" s="293"/>
      <c r="I1201" s="293"/>
      <c r="J1201" s="293"/>
      <c r="K1201" s="293"/>
      <c r="L1201" s="293"/>
      <c r="M1201" s="293"/>
    </row>
    <row r="1202" spans="6:13">
      <c r="F1202" s="293"/>
      <c r="G1202" s="293"/>
      <c r="H1202" s="293"/>
      <c r="I1202" s="293"/>
      <c r="J1202" s="293"/>
      <c r="K1202" s="293"/>
      <c r="L1202" s="293"/>
      <c r="M1202" s="293"/>
    </row>
    <row r="1203" spans="6:13">
      <c r="F1203" s="293"/>
      <c r="G1203" s="293"/>
      <c r="H1203" s="293"/>
      <c r="I1203" s="293"/>
      <c r="J1203" s="293"/>
      <c r="K1203" s="293"/>
      <c r="L1203" s="293"/>
      <c r="M1203" s="293"/>
    </row>
    <row r="1204" spans="6:13">
      <c r="F1204" s="293"/>
      <c r="G1204" s="293"/>
      <c r="H1204" s="293"/>
      <c r="I1204" s="293"/>
      <c r="J1204" s="293"/>
      <c r="K1204" s="293"/>
      <c r="L1204" s="293"/>
      <c r="M1204" s="293"/>
    </row>
    <row r="1205" spans="6:13">
      <c r="F1205" s="293"/>
      <c r="G1205" s="293"/>
      <c r="H1205" s="293"/>
      <c r="I1205" s="293"/>
      <c r="J1205" s="293"/>
      <c r="K1205" s="293"/>
      <c r="L1205" s="293"/>
      <c r="M1205" s="293"/>
    </row>
    <row r="1206" spans="6:13">
      <c r="F1206" s="293"/>
      <c r="G1206" s="293"/>
      <c r="H1206" s="293"/>
      <c r="I1206" s="293"/>
      <c r="J1206" s="293"/>
      <c r="K1206" s="293"/>
      <c r="L1206" s="293"/>
      <c r="M1206" s="293"/>
    </row>
    <row r="1207" spans="6:13">
      <c r="F1207" s="293"/>
      <c r="G1207" s="293"/>
      <c r="H1207" s="293"/>
      <c r="I1207" s="293"/>
      <c r="J1207" s="293"/>
      <c r="K1207" s="293"/>
      <c r="L1207" s="293"/>
      <c r="M1207" s="293"/>
    </row>
    <row r="1208" spans="6:13">
      <c r="F1208" s="293"/>
      <c r="G1208" s="293"/>
      <c r="H1208" s="293"/>
      <c r="I1208" s="293"/>
      <c r="J1208" s="293"/>
      <c r="K1208" s="293"/>
      <c r="L1208" s="293"/>
      <c r="M1208" s="293"/>
    </row>
    <row r="1209" spans="6:13">
      <c r="F1209" s="293"/>
      <c r="G1209" s="293"/>
      <c r="H1209" s="293"/>
      <c r="I1209" s="293"/>
      <c r="J1209" s="293"/>
      <c r="K1209" s="293"/>
      <c r="L1209" s="293"/>
      <c r="M1209" s="293"/>
    </row>
    <row r="1210" spans="6:13">
      <c r="F1210" s="293"/>
      <c r="G1210" s="293"/>
      <c r="H1210" s="293"/>
      <c r="I1210" s="293"/>
      <c r="J1210" s="293"/>
      <c r="K1210" s="293"/>
      <c r="L1210" s="293"/>
      <c r="M1210" s="293"/>
    </row>
    <row r="1211" spans="6:13">
      <c r="F1211" s="293"/>
      <c r="G1211" s="293"/>
      <c r="H1211" s="293"/>
      <c r="I1211" s="293"/>
      <c r="J1211" s="293"/>
      <c r="K1211" s="293"/>
      <c r="L1211" s="293"/>
      <c r="M1211" s="293"/>
    </row>
    <row r="1212" spans="6:13">
      <c r="F1212" s="293"/>
      <c r="G1212" s="293"/>
      <c r="H1212" s="293"/>
      <c r="I1212" s="293"/>
      <c r="J1212" s="293"/>
      <c r="K1212" s="293"/>
      <c r="L1212" s="293"/>
      <c r="M1212" s="293"/>
    </row>
    <row r="1213" spans="6:13">
      <c r="F1213" s="293"/>
      <c r="G1213" s="293"/>
      <c r="H1213" s="293"/>
      <c r="I1213" s="293"/>
      <c r="J1213" s="293"/>
      <c r="K1213" s="293"/>
      <c r="L1213" s="293"/>
      <c r="M1213" s="293"/>
    </row>
    <row r="1214" spans="6:13">
      <c r="F1214" s="293"/>
      <c r="G1214" s="293"/>
      <c r="H1214" s="293"/>
      <c r="I1214" s="293"/>
      <c r="J1214" s="293"/>
      <c r="K1214" s="293"/>
      <c r="L1214" s="293"/>
      <c r="M1214" s="293"/>
    </row>
    <row r="1215" spans="6:13">
      <c r="F1215" s="293"/>
      <c r="G1215" s="293"/>
      <c r="H1215" s="293"/>
      <c r="I1215" s="293"/>
      <c r="J1215" s="293"/>
      <c r="K1215" s="293"/>
      <c r="L1215" s="293"/>
      <c r="M1215" s="293"/>
    </row>
    <row r="1216" spans="6:13">
      <c r="F1216" s="293"/>
      <c r="G1216" s="293"/>
      <c r="H1216" s="293"/>
      <c r="I1216" s="293"/>
      <c r="J1216" s="293"/>
      <c r="K1216" s="293"/>
      <c r="L1216" s="293"/>
      <c r="M1216" s="293"/>
    </row>
    <row r="1217" spans="6:13">
      <c r="F1217" s="293"/>
      <c r="G1217" s="293"/>
      <c r="H1217" s="293"/>
      <c r="I1217" s="293"/>
      <c r="J1217" s="293"/>
      <c r="K1217" s="293"/>
      <c r="L1217" s="293"/>
      <c r="M1217" s="293"/>
    </row>
    <row r="1218" spans="6:13">
      <c r="F1218" s="293"/>
      <c r="G1218" s="293"/>
      <c r="H1218" s="293"/>
      <c r="I1218" s="293"/>
      <c r="J1218" s="293"/>
      <c r="K1218" s="293"/>
      <c r="L1218" s="293"/>
      <c r="M1218" s="293"/>
    </row>
    <row r="1219" spans="6:13">
      <c r="F1219" s="293"/>
      <c r="G1219" s="293"/>
      <c r="H1219" s="293"/>
      <c r="I1219" s="293"/>
      <c r="J1219" s="293"/>
      <c r="K1219" s="293"/>
      <c r="L1219" s="293"/>
      <c r="M1219" s="293"/>
    </row>
    <row r="1220" spans="6:13">
      <c r="F1220" s="293"/>
      <c r="G1220" s="293"/>
      <c r="H1220" s="293"/>
      <c r="I1220" s="293"/>
      <c r="J1220" s="293"/>
      <c r="K1220" s="293"/>
      <c r="L1220" s="293"/>
      <c r="M1220" s="293"/>
    </row>
    <row r="1221" spans="6:13">
      <c r="F1221" s="293"/>
      <c r="G1221" s="293"/>
      <c r="H1221" s="293"/>
      <c r="I1221" s="293"/>
      <c r="J1221" s="293"/>
      <c r="K1221" s="293"/>
      <c r="L1221" s="293"/>
      <c r="M1221" s="293"/>
    </row>
    <row r="1222" spans="6:13">
      <c r="F1222" s="293"/>
      <c r="G1222" s="293"/>
      <c r="H1222" s="293"/>
      <c r="I1222" s="293"/>
      <c r="J1222" s="293"/>
      <c r="K1222" s="293"/>
      <c r="L1222" s="293"/>
      <c r="M1222" s="293"/>
    </row>
    <row r="1223" spans="6:13">
      <c r="F1223" s="293"/>
      <c r="G1223" s="293"/>
      <c r="H1223" s="293"/>
      <c r="I1223" s="293"/>
      <c r="J1223" s="293"/>
      <c r="K1223" s="293"/>
      <c r="L1223" s="293"/>
      <c r="M1223" s="293"/>
    </row>
    <row r="1224" spans="6:13">
      <c r="F1224" s="293"/>
      <c r="G1224" s="293"/>
      <c r="H1224" s="293"/>
      <c r="I1224" s="293"/>
      <c r="J1224" s="293"/>
      <c r="K1224" s="293"/>
      <c r="L1224" s="293"/>
      <c r="M1224" s="293"/>
    </row>
    <row r="1225" spans="6:13">
      <c r="F1225" s="293"/>
      <c r="G1225" s="293"/>
      <c r="H1225" s="293"/>
      <c r="I1225" s="293"/>
      <c r="J1225" s="293"/>
      <c r="K1225" s="293"/>
      <c r="L1225" s="293"/>
      <c r="M1225" s="293"/>
    </row>
    <row r="1226" spans="6:13">
      <c r="F1226" s="293"/>
      <c r="G1226" s="293"/>
      <c r="H1226" s="293"/>
      <c r="I1226" s="293"/>
      <c r="J1226" s="293"/>
      <c r="K1226" s="293"/>
      <c r="L1226" s="293"/>
      <c r="M1226" s="293"/>
    </row>
    <row r="1227" spans="6:13">
      <c r="F1227" s="293"/>
      <c r="G1227" s="293"/>
      <c r="H1227" s="293"/>
      <c r="I1227" s="293"/>
      <c r="J1227" s="293"/>
      <c r="K1227" s="293"/>
      <c r="L1227" s="293"/>
      <c r="M1227" s="293"/>
    </row>
    <row r="1228" spans="6:13">
      <c r="F1228" s="293"/>
      <c r="G1228" s="293"/>
      <c r="H1228" s="293"/>
      <c r="I1228" s="293"/>
      <c r="J1228" s="293"/>
      <c r="K1228" s="293"/>
      <c r="L1228" s="293"/>
      <c r="M1228" s="293"/>
    </row>
    <row r="1229" spans="6:13">
      <c r="F1229" s="293"/>
      <c r="G1229" s="293"/>
      <c r="H1229" s="293"/>
      <c r="I1229" s="293"/>
      <c r="J1229" s="293"/>
      <c r="K1229" s="293"/>
      <c r="L1229" s="293"/>
      <c r="M1229" s="293"/>
    </row>
    <row r="1230" spans="6:13">
      <c r="F1230" s="293"/>
      <c r="G1230" s="293"/>
      <c r="H1230" s="293"/>
      <c r="I1230" s="293"/>
      <c r="J1230" s="293"/>
      <c r="K1230" s="293"/>
      <c r="L1230" s="293"/>
      <c r="M1230" s="293"/>
    </row>
    <row r="1231" spans="6:13">
      <c r="F1231" s="293"/>
      <c r="G1231" s="293"/>
      <c r="H1231" s="293"/>
      <c r="I1231" s="293"/>
      <c r="J1231" s="293"/>
      <c r="K1231" s="293"/>
      <c r="L1231" s="293"/>
      <c r="M1231" s="293"/>
    </row>
    <row r="1232" spans="6:13">
      <c r="F1232" s="293"/>
      <c r="G1232" s="293"/>
      <c r="H1232" s="293"/>
      <c r="I1232" s="293"/>
      <c r="J1232" s="293"/>
      <c r="K1232" s="293"/>
      <c r="L1232" s="293"/>
      <c r="M1232" s="293"/>
    </row>
    <row r="1233" spans="6:13">
      <c r="F1233" s="293"/>
      <c r="G1233" s="293"/>
      <c r="H1233" s="293"/>
      <c r="I1233" s="293"/>
      <c r="J1233" s="293"/>
      <c r="K1233" s="293"/>
      <c r="L1233" s="293"/>
      <c r="M1233" s="293"/>
    </row>
    <row r="1234" spans="6:13">
      <c r="F1234" s="293"/>
      <c r="G1234" s="293"/>
      <c r="H1234" s="293"/>
      <c r="I1234" s="293"/>
      <c r="J1234" s="293"/>
      <c r="K1234" s="293"/>
      <c r="L1234" s="293"/>
      <c r="M1234" s="293"/>
    </row>
    <row r="1235" spans="6:13">
      <c r="F1235" s="293"/>
      <c r="G1235" s="293"/>
      <c r="H1235" s="293"/>
      <c r="I1235" s="293"/>
      <c r="J1235" s="293"/>
      <c r="K1235" s="293"/>
      <c r="L1235" s="293"/>
      <c r="M1235" s="293"/>
    </row>
    <row r="1236" spans="6:13">
      <c r="F1236" s="293"/>
      <c r="G1236" s="293"/>
      <c r="H1236" s="293"/>
      <c r="I1236" s="293"/>
      <c r="J1236" s="293"/>
      <c r="K1236" s="293"/>
      <c r="L1236" s="293"/>
      <c r="M1236" s="293"/>
    </row>
    <row r="1237" spans="6:13">
      <c r="F1237" s="293"/>
      <c r="G1237" s="293"/>
      <c r="H1237" s="293"/>
      <c r="I1237" s="293"/>
      <c r="J1237" s="293"/>
      <c r="K1237" s="293"/>
      <c r="L1237" s="293"/>
      <c r="M1237" s="293"/>
    </row>
    <row r="1238" spans="6:13">
      <c r="F1238" s="293"/>
      <c r="G1238" s="293"/>
      <c r="H1238" s="293"/>
      <c r="I1238" s="293"/>
      <c r="J1238" s="293"/>
      <c r="K1238" s="293"/>
      <c r="L1238" s="293"/>
      <c r="M1238" s="293"/>
    </row>
    <row r="1239" spans="6:13">
      <c r="F1239" s="293"/>
      <c r="G1239" s="293"/>
      <c r="H1239" s="293"/>
      <c r="I1239" s="293"/>
      <c r="J1239" s="293"/>
      <c r="K1239" s="293"/>
      <c r="L1239" s="293"/>
      <c r="M1239" s="293"/>
    </row>
    <row r="1240" spans="6:13">
      <c r="F1240" s="293"/>
      <c r="G1240" s="293"/>
      <c r="H1240" s="293"/>
      <c r="I1240" s="293"/>
      <c r="J1240" s="293"/>
      <c r="K1240" s="293"/>
      <c r="L1240" s="293"/>
      <c r="M1240" s="293"/>
    </row>
    <row r="1241" spans="6:13">
      <c r="F1241" s="293"/>
      <c r="G1241" s="293"/>
      <c r="H1241" s="293"/>
      <c r="I1241" s="293"/>
      <c r="J1241" s="293"/>
      <c r="K1241" s="293"/>
      <c r="L1241" s="293"/>
      <c r="M1241" s="293"/>
    </row>
    <row r="1242" spans="6:13">
      <c r="F1242" s="293"/>
      <c r="G1242" s="293"/>
      <c r="H1242" s="293"/>
      <c r="I1242" s="293"/>
      <c r="J1242" s="293"/>
      <c r="K1242" s="293"/>
      <c r="L1242" s="293"/>
      <c r="M1242" s="293"/>
    </row>
    <row r="1243" spans="6:13">
      <c r="F1243" s="293"/>
      <c r="G1243" s="293"/>
      <c r="H1243" s="293"/>
      <c r="I1243" s="293"/>
      <c r="J1243" s="293"/>
      <c r="K1243" s="293"/>
      <c r="L1243" s="293"/>
      <c r="M1243" s="293"/>
    </row>
    <row r="1244" spans="6:13">
      <c r="F1244" s="293"/>
      <c r="G1244" s="293"/>
      <c r="H1244" s="293"/>
      <c r="I1244" s="293"/>
      <c r="J1244" s="293"/>
      <c r="K1244" s="293"/>
      <c r="L1244" s="293"/>
      <c r="M1244" s="293"/>
    </row>
    <row r="1245" spans="6:13">
      <c r="F1245" s="293"/>
      <c r="G1245" s="293"/>
      <c r="H1245" s="293"/>
      <c r="I1245" s="293"/>
      <c r="J1245" s="293"/>
      <c r="K1245" s="293"/>
      <c r="L1245" s="293"/>
      <c r="M1245" s="293"/>
    </row>
    <row r="1246" spans="6:13">
      <c r="F1246" s="293"/>
      <c r="G1246" s="293"/>
      <c r="H1246" s="293"/>
      <c r="I1246" s="293"/>
      <c r="J1246" s="293"/>
      <c r="K1246" s="293"/>
      <c r="L1246" s="293"/>
      <c r="M1246" s="293"/>
    </row>
    <row r="1247" spans="6:13">
      <c r="F1247" s="293"/>
      <c r="G1247" s="293"/>
      <c r="H1247" s="293"/>
      <c r="I1247" s="293"/>
      <c r="J1247" s="293"/>
      <c r="K1247" s="293"/>
      <c r="L1247" s="293"/>
      <c r="M1247" s="293"/>
    </row>
    <row r="1248" spans="6:13">
      <c r="F1248" s="293"/>
      <c r="G1248" s="293"/>
      <c r="H1248" s="293"/>
      <c r="I1248" s="293"/>
      <c r="J1248" s="293"/>
      <c r="K1248" s="293"/>
      <c r="L1248" s="293"/>
      <c r="M1248" s="293"/>
    </row>
    <row r="1249" spans="6:13">
      <c r="F1249" s="293"/>
      <c r="G1249" s="293"/>
      <c r="H1249" s="293"/>
      <c r="I1249" s="293"/>
      <c r="J1249" s="293"/>
      <c r="K1249" s="293"/>
      <c r="L1249" s="293"/>
      <c r="M1249" s="293"/>
    </row>
    <row r="1250" spans="6:13">
      <c r="F1250" s="293"/>
      <c r="G1250" s="293"/>
      <c r="H1250" s="293"/>
      <c r="I1250" s="293"/>
      <c r="J1250" s="293"/>
      <c r="K1250" s="293"/>
      <c r="L1250" s="293"/>
      <c r="M1250" s="293"/>
    </row>
    <row r="1251" spans="6:13">
      <c r="F1251" s="293"/>
      <c r="G1251" s="293"/>
      <c r="H1251" s="293"/>
      <c r="I1251" s="293"/>
      <c r="J1251" s="293"/>
      <c r="K1251" s="293"/>
      <c r="L1251" s="293"/>
      <c r="M1251" s="293"/>
    </row>
    <row r="1252" spans="6:13">
      <c r="F1252" s="293"/>
      <c r="G1252" s="293"/>
      <c r="H1252" s="293"/>
      <c r="I1252" s="293"/>
      <c r="J1252" s="293"/>
      <c r="K1252" s="293"/>
      <c r="L1252" s="293"/>
      <c r="M1252" s="293"/>
    </row>
    <row r="1253" spans="6:13">
      <c r="F1253" s="293"/>
      <c r="G1253" s="293"/>
      <c r="H1253" s="293"/>
      <c r="I1253" s="293"/>
      <c r="J1253" s="293"/>
      <c r="K1253" s="293"/>
      <c r="L1253" s="293"/>
      <c r="M1253" s="293"/>
    </row>
    <row r="1254" spans="6:13">
      <c r="F1254" s="293"/>
      <c r="G1254" s="293"/>
      <c r="H1254" s="293"/>
      <c r="I1254" s="293"/>
      <c r="J1254" s="293"/>
      <c r="K1254" s="293"/>
      <c r="L1254" s="293"/>
      <c r="M1254" s="293"/>
    </row>
    <row r="1255" spans="6:13">
      <c r="F1255" s="293"/>
      <c r="G1255" s="293"/>
      <c r="H1255" s="293"/>
      <c r="I1255" s="293"/>
      <c r="J1255" s="293"/>
      <c r="K1255" s="293"/>
      <c r="L1255" s="293"/>
      <c r="M1255" s="293"/>
    </row>
    <row r="1256" spans="6:13">
      <c r="F1256" s="293"/>
      <c r="G1256" s="293"/>
      <c r="H1256" s="293"/>
      <c r="I1256" s="293"/>
      <c r="J1256" s="293"/>
      <c r="K1256" s="293"/>
      <c r="L1256" s="293"/>
      <c r="M1256" s="293"/>
    </row>
    <row r="1257" spans="6:13">
      <c r="F1257" s="293"/>
      <c r="G1257" s="293"/>
      <c r="H1257" s="293"/>
      <c r="I1257" s="293"/>
      <c r="J1257" s="293"/>
      <c r="K1257" s="293"/>
      <c r="L1257" s="293"/>
      <c r="M1257" s="293"/>
    </row>
    <row r="1258" spans="6:13">
      <c r="F1258" s="293"/>
      <c r="G1258" s="293"/>
      <c r="H1258" s="293"/>
      <c r="I1258" s="293"/>
      <c r="J1258" s="293"/>
      <c r="K1258" s="293"/>
      <c r="L1258" s="293"/>
      <c r="M1258" s="293"/>
    </row>
    <row r="1259" spans="6:13">
      <c r="F1259" s="293"/>
      <c r="G1259" s="293"/>
      <c r="H1259" s="293"/>
      <c r="I1259" s="293"/>
      <c r="J1259" s="293"/>
      <c r="K1259" s="293"/>
      <c r="L1259" s="293"/>
      <c r="M1259" s="293"/>
    </row>
    <row r="1260" spans="6:13">
      <c r="F1260" s="293"/>
      <c r="G1260" s="293"/>
      <c r="H1260" s="293"/>
      <c r="I1260" s="293"/>
      <c r="J1260" s="293"/>
      <c r="K1260" s="293"/>
      <c r="L1260" s="293"/>
      <c r="M1260" s="293"/>
    </row>
    <row r="1261" spans="6:13">
      <c r="F1261" s="293"/>
      <c r="G1261" s="293"/>
      <c r="H1261" s="293"/>
      <c r="I1261" s="293"/>
      <c r="J1261" s="293"/>
      <c r="K1261" s="293"/>
      <c r="L1261" s="293"/>
      <c r="M1261" s="293"/>
    </row>
    <row r="1262" spans="6:13">
      <c r="F1262" s="293"/>
      <c r="G1262" s="293"/>
      <c r="H1262" s="293"/>
      <c r="I1262" s="293"/>
      <c r="J1262" s="293"/>
      <c r="K1262" s="293"/>
      <c r="L1262" s="293"/>
      <c r="M1262" s="293"/>
    </row>
    <row r="1263" spans="6:13">
      <c r="F1263" s="293"/>
      <c r="G1263" s="293"/>
      <c r="H1263" s="293"/>
      <c r="I1263" s="293"/>
      <c r="J1263" s="293"/>
      <c r="K1263" s="293"/>
      <c r="L1263" s="293"/>
      <c r="M1263" s="293"/>
    </row>
    <row r="1264" spans="6:13">
      <c r="F1264" s="293"/>
      <c r="G1264" s="293"/>
      <c r="H1264" s="293"/>
      <c r="I1264" s="293"/>
      <c r="J1264" s="293"/>
      <c r="K1264" s="293"/>
      <c r="L1264" s="293"/>
      <c r="M1264" s="293"/>
    </row>
    <row r="1265" spans="6:13">
      <c r="F1265" s="293"/>
      <c r="G1265" s="293"/>
      <c r="H1265" s="293"/>
      <c r="I1265" s="293"/>
      <c r="J1265" s="293"/>
      <c r="K1265" s="293"/>
      <c r="L1265" s="293"/>
      <c r="M1265" s="293"/>
    </row>
    <row r="1266" spans="6:13">
      <c r="F1266" s="293"/>
      <c r="G1266" s="293"/>
      <c r="H1266" s="293"/>
      <c r="I1266" s="293"/>
      <c r="J1266" s="293"/>
      <c r="K1266" s="293"/>
      <c r="L1266" s="293"/>
      <c r="M1266" s="293"/>
    </row>
    <row r="1267" spans="6:13">
      <c r="F1267" s="293"/>
      <c r="G1267" s="293"/>
      <c r="H1267" s="293"/>
      <c r="I1267" s="293"/>
      <c r="J1267" s="293"/>
      <c r="K1267" s="293"/>
      <c r="L1267" s="293"/>
      <c r="M1267" s="293"/>
    </row>
    <row r="1268" spans="6:13">
      <c r="F1268" s="293"/>
      <c r="G1268" s="293"/>
      <c r="H1268" s="293"/>
      <c r="I1268" s="293"/>
      <c r="J1268" s="293"/>
      <c r="K1268" s="293"/>
      <c r="L1268" s="293"/>
      <c r="M1268" s="293"/>
    </row>
    <row r="1269" spans="6:13">
      <c r="F1269" s="293"/>
      <c r="G1269" s="293"/>
      <c r="H1269" s="293"/>
      <c r="I1269" s="293"/>
      <c r="J1269" s="293"/>
      <c r="K1269" s="293"/>
      <c r="L1269" s="293"/>
      <c r="M1269" s="293"/>
    </row>
    <row r="1270" spans="6:13">
      <c r="F1270" s="293"/>
      <c r="G1270" s="293"/>
      <c r="H1270" s="293"/>
      <c r="I1270" s="293"/>
      <c r="J1270" s="293"/>
      <c r="K1270" s="293"/>
      <c r="L1270" s="293"/>
      <c r="M1270" s="293"/>
    </row>
    <row r="1271" spans="6:13">
      <c r="F1271" s="293"/>
      <c r="G1271" s="293"/>
      <c r="H1271" s="293"/>
      <c r="I1271" s="293"/>
      <c r="J1271" s="293"/>
      <c r="K1271" s="293"/>
      <c r="L1271" s="293"/>
      <c r="M1271" s="293"/>
    </row>
    <row r="1272" spans="6:13">
      <c r="F1272" s="293"/>
      <c r="G1272" s="293"/>
      <c r="H1272" s="293"/>
      <c r="I1272" s="293"/>
      <c r="J1272" s="293"/>
      <c r="K1272" s="293"/>
      <c r="L1272" s="293"/>
      <c r="M1272" s="293"/>
    </row>
    <row r="1273" spans="6:13">
      <c r="F1273" s="293"/>
      <c r="G1273" s="293"/>
      <c r="H1273" s="293"/>
      <c r="I1273" s="293"/>
      <c r="J1273" s="293"/>
      <c r="K1273" s="293"/>
      <c r="L1273" s="293"/>
      <c r="M1273" s="293"/>
    </row>
    <row r="1274" spans="6:13">
      <c r="F1274" s="293"/>
      <c r="G1274" s="293"/>
      <c r="H1274" s="293"/>
      <c r="I1274" s="293"/>
      <c r="J1274" s="293"/>
      <c r="K1274" s="293"/>
      <c r="L1274" s="293"/>
      <c r="M1274" s="293"/>
    </row>
    <row r="1275" spans="6:13">
      <c r="F1275" s="293"/>
      <c r="G1275" s="293"/>
      <c r="H1275" s="293"/>
      <c r="I1275" s="293"/>
      <c r="J1275" s="293"/>
      <c r="K1275" s="293"/>
      <c r="L1275" s="293"/>
      <c r="M1275" s="293"/>
    </row>
    <row r="1276" spans="6:13">
      <c r="F1276" s="293"/>
      <c r="G1276" s="293"/>
      <c r="H1276" s="293"/>
      <c r="I1276" s="293"/>
      <c r="J1276" s="293"/>
      <c r="K1276" s="293"/>
      <c r="L1276" s="293"/>
      <c r="M1276" s="293"/>
    </row>
    <row r="1277" spans="6:13">
      <c r="F1277" s="293"/>
      <c r="G1277" s="293"/>
      <c r="H1277" s="293"/>
      <c r="I1277" s="293"/>
      <c r="J1277" s="293"/>
      <c r="K1277" s="293"/>
      <c r="L1277" s="293"/>
      <c r="M1277" s="293"/>
    </row>
    <row r="1278" spans="6:13">
      <c r="F1278" s="293"/>
      <c r="G1278" s="293"/>
      <c r="H1278" s="293"/>
      <c r="I1278" s="293"/>
      <c r="J1278" s="293"/>
      <c r="K1278" s="293"/>
      <c r="L1278" s="293"/>
      <c r="M1278" s="293"/>
    </row>
    <row r="1279" spans="6:13">
      <c r="F1279" s="293"/>
      <c r="G1279" s="293"/>
      <c r="H1279" s="293"/>
      <c r="I1279" s="293"/>
      <c r="J1279" s="293"/>
      <c r="K1279" s="293"/>
      <c r="L1279" s="293"/>
      <c r="M1279" s="293"/>
    </row>
    <row r="1280" spans="6:13">
      <c r="F1280" s="293"/>
      <c r="G1280" s="293"/>
      <c r="H1280" s="293"/>
      <c r="I1280" s="293"/>
      <c r="J1280" s="293"/>
      <c r="K1280" s="293"/>
      <c r="L1280" s="293"/>
      <c r="M1280" s="293"/>
    </row>
    <row r="1281" spans="6:13">
      <c r="F1281" s="293"/>
      <c r="G1281" s="293"/>
      <c r="H1281" s="293"/>
      <c r="I1281" s="293"/>
      <c r="J1281" s="293"/>
      <c r="K1281" s="293"/>
      <c r="L1281" s="293"/>
      <c r="M1281" s="293"/>
    </row>
    <row r="1282" spans="6:13">
      <c r="F1282" s="293"/>
      <c r="G1282" s="293"/>
      <c r="H1282" s="293"/>
      <c r="I1282" s="293"/>
      <c r="J1282" s="293"/>
      <c r="K1282" s="293"/>
      <c r="L1282" s="293"/>
      <c r="M1282" s="293"/>
    </row>
    <row r="1283" spans="6:13">
      <c r="F1283" s="293"/>
      <c r="G1283" s="293"/>
      <c r="H1283" s="293"/>
      <c r="I1283" s="293"/>
      <c r="J1283" s="293"/>
      <c r="K1283" s="293"/>
      <c r="L1283" s="293"/>
      <c r="M1283" s="293"/>
    </row>
    <row r="1284" spans="6:13">
      <c r="F1284" s="293"/>
      <c r="G1284" s="293"/>
      <c r="H1284" s="293"/>
      <c r="I1284" s="293"/>
      <c r="J1284" s="293"/>
      <c r="K1284" s="293"/>
      <c r="L1284" s="293"/>
      <c r="M1284" s="293"/>
    </row>
    <row r="1285" spans="6:13">
      <c r="F1285" s="293"/>
      <c r="G1285" s="293"/>
      <c r="H1285" s="293"/>
      <c r="I1285" s="293"/>
      <c r="J1285" s="293"/>
      <c r="K1285" s="293"/>
      <c r="L1285" s="293"/>
      <c r="M1285" s="293"/>
    </row>
    <row r="1286" spans="6:13">
      <c r="F1286" s="293"/>
      <c r="G1286" s="293"/>
      <c r="H1286" s="293"/>
      <c r="I1286" s="293"/>
      <c r="J1286" s="293"/>
      <c r="K1286" s="293"/>
      <c r="L1286" s="293"/>
      <c r="M1286" s="293"/>
    </row>
    <row r="1287" spans="6:13">
      <c r="F1287" s="293"/>
      <c r="G1287" s="293"/>
      <c r="H1287" s="293"/>
      <c r="I1287" s="293"/>
      <c r="J1287" s="293"/>
      <c r="K1287" s="293"/>
      <c r="L1287" s="293"/>
      <c r="M1287" s="293"/>
    </row>
    <row r="1288" spans="6:13">
      <c r="F1288" s="293"/>
      <c r="G1288" s="293"/>
      <c r="H1288" s="293"/>
      <c r="I1288" s="293"/>
      <c r="J1288" s="293"/>
      <c r="K1288" s="293"/>
      <c r="L1288" s="293"/>
      <c r="M1288" s="293"/>
    </row>
    <row r="1289" spans="6:13">
      <c r="F1289" s="293"/>
      <c r="G1289" s="293"/>
      <c r="H1289" s="293"/>
      <c r="I1289" s="293"/>
      <c r="J1289" s="293"/>
      <c r="K1289" s="293"/>
      <c r="L1289" s="293"/>
      <c r="M1289" s="293"/>
    </row>
    <row r="1290" spans="6:13">
      <c r="F1290" s="293"/>
      <c r="G1290" s="293"/>
      <c r="H1290" s="293"/>
      <c r="I1290" s="293"/>
      <c r="J1290" s="293"/>
      <c r="K1290" s="293"/>
      <c r="L1290" s="293"/>
      <c r="M1290" s="293"/>
    </row>
    <row r="1291" spans="6:13">
      <c r="F1291" s="293"/>
      <c r="G1291" s="293"/>
      <c r="H1291" s="293"/>
      <c r="I1291" s="293"/>
      <c r="J1291" s="293"/>
      <c r="K1291" s="293"/>
      <c r="L1291" s="293"/>
      <c r="M1291" s="293"/>
    </row>
    <row r="1292" spans="6:13">
      <c r="F1292" s="293"/>
      <c r="G1292" s="293"/>
      <c r="H1292" s="293"/>
      <c r="I1292" s="293"/>
      <c r="J1292" s="293"/>
      <c r="K1292" s="293"/>
      <c r="L1292" s="293"/>
      <c r="M1292" s="293"/>
    </row>
    <row r="1293" spans="6:13">
      <c r="F1293" s="293"/>
      <c r="G1293" s="293"/>
      <c r="H1293" s="293"/>
      <c r="I1293" s="293"/>
      <c r="J1293" s="293"/>
      <c r="K1293" s="293"/>
      <c r="L1293" s="293"/>
      <c r="M1293" s="293"/>
    </row>
    <row r="1294" spans="6:13">
      <c r="F1294" s="293"/>
      <c r="G1294" s="293"/>
      <c r="H1294" s="293"/>
      <c r="I1294" s="293"/>
      <c r="J1294" s="293"/>
      <c r="K1294" s="293"/>
      <c r="L1294" s="293"/>
      <c r="M1294" s="293"/>
    </row>
    <row r="1295" spans="6:13">
      <c r="F1295" s="293"/>
      <c r="G1295" s="293"/>
      <c r="H1295" s="293"/>
      <c r="I1295" s="293"/>
      <c r="J1295" s="293"/>
      <c r="K1295" s="293"/>
      <c r="L1295" s="293"/>
      <c r="M1295" s="293"/>
    </row>
    <row r="1296" spans="6:13">
      <c r="F1296" s="293"/>
      <c r="G1296" s="293"/>
      <c r="H1296" s="293"/>
      <c r="I1296" s="293"/>
      <c r="J1296" s="293"/>
      <c r="K1296" s="293"/>
      <c r="L1296" s="293"/>
      <c r="M1296" s="293"/>
    </row>
    <row r="1297" spans="6:13">
      <c r="F1297" s="293"/>
      <c r="G1297" s="293"/>
      <c r="H1297" s="293"/>
      <c r="I1297" s="293"/>
      <c r="J1297" s="293"/>
      <c r="K1297" s="293"/>
      <c r="L1297" s="293"/>
      <c r="M1297" s="293"/>
    </row>
    <row r="1298" spans="6:13">
      <c r="F1298" s="293"/>
      <c r="G1298" s="293"/>
      <c r="H1298" s="293"/>
      <c r="I1298" s="293"/>
      <c r="J1298" s="293"/>
      <c r="K1298" s="293"/>
      <c r="L1298" s="293"/>
      <c r="M1298" s="293"/>
    </row>
    <row r="1299" spans="6:13">
      <c r="F1299" s="293"/>
      <c r="G1299" s="293"/>
      <c r="H1299" s="293"/>
      <c r="I1299" s="293"/>
      <c r="J1299" s="293"/>
      <c r="K1299" s="293"/>
      <c r="L1299" s="293"/>
      <c r="M1299" s="293"/>
    </row>
    <row r="1300" spans="6:13">
      <c r="F1300" s="293"/>
      <c r="G1300" s="293"/>
      <c r="H1300" s="293"/>
      <c r="I1300" s="293"/>
      <c r="J1300" s="293"/>
      <c r="K1300" s="293"/>
      <c r="L1300" s="293"/>
      <c r="M1300" s="293"/>
    </row>
    <row r="1301" spans="6:13">
      <c r="F1301" s="293"/>
      <c r="G1301" s="293"/>
      <c r="H1301" s="293"/>
      <c r="I1301" s="293"/>
      <c r="J1301" s="293"/>
      <c r="K1301" s="293"/>
      <c r="L1301" s="293"/>
      <c r="M1301" s="293"/>
    </row>
    <row r="1302" spans="6:13">
      <c r="F1302" s="293"/>
      <c r="G1302" s="293"/>
      <c r="H1302" s="293"/>
      <c r="I1302" s="293"/>
      <c r="J1302" s="293"/>
      <c r="K1302" s="293"/>
      <c r="L1302" s="293"/>
      <c r="M1302" s="293"/>
    </row>
    <row r="1303" spans="6:13">
      <c r="F1303" s="293"/>
      <c r="G1303" s="293"/>
      <c r="H1303" s="293"/>
      <c r="I1303" s="293"/>
      <c r="J1303" s="293"/>
      <c r="K1303" s="293"/>
      <c r="L1303" s="293"/>
      <c r="M1303" s="293"/>
    </row>
    <row r="1304" spans="6:13">
      <c r="F1304" s="293"/>
      <c r="G1304" s="293"/>
      <c r="H1304" s="293"/>
      <c r="I1304" s="293"/>
      <c r="J1304" s="293"/>
      <c r="K1304" s="293"/>
      <c r="L1304" s="293"/>
      <c r="M1304" s="293"/>
    </row>
    <row r="1305" spans="6:13">
      <c r="F1305" s="293"/>
      <c r="G1305" s="293"/>
      <c r="H1305" s="293"/>
      <c r="I1305" s="293"/>
      <c r="J1305" s="293"/>
      <c r="K1305" s="293"/>
      <c r="L1305" s="293"/>
      <c r="M1305" s="293"/>
    </row>
    <row r="1306" spans="6:13">
      <c r="F1306" s="293"/>
      <c r="G1306" s="293"/>
      <c r="H1306" s="293"/>
      <c r="I1306" s="293"/>
      <c r="J1306" s="293"/>
      <c r="K1306" s="293"/>
      <c r="L1306" s="293"/>
      <c r="M1306" s="293"/>
    </row>
    <row r="1307" spans="6:13">
      <c r="F1307" s="293"/>
      <c r="G1307" s="293"/>
      <c r="H1307" s="293"/>
      <c r="I1307" s="293"/>
      <c r="J1307" s="293"/>
      <c r="K1307" s="293"/>
      <c r="L1307" s="293"/>
      <c r="M1307" s="293"/>
    </row>
    <row r="1308" spans="6:13">
      <c r="F1308" s="293"/>
      <c r="G1308" s="293"/>
      <c r="H1308" s="293"/>
      <c r="I1308" s="293"/>
      <c r="J1308" s="293"/>
      <c r="K1308" s="293"/>
      <c r="L1308" s="293"/>
      <c r="M1308" s="293"/>
    </row>
    <row r="1309" spans="6:13">
      <c r="F1309" s="293"/>
      <c r="G1309" s="293"/>
      <c r="H1309" s="293"/>
      <c r="I1309" s="293"/>
      <c r="J1309" s="293"/>
      <c r="K1309" s="293"/>
      <c r="L1309" s="293"/>
      <c r="M1309" s="293"/>
    </row>
    <row r="1310" spans="6:13">
      <c r="F1310" s="293"/>
      <c r="G1310" s="293"/>
      <c r="H1310" s="293"/>
      <c r="I1310" s="293"/>
      <c r="J1310" s="293"/>
      <c r="K1310" s="293"/>
      <c r="L1310" s="293"/>
      <c r="M1310" s="293"/>
    </row>
    <row r="1311" spans="6:13">
      <c r="F1311" s="293"/>
      <c r="G1311" s="293"/>
      <c r="H1311" s="293"/>
      <c r="I1311" s="293"/>
      <c r="J1311" s="293"/>
      <c r="K1311" s="293"/>
      <c r="L1311" s="293"/>
      <c r="M1311" s="293"/>
    </row>
    <row r="1312" spans="6:13">
      <c r="F1312" s="293"/>
      <c r="G1312" s="293"/>
      <c r="H1312" s="293"/>
      <c r="I1312" s="293"/>
      <c r="J1312" s="293"/>
      <c r="K1312" s="293"/>
      <c r="L1312" s="293"/>
      <c r="M1312" s="293"/>
    </row>
    <row r="1313" spans="6:13">
      <c r="F1313" s="293"/>
      <c r="G1313" s="293"/>
      <c r="H1313" s="293"/>
      <c r="I1313" s="293"/>
      <c r="J1313" s="293"/>
      <c r="K1313" s="293"/>
      <c r="L1313" s="293"/>
      <c r="M1313" s="293"/>
    </row>
    <row r="1314" spans="6:13">
      <c r="F1314" s="293"/>
      <c r="G1314" s="293"/>
      <c r="H1314" s="293"/>
      <c r="I1314" s="293"/>
      <c r="J1314" s="293"/>
      <c r="K1314" s="293"/>
      <c r="L1314" s="293"/>
      <c r="M1314" s="293"/>
    </row>
    <row r="1315" spans="6:13">
      <c r="F1315" s="293"/>
      <c r="G1315" s="293"/>
      <c r="H1315" s="293"/>
      <c r="I1315" s="293"/>
      <c r="J1315" s="293"/>
      <c r="K1315" s="293"/>
      <c r="L1315" s="293"/>
      <c r="M1315" s="293"/>
    </row>
    <row r="1316" spans="6:13">
      <c r="F1316" s="293"/>
      <c r="G1316" s="293"/>
      <c r="H1316" s="293"/>
      <c r="I1316" s="293"/>
      <c r="J1316" s="293"/>
      <c r="K1316" s="293"/>
      <c r="L1316" s="293"/>
      <c r="M1316" s="293"/>
    </row>
    <row r="1317" spans="6:13">
      <c r="F1317" s="293"/>
      <c r="G1317" s="293"/>
      <c r="H1317" s="293"/>
      <c r="I1317" s="293"/>
      <c r="J1317" s="293"/>
      <c r="K1317" s="293"/>
      <c r="L1317" s="293"/>
      <c r="M1317" s="293"/>
    </row>
    <row r="1318" spans="6:13">
      <c r="F1318" s="293"/>
      <c r="G1318" s="293"/>
      <c r="H1318" s="293"/>
      <c r="I1318" s="293"/>
      <c r="J1318" s="293"/>
      <c r="K1318" s="293"/>
      <c r="L1318" s="293"/>
      <c r="M1318" s="293"/>
    </row>
    <row r="1319" spans="6:13">
      <c r="F1319" s="293"/>
      <c r="G1319" s="293"/>
      <c r="H1319" s="293"/>
      <c r="I1319" s="293"/>
      <c r="J1319" s="293"/>
      <c r="K1319" s="293"/>
      <c r="L1319" s="293"/>
      <c r="M1319" s="293"/>
    </row>
    <row r="1320" spans="6:13">
      <c r="F1320" s="293"/>
      <c r="G1320" s="293"/>
      <c r="H1320" s="293"/>
      <c r="I1320" s="293"/>
      <c r="J1320" s="293"/>
      <c r="K1320" s="293"/>
      <c r="L1320" s="293"/>
      <c r="M1320" s="293"/>
    </row>
    <row r="1321" spans="6:13">
      <c r="F1321" s="293"/>
      <c r="G1321" s="293"/>
      <c r="H1321" s="293"/>
      <c r="I1321" s="293"/>
      <c r="J1321" s="293"/>
      <c r="K1321" s="293"/>
      <c r="L1321" s="293"/>
      <c r="M1321" s="293"/>
    </row>
    <row r="1322" spans="6:13">
      <c r="F1322" s="293"/>
      <c r="G1322" s="293"/>
      <c r="H1322" s="293"/>
      <c r="I1322" s="293"/>
      <c r="J1322" s="293"/>
      <c r="K1322" s="293"/>
      <c r="L1322" s="293"/>
      <c r="M1322" s="293"/>
    </row>
    <row r="1323" spans="6:13">
      <c r="F1323" s="293"/>
      <c r="G1323" s="293"/>
      <c r="H1323" s="293"/>
      <c r="I1323" s="293"/>
      <c r="J1323" s="293"/>
      <c r="K1323" s="293"/>
      <c r="L1323" s="293"/>
      <c r="M1323" s="293"/>
    </row>
    <row r="1324" spans="6:13">
      <c r="F1324" s="293"/>
      <c r="G1324" s="293"/>
      <c r="H1324" s="293"/>
      <c r="I1324" s="293"/>
      <c r="J1324" s="293"/>
      <c r="K1324" s="293"/>
      <c r="L1324" s="293"/>
      <c r="M1324" s="293"/>
    </row>
    <row r="1325" spans="6:13">
      <c r="F1325" s="293"/>
      <c r="G1325" s="293"/>
      <c r="H1325" s="293"/>
      <c r="I1325" s="293"/>
      <c r="J1325" s="293"/>
      <c r="K1325" s="293"/>
      <c r="L1325" s="293"/>
      <c r="M1325" s="293"/>
    </row>
    <row r="1326" spans="6:13">
      <c r="F1326" s="293"/>
      <c r="G1326" s="293"/>
      <c r="H1326" s="293"/>
      <c r="I1326" s="293"/>
      <c r="J1326" s="293"/>
      <c r="K1326" s="293"/>
      <c r="L1326" s="293"/>
      <c r="M1326" s="293"/>
    </row>
    <row r="1327" spans="6:13">
      <c r="F1327" s="293"/>
      <c r="G1327" s="293"/>
      <c r="H1327" s="293"/>
      <c r="I1327" s="293"/>
      <c r="J1327" s="293"/>
      <c r="K1327" s="293"/>
      <c r="L1327" s="293"/>
      <c r="M1327" s="293"/>
    </row>
    <row r="1328" spans="6:13">
      <c r="F1328" s="293"/>
      <c r="G1328" s="293"/>
      <c r="H1328" s="293"/>
      <c r="I1328" s="293"/>
      <c r="J1328" s="293"/>
      <c r="K1328" s="293"/>
      <c r="L1328" s="293"/>
      <c r="M1328" s="293"/>
    </row>
    <row r="1329" spans="6:13">
      <c r="F1329" s="293"/>
      <c r="G1329" s="293"/>
      <c r="H1329" s="293"/>
      <c r="I1329" s="293"/>
      <c r="J1329" s="293"/>
      <c r="K1329" s="293"/>
      <c r="L1329" s="293"/>
      <c r="M1329" s="293"/>
    </row>
    <row r="1330" spans="6:13">
      <c r="F1330" s="293"/>
      <c r="G1330" s="293"/>
      <c r="H1330" s="293"/>
      <c r="I1330" s="293"/>
      <c r="J1330" s="293"/>
      <c r="K1330" s="293"/>
      <c r="L1330" s="293"/>
      <c r="M1330" s="293"/>
    </row>
    <row r="1331" spans="6:13">
      <c r="F1331" s="293"/>
      <c r="G1331" s="293"/>
      <c r="H1331" s="293"/>
      <c r="I1331" s="293"/>
      <c r="J1331" s="293"/>
      <c r="K1331" s="293"/>
      <c r="L1331" s="293"/>
      <c r="M1331" s="293"/>
    </row>
    <row r="1332" spans="6:13">
      <c r="F1332" s="293"/>
      <c r="G1332" s="293"/>
      <c r="H1332" s="293"/>
      <c r="I1332" s="293"/>
      <c r="J1332" s="293"/>
      <c r="K1332" s="293"/>
      <c r="L1332" s="293"/>
      <c r="M1332" s="293"/>
    </row>
    <row r="1333" spans="6:13">
      <c r="F1333" s="293"/>
      <c r="G1333" s="293"/>
      <c r="H1333" s="293"/>
      <c r="I1333" s="293"/>
      <c r="J1333" s="293"/>
      <c r="K1333" s="293"/>
      <c r="L1333" s="293"/>
      <c r="M1333" s="293"/>
    </row>
    <row r="1334" spans="6:13">
      <c r="F1334" s="293"/>
      <c r="G1334" s="293"/>
      <c r="H1334" s="293"/>
      <c r="I1334" s="293"/>
      <c r="J1334" s="293"/>
      <c r="K1334" s="293"/>
      <c r="L1334" s="293"/>
      <c r="M1334" s="293"/>
    </row>
    <row r="1335" spans="6:13">
      <c r="F1335" s="293"/>
      <c r="G1335" s="293"/>
      <c r="H1335" s="293"/>
      <c r="I1335" s="293"/>
      <c r="J1335" s="293"/>
      <c r="K1335" s="293"/>
      <c r="L1335" s="293"/>
      <c r="M1335" s="293"/>
    </row>
    <row r="1336" spans="6:13">
      <c r="F1336" s="293"/>
      <c r="G1336" s="293"/>
      <c r="H1336" s="293"/>
      <c r="I1336" s="293"/>
      <c r="J1336" s="293"/>
      <c r="K1336" s="293"/>
      <c r="L1336" s="293"/>
      <c r="M1336" s="293"/>
    </row>
    <row r="1337" spans="6:13">
      <c r="F1337" s="293"/>
      <c r="G1337" s="293"/>
      <c r="H1337" s="293"/>
      <c r="I1337" s="293"/>
      <c r="J1337" s="293"/>
      <c r="K1337" s="293"/>
      <c r="L1337" s="293"/>
      <c r="M1337" s="293"/>
    </row>
    <row r="1338" spans="6:13">
      <c r="F1338" s="293"/>
      <c r="G1338" s="293"/>
      <c r="H1338" s="293"/>
      <c r="I1338" s="293"/>
      <c r="J1338" s="293"/>
      <c r="K1338" s="293"/>
      <c r="L1338" s="293"/>
      <c r="M1338" s="293"/>
    </row>
    <row r="1339" spans="6:13">
      <c r="F1339" s="293"/>
      <c r="G1339" s="293"/>
      <c r="H1339" s="293"/>
      <c r="I1339" s="293"/>
      <c r="J1339" s="293"/>
      <c r="K1339" s="293"/>
      <c r="L1339" s="293"/>
      <c r="M1339" s="293"/>
    </row>
    <row r="1340" spans="6:13">
      <c r="F1340" s="293"/>
      <c r="G1340" s="293"/>
      <c r="H1340" s="293"/>
      <c r="I1340" s="293"/>
      <c r="J1340" s="293"/>
      <c r="K1340" s="293"/>
      <c r="L1340" s="293"/>
      <c r="M1340" s="293"/>
    </row>
    <row r="1341" spans="6:13">
      <c r="F1341" s="293"/>
      <c r="G1341" s="293"/>
      <c r="H1341" s="293"/>
      <c r="I1341" s="293"/>
      <c r="J1341" s="293"/>
      <c r="K1341" s="293"/>
      <c r="L1341" s="293"/>
      <c r="M1341" s="293"/>
    </row>
    <row r="1342" spans="6:13">
      <c r="F1342" s="293"/>
      <c r="G1342" s="293"/>
      <c r="H1342" s="293"/>
      <c r="I1342" s="293"/>
      <c r="J1342" s="293"/>
      <c r="K1342" s="293"/>
      <c r="L1342" s="293"/>
      <c r="M1342" s="293"/>
    </row>
    <row r="1343" spans="6:13">
      <c r="F1343" s="293"/>
      <c r="G1343" s="293"/>
      <c r="H1343" s="293"/>
      <c r="I1343" s="293"/>
      <c r="J1343" s="293"/>
      <c r="K1343" s="293"/>
      <c r="L1343" s="293"/>
      <c r="M1343" s="293"/>
    </row>
    <row r="1344" spans="6:13">
      <c r="F1344" s="293"/>
      <c r="G1344" s="293"/>
      <c r="H1344" s="293"/>
      <c r="I1344" s="293"/>
      <c r="J1344" s="293"/>
      <c r="K1344" s="293"/>
      <c r="L1344" s="293"/>
      <c r="M1344" s="293"/>
    </row>
    <row r="1345" spans="6:13">
      <c r="F1345" s="293"/>
      <c r="G1345" s="293"/>
      <c r="H1345" s="293"/>
      <c r="I1345" s="293"/>
      <c r="J1345" s="293"/>
      <c r="K1345" s="293"/>
      <c r="L1345" s="293"/>
      <c r="M1345" s="293"/>
    </row>
    <row r="1346" spans="6:13">
      <c r="F1346" s="293"/>
      <c r="G1346" s="293"/>
      <c r="H1346" s="293"/>
      <c r="I1346" s="293"/>
      <c r="J1346" s="293"/>
      <c r="K1346" s="293"/>
      <c r="L1346" s="293"/>
      <c r="M1346" s="293"/>
    </row>
    <row r="1347" spans="6:13">
      <c r="F1347" s="293"/>
      <c r="G1347" s="293"/>
      <c r="H1347" s="293"/>
      <c r="I1347" s="293"/>
      <c r="J1347" s="293"/>
      <c r="K1347" s="293"/>
      <c r="L1347" s="293"/>
      <c r="M1347" s="293"/>
    </row>
    <row r="1348" spans="6:13">
      <c r="F1348" s="293"/>
      <c r="G1348" s="293"/>
      <c r="H1348" s="293"/>
      <c r="I1348" s="293"/>
      <c r="J1348" s="293"/>
      <c r="K1348" s="293"/>
      <c r="L1348" s="293"/>
      <c r="M1348" s="293"/>
    </row>
    <row r="1349" spans="6:13">
      <c r="F1349" s="293"/>
      <c r="G1349" s="293"/>
      <c r="H1349" s="293"/>
      <c r="I1349" s="293"/>
      <c r="J1349" s="293"/>
      <c r="K1349" s="293"/>
      <c r="L1349" s="293"/>
      <c r="M1349" s="293"/>
    </row>
    <row r="1350" spans="6:13">
      <c r="F1350" s="293"/>
      <c r="G1350" s="293"/>
      <c r="H1350" s="293"/>
      <c r="I1350" s="293"/>
      <c r="J1350" s="293"/>
      <c r="K1350" s="293"/>
      <c r="L1350" s="293"/>
      <c r="M1350" s="293"/>
    </row>
    <row r="1351" spans="6:13">
      <c r="F1351" s="293"/>
      <c r="G1351" s="293"/>
      <c r="H1351" s="293"/>
      <c r="I1351" s="293"/>
      <c r="J1351" s="293"/>
      <c r="K1351" s="293"/>
      <c r="L1351" s="293"/>
      <c r="M1351" s="293"/>
    </row>
    <row r="1352" spans="6:13">
      <c r="F1352" s="293"/>
      <c r="G1352" s="293"/>
      <c r="H1352" s="293"/>
      <c r="I1352" s="293"/>
      <c r="J1352" s="293"/>
      <c r="K1352" s="293"/>
      <c r="L1352" s="293"/>
      <c r="M1352" s="293"/>
    </row>
    <row r="1353" spans="6:13">
      <c r="F1353" s="293"/>
      <c r="G1353" s="293"/>
      <c r="H1353" s="293"/>
      <c r="I1353" s="293"/>
      <c r="J1353" s="293"/>
      <c r="K1353" s="293"/>
      <c r="L1353" s="293"/>
      <c r="M1353" s="293"/>
    </row>
    <row r="1354" spans="6:13">
      <c r="F1354" s="293"/>
      <c r="G1354" s="293"/>
      <c r="H1354" s="293"/>
      <c r="I1354" s="293"/>
      <c r="J1354" s="293"/>
      <c r="K1354" s="293"/>
      <c r="L1354" s="293"/>
      <c r="M1354" s="293"/>
    </row>
    <row r="1355" spans="6:13">
      <c r="F1355" s="293"/>
      <c r="G1355" s="293"/>
      <c r="H1355" s="293"/>
      <c r="I1355" s="293"/>
      <c r="J1355" s="293"/>
      <c r="K1355" s="293"/>
      <c r="L1355" s="293"/>
      <c r="M1355" s="293"/>
    </row>
    <row r="1356" spans="6:13">
      <c r="F1356" s="293"/>
      <c r="G1356" s="293"/>
      <c r="H1356" s="293"/>
      <c r="I1356" s="293"/>
      <c r="J1356" s="293"/>
      <c r="K1356" s="293"/>
      <c r="L1356" s="293"/>
      <c r="M1356" s="293"/>
    </row>
    <row r="1357" spans="6:13">
      <c r="F1357" s="293"/>
      <c r="G1357" s="293"/>
      <c r="H1357" s="293"/>
      <c r="I1357" s="293"/>
      <c r="J1357" s="293"/>
      <c r="K1357" s="293"/>
      <c r="L1357" s="293"/>
      <c r="M1357" s="293"/>
    </row>
    <row r="1358" spans="6:13">
      <c r="F1358" s="293"/>
      <c r="G1358" s="293"/>
      <c r="H1358" s="293"/>
      <c r="I1358" s="293"/>
      <c r="J1358" s="293"/>
      <c r="K1358" s="293"/>
      <c r="L1358" s="293"/>
      <c r="M1358" s="293"/>
    </row>
    <row r="1359" spans="6:13">
      <c r="F1359" s="293"/>
      <c r="G1359" s="293"/>
      <c r="H1359" s="293"/>
      <c r="I1359" s="293"/>
      <c r="J1359" s="293"/>
      <c r="K1359" s="293"/>
      <c r="L1359" s="293"/>
      <c r="M1359" s="293"/>
    </row>
    <row r="1360" spans="6:13">
      <c r="F1360" s="293"/>
      <c r="G1360" s="293"/>
      <c r="H1360" s="293"/>
      <c r="I1360" s="293"/>
      <c r="J1360" s="293"/>
      <c r="K1360" s="293"/>
      <c r="L1360" s="293"/>
      <c r="M1360" s="293"/>
    </row>
    <row r="1361" spans="6:13">
      <c r="F1361" s="293"/>
      <c r="G1361" s="293"/>
      <c r="H1361" s="293"/>
      <c r="I1361" s="293"/>
      <c r="J1361" s="293"/>
      <c r="K1361" s="293"/>
      <c r="L1361" s="293"/>
      <c r="M1361" s="293"/>
    </row>
    <row r="1362" spans="6:13">
      <c r="F1362" s="293"/>
      <c r="G1362" s="293"/>
      <c r="H1362" s="293"/>
      <c r="I1362" s="293"/>
      <c r="J1362" s="293"/>
      <c r="K1362" s="293"/>
      <c r="L1362" s="293"/>
      <c r="M1362" s="293"/>
    </row>
    <row r="1363" spans="6:13">
      <c r="F1363" s="293"/>
      <c r="G1363" s="293"/>
      <c r="H1363" s="293"/>
      <c r="I1363" s="293"/>
      <c r="J1363" s="293"/>
      <c r="K1363" s="293"/>
      <c r="L1363" s="293"/>
      <c r="M1363" s="293"/>
    </row>
    <row r="1364" spans="6:13">
      <c r="F1364" s="293"/>
      <c r="G1364" s="293"/>
      <c r="H1364" s="293"/>
      <c r="I1364" s="293"/>
      <c r="J1364" s="293"/>
      <c r="K1364" s="293"/>
      <c r="L1364" s="293"/>
      <c r="M1364" s="293"/>
    </row>
    <row r="1365" spans="6:13">
      <c r="F1365" s="293"/>
      <c r="G1365" s="293"/>
      <c r="H1365" s="293"/>
      <c r="I1365" s="293"/>
      <c r="J1365" s="293"/>
      <c r="K1365" s="293"/>
      <c r="L1365" s="293"/>
      <c r="M1365" s="293"/>
    </row>
    <row r="1366" spans="6:13">
      <c r="F1366" s="293"/>
      <c r="G1366" s="293"/>
      <c r="H1366" s="293"/>
      <c r="I1366" s="293"/>
      <c r="J1366" s="293"/>
      <c r="K1366" s="293"/>
      <c r="L1366" s="293"/>
      <c r="M1366" s="293"/>
    </row>
    <row r="1367" spans="6:13">
      <c r="F1367" s="293"/>
      <c r="G1367" s="293"/>
      <c r="H1367" s="293"/>
      <c r="I1367" s="293"/>
      <c r="J1367" s="293"/>
      <c r="K1367" s="293"/>
      <c r="L1367" s="293"/>
      <c r="M1367" s="293"/>
    </row>
    <row r="1368" spans="6:13">
      <c r="F1368" s="293"/>
      <c r="G1368" s="293"/>
      <c r="H1368" s="293"/>
      <c r="I1368" s="293"/>
      <c r="J1368" s="293"/>
      <c r="K1368" s="293"/>
      <c r="L1368" s="293"/>
      <c r="M1368" s="293"/>
    </row>
    <row r="1369" spans="6:13">
      <c r="F1369" s="293"/>
      <c r="G1369" s="293"/>
      <c r="H1369" s="293"/>
      <c r="I1369" s="293"/>
      <c r="J1369" s="293"/>
      <c r="K1369" s="293"/>
      <c r="L1369" s="293"/>
      <c r="M1369" s="293"/>
    </row>
    <row r="1370" spans="6:13">
      <c r="F1370" s="293"/>
      <c r="G1370" s="293"/>
      <c r="H1370" s="293"/>
      <c r="I1370" s="293"/>
      <c r="J1370" s="293"/>
      <c r="K1370" s="293"/>
      <c r="L1370" s="293"/>
      <c r="M1370" s="293"/>
    </row>
    <row r="1371" spans="6:13">
      <c r="F1371" s="293"/>
      <c r="G1371" s="293"/>
      <c r="H1371" s="293"/>
      <c r="I1371" s="293"/>
      <c r="J1371" s="293"/>
      <c r="K1371" s="293"/>
      <c r="L1371" s="293"/>
      <c r="M1371" s="293"/>
    </row>
    <row r="1372" spans="6:13">
      <c r="F1372" s="293"/>
      <c r="G1372" s="293"/>
      <c r="H1372" s="293"/>
      <c r="I1372" s="293"/>
      <c r="J1372" s="293"/>
      <c r="K1372" s="293"/>
      <c r="L1372" s="293"/>
      <c r="M1372" s="293"/>
    </row>
    <row r="1373" spans="6:13">
      <c r="F1373" s="293"/>
      <c r="G1373" s="293"/>
      <c r="H1373" s="293"/>
      <c r="I1373" s="293"/>
      <c r="J1373" s="293"/>
      <c r="K1373" s="293"/>
      <c r="L1373" s="293"/>
      <c r="M1373" s="293"/>
    </row>
    <row r="1374" spans="6:13">
      <c r="F1374" s="293"/>
      <c r="G1374" s="293"/>
      <c r="H1374" s="293"/>
      <c r="I1374" s="293"/>
      <c r="J1374" s="293"/>
      <c r="K1374" s="293"/>
      <c r="L1374" s="293"/>
      <c r="M1374" s="293"/>
    </row>
    <row r="1375" spans="6:13">
      <c r="F1375" s="293"/>
      <c r="G1375" s="293"/>
      <c r="H1375" s="293"/>
      <c r="I1375" s="293"/>
      <c r="J1375" s="293"/>
      <c r="K1375" s="293"/>
      <c r="L1375" s="293"/>
      <c r="M1375" s="293"/>
    </row>
    <row r="1376" spans="6:13">
      <c r="F1376" s="293"/>
      <c r="G1376" s="293"/>
      <c r="H1376" s="293"/>
      <c r="I1376" s="293"/>
      <c r="J1376" s="293"/>
      <c r="K1376" s="293"/>
      <c r="L1376" s="293"/>
      <c r="M1376" s="293"/>
    </row>
    <row r="1377" spans="6:13">
      <c r="F1377" s="293"/>
      <c r="G1377" s="293"/>
      <c r="H1377" s="293"/>
      <c r="I1377" s="293"/>
      <c r="J1377" s="293"/>
      <c r="K1377" s="293"/>
      <c r="L1377" s="293"/>
      <c r="M1377" s="293"/>
    </row>
    <row r="1378" spans="6:13">
      <c r="F1378" s="293"/>
      <c r="G1378" s="293"/>
      <c r="H1378" s="293"/>
      <c r="I1378" s="293"/>
      <c r="J1378" s="293"/>
      <c r="K1378" s="293"/>
      <c r="L1378" s="293"/>
      <c r="M1378" s="293"/>
    </row>
    <row r="1379" spans="6:13">
      <c r="F1379" s="293"/>
      <c r="G1379" s="293"/>
      <c r="H1379" s="293"/>
      <c r="I1379" s="293"/>
      <c r="J1379" s="293"/>
      <c r="K1379" s="293"/>
      <c r="L1379" s="293"/>
      <c r="M1379" s="293"/>
    </row>
    <row r="1380" spans="6:13">
      <c r="F1380" s="293"/>
      <c r="G1380" s="293"/>
      <c r="H1380" s="293"/>
      <c r="I1380" s="293"/>
      <c r="J1380" s="293"/>
      <c r="K1380" s="293"/>
      <c r="L1380" s="293"/>
      <c r="M1380" s="293"/>
    </row>
    <row r="1381" spans="6:13">
      <c r="F1381" s="293"/>
      <c r="G1381" s="293"/>
      <c r="H1381" s="293"/>
      <c r="I1381" s="293"/>
      <c r="J1381" s="293"/>
      <c r="K1381" s="293"/>
      <c r="L1381" s="293"/>
      <c r="M1381" s="293"/>
    </row>
    <row r="1382" spans="6:13">
      <c r="F1382" s="293"/>
      <c r="G1382" s="293"/>
      <c r="H1382" s="293"/>
      <c r="I1382" s="293"/>
      <c r="J1382" s="293"/>
      <c r="K1382" s="293"/>
      <c r="L1382" s="293"/>
      <c r="M1382" s="293"/>
    </row>
    <row r="1383" spans="6:13">
      <c r="F1383" s="293"/>
      <c r="G1383" s="293"/>
      <c r="H1383" s="293"/>
      <c r="I1383" s="293"/>
      <c r="J1383" s="293"/>
      <c r="K1383" s="293"/>
      <c r="L1383" s="293"/>
      <c r="M1383" s="293"/>
    </row>
    <row r="1384" spans="6:13">
      <c r="F1384" s="293"/>
      <c r="G1384" s="293"/>
      <c r="H1384" s="293"/>
      <c r="I1384" s="293"/>
      <c r="J1384" s="293"/>
      <c r="K1384" s="293"/>
      <c r="L1384" s="293"/>
      <c r="M1384" s="293"/>
    </row>
    <row r="1385" spans="6:13">
      <c r="F1385" s="293"/>
      <c r="G1385" s="293"/>
      <c r="H1385" s="293"/>
      <c r="I1385" s="293"/>
      <c r="J1385" s="293"/>
      <c r="K1385" s="293"/>
      <c r="L1385" s="293"/>
      <c r="M1385" s="293"/>
    </row>
    <row r="1386" spans="6:13">
      <c r="F1386" s="293"/>
      <c r="G1386" s="293"/>
      <c r="H1386" s="293"/>
      <c r="I1386" s="293"/>
      <c r="J1386" s="293"/>
      <c r="K1386" s="293"/>
      <c r="L1386" s="293"/>
      <c r="M1386" s="293"/>
    </row>
    <row r="1387" spans="6:13">
      <c r="F1387" s="293"/>
      <c r="G1387" s="293"/>
      <c r="H1387" s="293"/>
      <c r="I1387" s="293"/>
      <c r="J1387" s="293"/>
      <c r="K1387" s="293"/>
      <c r="L1387" s="293"/>
      <c r="M1387" s="293"/>
    </row>
    <row r="1388" spans="6:13">
      <c r="F1388" s="293"/>
      <c r="G1388" s="293"/>
      <c r="H1388" s="293"/>
      <c r="I1388" s="293"/>
      <c r="J1388" s="293"/>
      <c r="K1388" s="293"/>
      <c r="L1388" s="293"/>
      <c r="M1388" s="293"/>
    </row>
    <row r="1389" spans="6:13">
      <c r="F1389" s="293"/>
      <c r="G1389" s="293"/>
      <c r="H1389" s="293"/>
      <c r="I1389" s="293"/>
      <c r="J1389" s="293"/>
      <c r="K1389" s="293"/>
      <c r="L1389" s="293"/>
      <c r="M1389" s="293"/>
    </row>
    <row r="1390" spans="6:13">
      <c r="F1390" s="293"/>
      <c r="G1390" s="293"/>
      <c r="H1390" s="293"/>
      <c r="I1390" s="293"/>
      <c r="J1390" s="293"/>
      <c r="K1390" s="293"/>
      <c r="L1390" s="293"/>
      <c r="M1390" s="293"/>
    </row>
    <row r="1391" spans="6:13">
      <c r="F1391" s="293"/>
      <c r="G1391" s="293"/>
      <c r="H1391" s="293"/>
      <c r="I1391" s="293"/>
      <c r="J1391" s="293"/>
      <c r="K1391" s="293"/>
      <c r="L1391" s="293"/>
      <c r="M1391" s="293"/>
    </row>
    <row r="1392" spans="6:13">
      <c r="F1392" s="293"/>
      <c r="G1392" s="293"/>
      <c r="H1392" s="293"/>
      <c r="I1392" s="293"/>
      <c r="J1392" s="293"/>
      <c r="K1392" s="293"/>
      <c r="L1392" s="293"/>
      <c r="M1392" s="293"/>
    </row>
    <row r="1393" spans="6:13">
      <c r="F1393" s="293"/>
      <c r="G1393" s="293"/>
      <c r="H1393" s="293"/>
      <c r="I1393" s="293"/>
      <c r="J1393" s="293"/>
      <c r="K1393" s="293"/>
      <c r="L1393" s="293"/>
      <c r="M1393" s="293"/>
    </row>
    <row r="1394" spans="6:13">
      <c r="F1394" s="293"/>
      <c r="G1394" s="293"/>
      <c r="H1394" s="293"/>
      <c r="I1394" s="293"/>
      <c r="J1394" s="293"/>
      <c r="K1394" s="293"/>
      <c r="L1394" s="293"/>
      <c r="M1394" s="293"/>
    </row>
    <row r="1395" spans="6:13">
      <c r="F1395" s="293"/>
      <c r="G1395" s="293"/>
      <c r="H1395" s="293"/>
      <c r="I1395" s="293"/>
      <c r="J1395" s="293"/>
      <c r="K1395" s="293"/>
      <c r="L1395" s="293"/>
      <c r="M1395" s="293"/>
    </row>
    <row r="1396" spans="6:13">
      <c r="F1396" s="293"/>
      <c r="G1396" s="293"/>
      <c r="H1396" s="293"/>
      <c r="I1396" s="293"/>
      <c r="J1396" s="293"/>
      <c r="K1396" s="293"/>
      <c r="L1396" s="293"/>
      <c r="M1396" s="293"/>
    </row>
    <row r="1397" spans="6:13">
      <c r="F1397" s="293"/>
      <c r="G1397" s="293"/>
      <c r="H1397" s="293"/>
      <c r="I1397" s="293"/>
      <c r="J1397" s="293"/>
      <c r="K1397" s="293"/>
      <c r="L1397" s="293"/>
      <c r="M1397" s="293"/>
    </row>
    <row r="1398" spans="6:13">
      <c r="F1398" s="293"/>
      <c r="G1398" s="293"/>
      <c r="H1398" s="293"/>
      <c r="I1398" s="293"/>
      <c r="J1398" s="293"/>
      <c r="K1398" s="293"/>
      <c r="L1398" s="293"/>
      <c r="M1398" s="293"/>
    </row>
    <row r="1399" spans="6:13">
      <c r="F1399" s="293"/>
      <c r="G1399" s="293"/>
      <c r="H1399" s="293"/>
      <c r="I1399" s="293"/>
      <c r="J1399" s="293"/>
      <c r="K1399" s="293"/>
      <c r="L1399" s="293"/>
      <c r="M1399" s="293"/>
    </row>
    <row r="1400" spans="6:13">
      <c r="F1400" s="293"/>
      <c r="G1400" s="293"/>
      <c r="H1400" s="293"/>
      <c r="I1400" s="293"/>
      <c r="J1400" s="293"/>
      <c r="K1400" s="293"/>
      <c r="L1400" s="293"/>
      <c r="M1400" s="293"/>
    </row>
    <row r="1401" spans="6:13">
      <c r="F1401" s="293"/>
      <c r="G1401" s="293"/>
      <c r="H1401" s="293"/>
      <c r="I1401" s="293"/>
      <c r="J1401" s="293"/>
      <c r="K1401" s="293"/>
      <c r="L1401" s="293"/>
      <c r="M1401" s="293"/>
    </row>
    <row r="1402" spans="6:13">
      <c r="F1402" s="293"/>
      <c r="G1402" s="293"/>
      <c r="H1402" s="293"/>
      <c r="I1402" s="293"/>
      <c r="J1402" s="293"/>
      <c r="K1402" s="293"/>
      <c r="L1402" s="293"/>
      <c r="M1402" s="293"/>
    </row>
    <row r="1403" spans="6:13">
      <c r="F1403" s="293"/>
      <c r="G1403" s="293"/>
      <c r="H1403" s="293"/>
      <c r="I1403" s="293"/>
      <c r="J1403" s="293"/>
      <c r="K1403" s="293"/>
      <c r="L1403" s="293"/>
      <c r="M1403" s="293"/>
    </row>
    <row r="1404" spans="6:13">
      <c r="F1404" s="293"/>
      <c r="G1404" s="293"/>
      <c r="H1404" s="293"/>
      <c r="I1404" s="293"/>
      <c r="J1404" s="293"/>
      <c r="K1404" s="293"/>
      <c r="L1404" s="293"/>
      <c r="M1404" s="293"/>
    </row>
    <row r="1405" spans="6:13">
      <c r="F1405" s="293"/>
      <c r="G1405" s="293"/>
      <c r="H1405" s="293"/>
      <c r="I1405" s="293"/>
      <c r="J1405" s="293"/>
      <c r="K1405" s="293"/>
      <c r="L1405" s="293"/>
      <c r="M1405" s="293"/>
    </row>
    <row r="1406" spans="6:13">
      <c r="F1406" s="293"/>
      <c r="G1406" s="293"/>
      <c r="H1406" s="293"/>
      <c r="I1406" s="293"/>
      <c r="J1406" s="293"/>
      <c r="K1406" s="293"/>
      <c r="L1406" s="293"/>
      <c r="M1406" s="293"/>
    </row>
    <row r="1407" spans="6:13">
      <c r="F1407" s="293"/>
      <c r="G1407" s="293"/>
      <c r="H1407" s="293"/>
      <c r="I1407" s="293"/>
      <c r="J1407" s="293"/>
      <c r="K1407" s="293"/>
      <c r="L1407" s="293"/>
      <c r="M1407" s="293"/>
    </row>
    <row r="1408" spans="6:13">
      <c r="F1408" s="293"/>
      <c r="G1408" s="293"/>
      <c r="H1408" s="293"/>
      <c r="I1408" s="293"/>
      <c r="J1408" s="293"/>
      <c r="K1408" s="293"/>
      <c r="L1408" s="293"/>
      <c r="M1408" s="293"/>
    </row>
    <row r="1409" spans="6:13">
      <c r="F1409" s="293"/>
      <c r="G1409" s="293"/>
      <c r="H1409" s="293"/>
      <c r="I1409" s="293"/>
      <c r="J1409" s="293"/>
      <c r="K1409" s="293"/>
      <c r="L1409" s="293"/>
      <c r="M1409" s="293"/>
    </row>
    <row r="1410" spans="6:13">
      <c r="F1410" s="293"/>
      <c r="G1410" s="293"/>
      <c r="H1410" s="293"/>
      <c r="I1410" s="293"/>
      <c r="J1410" s="293"/>
      <c r="K1410" s="293"/>
      <c r="L1410" s="293"/>
      <c r="M1410" s="293"/>
    </row>
    <row r="1411" spans="6:13">
      <c r="F1411" s="293"/>
      <c r="G1411" s="293"/>
      <c r="H1411" s="293"/>
      <c r="I1411" s="293"/>
      <c r="J1411" s="293"/>
      <c r="K1411" s="293"/>
      <c r="L1411" s="293"/>
      <c r="M1411" s="293"/>
    </row>
    <row r="1412" spans="6:13">
      <c r="F1412" s="293"/>
      <c r="G1412" s="293"/>
      <c r="H1412" s="293"/>
      <c r="I1412" s="293"/>
      <c r="J1412" s="293"/>
      <c r="K1412" s="293"/>
      <c r="L1412" s="293"/>
      <c r="M1412" s="293"/>
    </row>
    <row r="1413" spans="6:13">
      <c r="F1413" s="293"/>
      <c r="G1413" s="293"/>
      <c r="H1413" s="293"/>
      <c r="I1413" s="293"/>
      <c r="J1413" s="293"/>
      <c r="K1413" s="293"/>
      <c r="L1413" s="293"/>
      <c r="M1413" s="293"/>
    </row>
    <row r="1414" spans="6:13">
      <c r="F1414" s="293"/>
      <c r="G1414" s="293"/>
      <c r="H1414" s="293"/>
      <c r="I1414" s="293"/>
      <c r="J1414" s="293"/>
      <c r="K1414" s="293"/>
      <c r="L1414" s="293"/>
      <c r="M1414" s="293"/>
    </row>
    <row r="1415" spans="6:13">
      <c r="F1415" s="293"/>
      <c r="G1415" s="293"/>
      <c r="H1415" s="293"/>
      <c r="I1415" s="293"/>
      <c r="J1415" s="293"/>
      <c r="K1415" s="293"/>
      <c r="L1415" s="293"/>
      <c r="M1415" s="293"/>
    </row>
    <row r="1416" spans="6:13">
      <c r="F1416" s="293"/>
      <c r="G1416" s="293"/>
      <c r="H1416" s="293"/>
      <c r="I1416" s="293"/>
      <c r="J1416" s="293"/>
      <c r="K1416" s="293"/>
      <c r="L1416" s="293"/>
      <c r="M1416" s="293"/>
    </row>
    <row r="1417" spans="6:13">
      <c r="F1417" s="293"/>
      <c r="G1417" s="293"/>
      <c r="H1417" s="293"/>
      <c r="I1417" s="293"/>
      <c r="J1417" s="293"/>
      <c r="K1417" s="293"/>
      <c r="L1417" s="293"/>
      <c r="M1417" s="293"/>
    </row>
    <row r="1418" spans="6:13">
      <c r="F1418" s="293"/>
      <c r="G1418" s="293"/>
      <c r="H1418" s="293"/>
      <c r="I1418" s="293"/>
      <c r="J1418" s="293"/>
      <c r="K1418" s="293"/>
      <c r="L1418" s="293"/>
      <c r="M1418" s="293"/>
    </row>
    <row r="1419" spans="6:13">
      <c r="F1419" s="293"/>
      <c r="G1419" s="293"/>
      <c r="H1419" s="293"/>
      <c r="I1419" s="293"/>
      <c r="J1419" s="293"/>
      <c r="K1419" s="293"/>
      <c r="L1419" s="293"/>
      <c r="M1419" s="293"/>
    </row>
    <row r="1420" spans="6:13">
      <c r="F1420" s="293"/>
      <c r="G1420" s="293"/>
      <c r="H1420" s="293"/>
      <c r="I1420" s="293"/>
      <c r="J1420" s="293"/>
      <c r="K1420" s="293"/>
      <c r="L1420" s="293"/>
      <c r="M1420" s="293"/>
    </row>
    <row r="1421" spans="6:13">
      <c r="F1421" s="293"/>
      <c r="G1421" s="293"/>
      <c r="H1421" s="293"/>
      <c r="I1421" s="293"/>
      <c r="J1421" s="293"/>
      <c r="K1421" s="293"/>
      <c r="L1421" s="293"/>
      <c r="M1421" s="293"/>
    </row>
    <row r="1422" spans="6:13">
      <c r="F1422" s="293"/>
      <c r="G1422" s="293"/>
      <c r="H1422" s="293"/>
      <c r="I1422" s="293"/>
      <c r="J1422" s="293"/>
      <c r="K1422" s="293"/>
      <c r="L1422" s="293"/>
      <c r="M1422" s="293"/>
    </row>
    <row r="1423" spans="6:13">
      <c r="F1423" s="293"/>
      <c r="G1423" s="293"/>
      <c r="H1423" s="293"/>
      <c r="I1423" s="293"/>
      <c r="J1423" s="293"/>
      <c r="K1423" s="293"/>
      <c r="L1423" s="293"/>
      <c r="M1423" s="293"/>
    </row>
    <row r="1424" spans="6:13">
      <c r="F1424" s="293"/>
      <c r="G1424" s="293"/>
      <c r="H1424" s="293"/>
      <c r="I1424" s="293"/>
      <c r="J1424" s="293"/>
      <c r="K1424" s="293"/>
      <c r="L1424" s="293"/>
      <c r="M1424" s="293"/>
    </row>
    <row r="1425" spans="6:13">
      <c r="F1425" s="293"/>
      <c r="G1425" s="293"/>
      <c r="H1425" s="293"/>
      <c r="I1425" s="293"/>
      <c r="J1425" s="293"/>
      <c r="K1425" s="293"/>
      <c r="L1425" s="293"/>
      <c r="M1425" s="293"/>
    </row>
    <row r="1426" spans="6:13">
      <c r="F1426" s="293"/>
      <c r="G1426" s="293"/>
      <c r="H1426" s="293"/>
      <c r="I1426" s="293"/>
      <c r="J1426" s="293"/>
      <c r="K1426" s="293"/>
      <c r="L1426" s="293"/>
      <c r="M1426" s="293"/>
    </row>
    <row r="1427" spans="6:13">
      <c r="F1427" s="293"/>
      <c r="G1427" s="293"/>
      <c r="H1427" s="293"/>
      <c r="I1427" s="293"/>
      <c r="J1427" s="293"/>
      <c r="K1427" s="293"/>
      <c r="L1427" s="293"/>
      <c r="M1427" s="293"/>
    </row>
    <row r="1428" spans="6:13">
      <c r="F1428" s="293"/>
      <c r="G1428" s="293"/>
      <c r="H1428" s="293"/>
      <c r="I1428" s="293"/>
      <c r="J1428" s="293"/>
      <c r="K1428" s="293"/>
      <c r="L1428" s="293"/>
      <c r="M1428" s="293"/>
    </row>
    <row r="1429" spans="6:13">
      <c r="F1429" s="293"/>
      <c r="G1429" s="293"/>
      <c r="H1429" s="293"/>
      <c r="I1429" s="293"/>
      <c r="J1429" s="293"/>
      <c r="K1429" s="293"/>
      <c r="L1429" s="293"/>
      <c r="M1429" s="293"/>
    </row>
    <row r="1430" spans="6:13">
      <c r="F1430" s="293"/>
      <c r="G1430" s="293"/>
      <c r="H1430" s="293"/>
      <c r="I1430" s="293"/>
      <c r="J1430" s="293"/>
      <c r="K1430" s="293"/>
      <c r="L1430" s="293"/>
      <c r="M1430" s="293"/>
    </row>
    <row r="1431" spans="6:13">
      <c r="F1431" s="293"/>
      <c r="G1431" s="293"/>
      <c r="H1431" s="293"/>
      <c r="I1431" s="293"/>
      <c r="J1431" s="293"/>
      <c r="K1431" s="293"/>
      <c r="L1431" s="293"/>
      <c r="M1431" s="293"/>
    </row>
    <row r="1432" spans="6:13">
      <c r="F1432" s="293"/>
      <c r="G1432" s="293"/>
      <c r="H1432" s="293"/>
      <c r="I1432" s="293"/>
      <c r="J1432" s="293"/>
      <c r="K1432" s="293"/>
      <c r="L1432" s="293"/>
      <c r="M1432" s="293"/>
    </row>
    <row r="1433" spans="6:13">
      <c r="F1433" s="293"/>
      <c r="G1433" s="293"/>
      <c r="H1433" s="293"/>
      <c r="I1433" s="293"/>
      <c r="J1433" s="293"/>
      <c r="K1433" s="293"/>
      <c r="L1433" s="293"/>
      <c r="M1433" s="293"/>
    </row>
    <row r="1434" spans="6:13">
      <c r="F1434" s="293"/>
      <c r="G1434" s="293"/>
      <c r="H1434" s="293"/>
      <c r="I1434" s="293"/>
      <c r="J1434" s="293"/>
      <c r="K1434" s="293"/>
      <c r="L1434" s="293"/>
      <c r="M1434" s="293"/>
    </row>
    <row r="1435" spans="6:13">
      <c r="F1435" s="293"/>
      <c r="G1435" s="293"/>
      <c r="H1435" s="293"/>
      <c r="I1435" s="293"/>
      <c r="J1435" s="293"/>
      <c r="K1435" s="293"/>
      <c r="L1435" s="293"/>
      <c r="M1435" s="293"/>
    </row>
    <row r="1436" spans="6:13">
      <c r="F1436" s="293"/>
      <c r="G1436" s="293"/>
      <c r="H1436" s="293"/>
      <c r="I1436" s="293"/>
      <c r="J1436" s="293"/>
      <c r="K1436" s="293"/>
      <c r="L1436" s="293"/>
      <c r="M1436" s="293"/>
    </row>
    <row r="1437" spans="6:13">
      <c r="F1437" s="293"/>
      <c r="G1437" s="293"/>
      <c r="H1437" s="293"/>
      <c r="I1437" s="293"/>
      <c r="J1437" s="293"/>
      <c r="K1437" s="293"/>
      <c r="L1437" s="293"/>
      <c r="M1437" s="293"/>
    </row>
    <row r="1438" spans="6:13">
      <c r="F1438" s="293"/>
      <c r="G1438" s="293"/>
      <c r="H1438" s="293"/>
      <c r="I1438" s="293"/>
      <c r="J1438" s="293"/>
      <c r="K1438" s="293"/>
      <c r="L1438" s="293"/>
      <c r="M1438" s="293"/>
    </row>
    <row r="1439" spans="6:13">
      <c r="F1439" s="293"/>
      <c r="G1439" s="293"/>
      <c r="H1439" s="293"/>
      <c r="I1439" s="293"/>
      <c r="J1439" s="293"/>
      <c r="K1439" s="293"/>
      <c r="L1439" s="293"/>
      <c r="M1439" s="293"/>
    </row>
    <row r="1440" spans="6:13">
      <c r="F1440" s="293"/>
      <c r="G1440" s="293"/>
      <c r="H1440" s="293"/>
      <c r="I1440" s="293"/>
      <c r="J1440" s="293"/>
      <c r="K1440" s="293"/>
      <c r="L1440" s="293"/>
      <c r="M1440" s="293"/>
    </row>
    <row r="1441" spans="6:13">
      <c r="F1441" s="293"/>
      <c r="G1441" s="293"/>
      <c r="H1441" s="293"/>
      <c r="I1441" s="293"/>
      <c r="J1441" s="293"/>
      <c r="K1441" s="293"/>
      <c r="L1441" s="293"/>
      <c r="M1441" s="293"/>
    </row>
    <row r="1442" spans="6:13">
      <c r="F1442" s="293"/>
      <c r="G1442" s="293"/>
      <c r="H1442" s="293"/>
      <c r="I1442" s="293"/>
      <c r="J1442" s="293"/>
      <c r="K1442" s="293"/>
      <c r="L1442" s="293"/>
      <c r="M1442" s="293"/>
    </row>
    <row r="1443" spans="6:13">
      <c r="F1443" s="293"/>
      <c r="G1443" s="293"/>
      <c r="H1443" s="293"/>
      <c r="I1443" s="293"/>
      <c r="J1443" s="293"/>
      <c r="K1443" s="293"/>
      <c r="L1443" s="293"/>
      <c r="M1443" s="293"/>
    </row>
    <row r="1444" spans="6:13">
      <c r="F1444" s="293"/>
      <c r="G1444" s="293"/>
      <c r="H1444" s="293"/>
      <c r="I1444" s="293"/>
      <c r="J1444" s="293"/>
      <c r="K1444" s="293"/>
      <c r="L1444" s="293"/>
      <c r="M1444" s="293"/>
    </row>
    <row r="1445" spans="6:13">
      <c r="F1445" s="293"/>
      <c r="G1445" s="293"/>
      <c r="H1445" s="293"/>
      <c r="I1445" s="293"/>
      <c r="J1445" s="293"/>
      <c r="K1445" s="293"/>
      <c r="L1445" s="293"/>
      <c r="M1445" s="293"/>
    </row>
    <row r="1446" spans="6:13">
      <c r="F1446" s="293"/>
      <c r="G1446" s="293"/>
      <c r="H1446" s="293"/>
      <c r="I1446" s="293"/>
      <c r="J1446" s="293"/>
      <c r="K1446" s="293"/>
      <c r="L1446" s="293"/>
      <c r="M1446" s="293"/>
    </row>
    <row r="1447" spans="6:13">
      <c r="F1447" s="293"/>
      <c r="G1447" s="293"/>
      <c r="H1447" s="293"/>
      <c r="I1447" s="293"/>
      <c r="J1447" s="293"/>
      <c r="K1447" s="293"/>
      <c r="L1447" s="293"/>
      <c r="M1447" s="293"/>
    </row>
    <row r="1448" spans="6:13">
      <c r="F1448" s="293"/>
      <c r="G1448" s="293"/>
      <c r="H1448" s="293"/>
      <c r="I1448" s="293"/>
      <c r="J1448" s="293"/>
      <c r="K1448" s="293"/>
      <c r="L1448" s="293"/>
      <c r="M1448" s="293"/>
    </row>
    <row r="1449" spans="6:13">
      <c r="F1449" s="293"/>
      <c r="G1449" s="293"/>
      <c r="H1449" s="293"/>
      <c r="I1449" s="293"/>
      <c r="J1449" s="293"/>
      <c r="K1449" s="293"/>
      <c r="L1449" s="293"/>
      <c r="M1449" s="293"/>
    </row>
    <row r="1450" spans="6:13">
      <c r="F1450" s="293"/>
      <c r="G1450" s="293"/>
      <c r="H1450" s="293"/>
      <c r="I1450" s="293"/>
      <c r="J1450" s="293"/>
      <c r="K1450" s="293"/>
      <c r="L1450" s="293"/>
      <c r="M1450" s="293"/>
    </row>
    <row r="1451" spans="6:13">
      <c r="F1451" s="293"/>
      <c r="G1451" s="293"/>
      <c r="H1451" s="293"/>
      <c r="I1451" s="293"/>
      <c r="J1451" s="293"/>
      <c r="K1451" s="293"/>
      <c r="L1451" s="293"/>
      <c r="M1451" s="293"/>
    </row>
    <row r="1452" spans="6:13">
      <c r="F1452" s="293"/>
      <c r="G1452" s="293"/>
      <c r="H1452" s="293"/>
      <c r="I1452" s="293"/>
      <c r="J1452" s="293"/>
      <c r="K1452" s="293"/>
      <c r="L1452" s="293"/>
      <c r="M1452" s="293"/>
    </row>
    <row r="1453" spans="6:13">
      <c r="F1453" s="293"/>
      <c r="G1453" s="293"/>
      <c r="H1453" s="293"/>
      <c r="I1453" s="293"/>
      <c r="J1453" s="293"/>
      <c r="K1453" s="293"/>
      <c r="L1453" s="293"/>
      <c r="M1453" s="293"/>
    </row>
    <row r="1454" spans="6:13">
      <c r="F1454" s="293"/>
      <c r="G1454" s="293"/>
      <c r="H1454" s="293"/>
      <c r="I1454" s="293"/>
      <c r="J1454" s="293"/>
      <c r="K1454" s="293"/>
      <c r="L1454" s="293"/>
      <c r="M1454" s="293"/>
    </row>
    <row r="1455" spans="6:13">
      <c r="F1455" s="293"/>
      <c r="G1455" s="293"/>
      <c r="H1455" s="293"/>
      <c r="I1455" s="293"/>
      <c r="J1455" s="293"/>
      <c r="K1455" s="293"/>
      <c r="L1455" s="293"/>
      <c r="M1455" s="293"/>
    </row>
    <row r="1456" spans="6:13">
      <c r="F1456" s="293"/>
      <c r="G1456" s="293"/>
      <c r="H1456" s="293"/>
      <c r="I1456" s="293"/>
      <c r="J1456" s="293"/>
      <c r="K1456" s="293"/>
      <c r="L1456" s="293"/>
      <c r="M1456" s="293"/>
    </row>
    <row r="1457" spans="6:13">
      <c r="F1457" s="293"/>
      <c r="G1457" s="293"/>
      <c r="H1457" s="293"/>
      <c r="I1457" s="293"/>
      <c r="J1457" s="293"/>
      <c r="K1457" s="293"/>
      <c r="L1457" s="293"/>
      <c r="M1457" s="293"/>
    </row>
    <row r="1458" spans="6:13">
      <c r="F1458" s="293"/>
      <c r="G1458" s="293"/>
      <c r="H1458" s="293"/>
      <c r="I1458" s="293"/>
      <c r="J1458" s="293"/>
      <c r="K1458" s="293"/>
      <c r="L1458" s="293"/>
      <c r="M1458" s="293"/>
    </row>
    <row r="1459" spans="6:13">
      <c r="F1459" s="293"/>
      <c r="G1459" s="293"/>
      <c r="H1459" s="293"/>
      <c r="I1459" s="293"/>
      <c r="J1459" s="293"/>
      <c r="K1459" s="293"/>
      <c r="L1459" s="293"/>
      <c r="M1459" s="293"/>
    </row>
    <row r="1460" spans="6:13">
      <c r="F1460" s="293"/>
      <c r="G1460" s="293"/>
      <c r="H1460" s="293"/>
      <c r="I1460" s="293"/>
      <c r="J1460" s="293"/>
      <c r="K1460" s="293"/>
      <c r="L1460" s="293"/>
      <c r="M1460" s="293"/>
    </row>
    <row r="1461" spans="6:13">
      <c r="F1461" s="293"/>
      <c r="G1461" s="293"/>
      <c r="H1461" s="293"/>
      <c r="I1461" s="293"/>
      <c r="J1461" s="293"/>
      <c r="K1461" s="293"/>
      <c r="L1461" s="293"/>
      <c r="M1461" s="293"/>
    </row>
    <row r="1462" spans="6:13">
      <c r="F1462" s="293"/>
      <c r="G1462" s="293"/>
      <c r="H1462" s="293"/>
      <c r="I1462" s="293"/>
      <c r="J1462" s="293"/>
      <c r="K1462" s="293"/>
      <c r="L1462" s="293"/>
      <c r="M1462" s="293"/>
    </row>
    <row r="1463" spans="6:13">
      <c r="F1463" s="293"/>
      <c r="G1463" s="293"/>
      <c r="H1463" s="293"/>
      <c r="I1463" s="293"/>
      <c r="J1463" s="293"/>
      <c r="K1463" s="293"/>
      <c r="L1463" s="293"/>
      <c r="M1463" s="293"/>
    </row>
    <row r="1464" spans="6:13">
      <c r="F1464" s="293"/>
      <c r="G1464" s="293"/>
      <c r="H1464" s="293"/>
      <c r="I1464" s="293"/>
      <c r="J1464" s="293"/>
      <c r="K1464" s="293"/>
      <c r="L1464" s="293"/>
      <c r="M1464" s="293"/>
    </row>
    <row r="1465" spans="6:13">
      <c r="F1465" s="293"/>
      <c r="G1465" s="293"/>
      <c r="H1465" s="293"/>
      <c r="I1465" s="293"/>
      <c r="J1465" s="293"/>
      <c r="K1465" s="293"/>
      <c r="L1465" s="293"/>
      <c r="M1465" s="293"/>
    </row>
    <row r="1466" spans="6:13">
      <c r="F1466" s="293"/>
      <c r="G1466" s="293"/>
      <c r="H1466" s="293"/>
      <c r="I1466" s="293"/>
      <c r="J1466" s="293"/>
      <c r="K1466" s="293"/>
      <c r="L1466" s="293"/>
      <c r="M1466" s="293"/>
    </row>
    <row r="1467" spans="6:13">
      <c r="F1467" s="293"/>
      <c r="G1467" s="293"/>
      <c r="H1467" s="293"/>
      <c r="I1467" s="293"/>
      <c r="J1467" s="293"/>
      <c r="K1467" s="293"/>
      <c r="L1467" s="293"/>
      <c r="M1467" s="293"/>
    </row>
    <row r="1468" spans="6:13">
      <c r="F1468" s="293"/>
      <c r="G1468" s="293"/>
      <c r="H1468" s="293"/>
      <c r="I1468" s="293"/>
      <c r="J1468" s="293"/>
      <c r="K1468" s="293"/>
      <c r="L1468" s="293"/>
      <c r="M1468" s="293"/>
    </row>
    <row r="1469" spans="6:13">
      <c r="F1469" s="293"/>
      <c r="G1469" s="293"/>
      <c r="H1469" s="293"/>
      <c r="I1469" s="293"/>
      <c r="J1469" s="293"/>
      <c r="K1469" s="293"/>
      <c r="L1469" s="293"/>
      <c r="M1469" s="293"/>
    </row>
    <row r="1470" spans="6:13">
      <c r="F1470" s="293"/>
      <c r="G1470" s="293"/>
      <c r="H1470" s="293"/>
      <c r="I1470" s="293"/>
      <c r="J1470" s="293"/>
      <c r="K1470" s="293"/>
      <c r="L1470" s="293"/>
      <c r="M1470" s="293"/>
    </row>
    <row r="1471" spans="6:13">
      <c r="F1471" s="293"/>
      <c r="G1471" s="293"/>
      <c r="H1471" s="293"/>
      <c r="I1471" s="293"/>
      <c r="J1471" s="293"/>
      <c r="K1471" s="293"/>
      <c r="L1471" s="293"/>
      <c r="M1471" s="293"/>
    </row>
    <row r="1472" spans="6:13">
      <c r="F1472" s="293"/>
      <c r="G1472" s="293"/>
      <c r="H1472" s="293"/>
      <c r="I1472" s="293"/>
      <c r="J1472" s="293"/>
      <c r="K1472" s="293"/>
      <c r="L1472" s="293"/>
      <c r="M1472" s="293"/>
    </row>
    <row r="1473" spans="6:13">
      <c r="F1473" s="293"/>
      <c r="G1473" s="293"/>
      <c r="H1473" s="293"/>
      <c r="I1473" s="293"/>
      <c r="J1473" s="293"/>
      <c r="K1473" s="293"/>
      <c r="L1473" s="293"/>
      <c r="M1473" s="293"/>
    </row>
    <row r="1474" spans="6:13">
      <c r="F1474" s="293"/>
      <c r="G1474" s="293"/>
      <c r="H1474" s="293"/>
      <c r="I1474" s="293"/>
      <c r="J1474" s="293"/>
      <c r="K1474" s="293"/>
      <c r="L1474" s="293"/>
      <c r="M1474" s="293"/>
    </row>
    <row r="1475" spans="6:13">
      <c r="F1475" s="293"/>
      <c r="G1475" s="293"/>
      <c r="H1475" s="293"/>
      <c r="I1475" s="293"/>
      <c r="J1475" s="293"/>
      <c r="K1475" s="293"/>
      <c r="L1475" s="293"/>
      <c r="M1475" s="293"/>
    </row>
    <row r="1476" spans="6:13">
      <c r="F1476" s="293"/>
      <c r="G1476" s="293"/>
      <c r="H1476" s="293"/>
      <c r="I1476" s="293"/>
      <c r="J1476" s="293"/>
      <c r="K1476" s="293"/>
      <c r="L1476" s="293"/>
      <c r="M1476" s="293"/>
    </row>
    <row r="1477" spans="6:13">
      <c r="F1477" s="293"/>
      <c r="G1477" s="293"/>
      <c r="H1477" s="293"/>
      <c r="I1477" s="293"/>
      <c r="J1477" s="293"/>
      <c r="K1477" s="293"/>
      <c r="L1477" s="293"/>
      <c r="M1477" s="293"/>
    </row>
    <row r="1478" spans="6:13">
      <c r="F1478" s="293"/>
      <c r="G1478" s="293"/>
      <c r="H1478" s="293"/>
      <c r="I1478" s="293"/>
      <c r="J1478" s="293"/>
      <c r="K1478" s="293"/>
      <c r="L1478" s="293"/>
      <c r="M1478" s="293"/>
    </row>
    <row r="1479" spans="6:13">
      <c r="F1479" s="293"/>
      <c r="G1479" s="293"/>
      <c r="H1479" s="293"/>
      <c r="I1479" s="293"/>
      <c r="J1479" s="293"/>
      <c r="K1479" s="293"/>
      <c r="L1479" s="293"/>
      <c r="M1479" s="293"/>
    </row>
    <row r="1480" spans="6:13">
      <c r="F1480" s="293"/>
      <c r="G1480" s="293"/>
      <c r="H1480" s="293"/>
      <c r="I1480" s="293"/>
      <c r="J1480" s="293"/>
      <c r="K1480" s="293"/>
      <c r="L1480" s="293"/>
      <c r="M1480" s="293"/>
    </row>
    <row r="1481" spans="6:13">
      <c r="F1481" s="293"/>
      <c r="G1481" s="293"/>
      <c r="H1481" s="293"/>
      <c r="I1481" s="293"/>
      <c r="J1481" s="293"/>
      <c r="K1481" s="293"/>
      <c r="L1481" s="293"/>
      <c r="M1481" s="293"/>
    </row>
    <row r="1482" spans="6:13">
      <c r="F1482" s="293"/>
      <c r="G1482" s="293"/>
      <c r="H1482" s="293"/>
      <c r="I1482" s="293"/>
      <c r="J1482" s="293"/>
      <c r="K1482" s="293"/>
      <c r="L1482" s="293"/>
      <c r="M1482" s="293"/>
    </row>
    <row r="1483" spans="6:13">
      <c r="F1483" s="293"/>
      <c r="G1483" s="293"/>
      <c r="H1483" s="293"/>
      <c r="I1483" s="293"/>
      <c r="J1483" s="293"/>
      <c r="K1483" s="293"/>
      <c r="L1483" s="293"/>
      <c r="M1483" s="293"/>
    </row>
    <row r="1484" spans="6:13">
      <c r="F1484" s="293"/>
      <c r="G1484" s="293"/>
      <c r="H1484" s="293"/>
      <c r="I1484" s="293"/>
      <c r="J1484" s="293"/>
      <c r="K1484" s="293"/>
      <c r="L1484" s="293"/>
      <c r="M1484" s="293"/>
    </row>
    <row r="1485" spans="6:13">
      <c r="F1485" s="293"/>
      <c r="G1485" s="293"/>
      <c r="H1485" s="293"/>
      <c r="I1485" s="293"/>
      <c r="J1485" s="293"/>
      <c r="K1485" s="293"/>
      <c r="L1485" s="293"/>
      <c r="M1485" s="293"/>
    </row>
    <row r="1486" spans="6:13">
      <c r="F1486" s="293"/>
      <c r="G1486" s="293"/>
      <c r="H1486" s="293"/>
      <c r="I1486" s="293"/>
      <c r="J1486" s="293"/>
      <c r="K1486" s="293"/>
      <c r="L1486" s="293"/>
      <c r="M1486" s="293"/>
    </row>
    <row r="1487" spans="6:13">
      <c r="F1487" s="293"/>
      <c r="G1487" s="293"/>
      <c r="H1487" s="293"/>
      <c r="I1487" s="293"/>
      <c r="J1487" s="293"/>
      <c r="K1487" s="293"/>
      <c r="L1487" s="293"/>
      <c r="M1487" s="293"/>
    </row>
    <row r="1488" spans="6:13">
      <c r="F1488" s="293"/>
      <c r="G1488" s="293"/>
      <c r="H1488" s="293"/>
      <c r="I1488" s="293"/>
      <c r="J1488" s="293"/>
      <c r="K1488" s="293"/>
      <c r="L1488" s="293"/>
      <c r="M1488" s="293"/>
    </row>
    <row r="1489" spans="6:13">
      <c r="F1489" s="293"/>
      <c r="G1489" s="293"/>
      <c r="H1489" s="293"/>
      <c r="I1489" s="293"/>
      <c r="J1489" s="293"/>
      <c r="K1489" s="293"/>
      <c r="L1489" s="293"/>
      <c r="M1489" s="293"/>
    </row>
    <row r="1490" spans="6:13">
      <c r="F1490" s="293"/>
      <c r="G1490" s="293"/>
      <c r="H1490" s="293"/>
      <c r="I1490" s="293"/>
      <c r="J1490" s="293"/>
      <c r="K1490" s="293"/>
      <c r="L1490" s="293"/>
      <c r="M1490" s="293"/>
    </row>
    <row r="1491" spans="6:13">
      <c r="F1491" s="293"/>
      <c r="G1491" s="293"/>
      <c r="H1491" s="293"/>
      <c r="I1491" s="293"/>
      <c r="J1491" s="293"/>
      <c r="K1491" s="293"/>
      <c r="L1491" s="293"/>
      <c r="M1491" s="293"/>
    </row>
    <row r="1492" spans="6:13">
      <c r="F1492" s="293"/>
      <c r="G1492" s="293"/>
      <c r="H1492" s="293"/>
      <c r="I1492" s="293"/>
      <c r="J1492" s="293"/>
      <c r="K1492" s="293"/>
      <c r="L1492" s="293"/>
      <c r="M1492" s="293"/>
    </row>
    <row r="1493" spans="6:13">
      <c r="F1493" s="293"/>
      <c r="G1493" s="293"/>
      <c r="H1493" s="293"/>
      <c r="I1493" s="293"/>
      <c r="J1493" s="293"/>
      <c r="K1493" s="293"/>
      <c r="L1493" s="293"/>
      <c r="M1493" s="293"/>
    </row>
    <row r="1494" spans="6:13">
      <c r="F1494" s="293"/>
      <c r="G1494" s="293"/>
      <c r="H1494" s="293"/>
      <c r="I1494" s="293"/>
      <c r="J1494" s="293"/>
      <c r="K1494" s="293"/>
      <c r="L1494" s="293"/>
      <c r="M1494" s="293"/>
    </row>
    <row r="1495" spans="6:13">
      <c r="F1495" s="293"/>
      <c r="G1495" s="293"/>
      <c r="H1495" s="293"/>
      <c r="I1495" s="293"/>
      <c r="J1495" s="293"/>
      <c r="K1495" s="293"/>
      <c r="L1495" s="293"/>
      <c r="M1495" s="293"/>
    </row>
    <row r="1496" spans="6:13">
      <c r="F1496" s="293"/>
      <c r="G1496" s="293"/>
      <c r="H1496" s="293"/>
      <c r="I1496" s="293"/>
      <c r="J1496" s="293"/>
      <c r="K1496" s="293"/>
      <c r="L1496" s="293"/>
      <c r="M1496" s="293"/>
    </row>
    <row r="1497" spans="6:13">
      <c r="F1497" s="293"/>
      <c r="G1497" s="293"/>
      <c r="H1497" s="293"/>
      <c r="I1497" s="293"/>
      <c r="J1497" s="293"/>
      <c r="K1497" s="293"/>
      <c r="L1497" s="293"/>
      <c r="M1497" s="293"/>
    </row>
    <row r="1498" spans="6:13">
      <c r="F1498" s="293"/>
      <c r="G1498" s="293"/>
      <c r="H1498" s="293"/>
      <c r="I1498" s="293"/>
      <c r="J1498" s="293"/>
      <c r="K1498" s="293"/>
      <c r="L1498" s="293"/>
      <c r="M1498" s="293"/>
    </row>
    <row r="1499" spans="6:13">
      <c r="F1499" s="293"/>
      <c r="G1499" s="293"/>
      <c r="H1499" s="293"/>
      <c r="I1499" s="293"/>
      <c r="J1499" s="293"/>
      <c r="K1499" s="293"/>
      <c r="L1499" s="293"/>
      <c r="M1499" s="293"/>
    </row>
    <row r="1500" spans="6:13">
      <c r="F1500" s="293"/>
      <c r="G1500" s="293"/>
      <c r="H1500" s="293"/>
      <c r="I1500" s="293"/>
      <c r="J1500" s="293"/>
      <c r="K1500" s="293"/>
      <c r="L1500" s="293"/>
      <c r="M1500" s="293"/>
    </row>
    <row r="1501" spans="6:13">
      <c r="F1501" s="293"/>
      <c r="G1501" s="293"/>
      <c r="H1501" s="293"/>
      <c r="I1501" s="293"/>
      <c r="J1501" s="293"/>
      <c r="K1501" s="293"/>
      <c r="L1501" s="293"/>
      <c r="M1501" s="293"/>
    </row>
    <row r="1502" spans="6:13">
      <c r="F1502" s="293"/>
      <c r="G1502" s="293"/>
      <c r="H1502" s="293"/>
      <c r="I1502" s="293"/>
      <c r="J1502" s="293"/>
      <c r="K1502" s="293"/>
      <c r="L1502" s="293"/>
      <c r="M1502" s="293"/>
    </row>
    <row r="1503" spans="6:13">
      <c r="F1503" s="293"/>
      <c r="G1503" s="293"/>
      <c r="H1503" s="293"/>
      <c r="I1503" s="293"/>
      <c r="J1503" s="293"/>
      <c r="K1503" s="293"/>
      <c r="L1503" s="293"/>
      <c r="M1503" s="293"/>
    </row>
    <row r="1504" spans="6:13">
      <c r="F1504" s="293"/>
      <c r="G1504" s="293"/>
      <c r="H1504" s="293"/>
      <c r="I1504" s="293"/>
      <c r="J1504" s="293"/>
      <c r="K1504" s="293"/>
      <c r="L1504" s="293"/>
      <c r="M1504" s="293"/>
    </row>
    <row r="1505" spans="6:13">
      <c r="F1505" s="293"/>
      <c r="G1505" s="293"/>
      <c r="H1505" s="293"/>
      <c r="I1505" s="293"/>
      <c r="J1505" s="293"/>
      <c r="K1505" s="293"/>
      <c r="L1505" s="293"/>
      <c r="M1505" s="293"/>
    </row>
    <row r="1506" spans="6:13">
      <c r="F1506" s="293"/>
      <c r="G1506" s="293"/>
      <c r="H1506" s="293"/>
      <c r="I1506" s="293"/>
      <c r="J1506" s="293"/>
      <c r="K1506" s="293"/>
      <c r="L1506" s="293"/>
      <c r="M1506" s="293"/>
    </row>
    <row r="1507" spans="6:13">
      <c r="F1507" s="293"/>
      <c r="G1507" s="293"/>
      <c r="H1507" s="293"/>
      <c r="I1507" s="293"/>
      <c r="J1507" s="293"/>
      <c r="K1507" s="293"/>
      <c r="L1507" s="293"/>
      <c r="M1507" s="293"/>
    </row>
    <row r="1508" spans="6:13">
      <c r="F1508" s="293"/>
      <c r="G1508" s="293"/>
      <c r="H1508" s="293"/>
      <c r="I1508" s="293"/>
      <c r="J1508" s="293"/>
      <c r="K1508" s="293"/>
      <c r="L1508" s="293"/>
      <c r="M1508" s="293"/>
    </row>
    <row r="1509" spans="6:13">
      <c r="F1509" s="293"/>
      <c r="G1509" s="293"/>
      <c r="H1509" s="293"/>
      <c r="I1509" s="293"/>
      <c r="J1509" s="293"/>
      <c r="K1509" s="293"/>
      <c r="L1509" s="293"/>
      <c r="M1509" s="293"/>
    </row>
    <row r="1510" spans="6:13">
      <c r="F1510" s="293"/>
      <c r="G1510" s="293"/>
      <c r="H1510" s="293"/>
      <c r="I1510" s="293"/>
      <c r="J1510" s="293"/>
      <c r="K1510" s="293"/>
      <c r="L1510" s="293"/>
      <c r="M1510" s="293"/>
    </row>
    <row r="1511" spans="6:13">
      <c r="F1511" s="293"/>
      <c r="G1511" s="293"/>
      <c r="H1511" s="293"/>
      <c r="I1511" s="293"/>
      <c r="J1511" s="293"/>
      <c r="K1511" s="293"/>
      <c r="L1511" s="293"/>
      <c r="M1511" s="293"/>
    </row>
    <row r="1512" spans="6:13">
      <c r="F1512" s="293"/>
      <c r="G1512" s="293"/>
      <c r="H1512" s="293"/>
      <c r="I1512" s="293"/>
      <c r="J1512" s="293"/>
      <c r="K1512" s="293"/>
      <c r="L1512" s="293"/>
      <c r="M1512" s="293"/>
    </row>
    <row r="1513" spans="6:13">
      <c r="F1513" s="293"/>
      <c r="G1513" s="293"/>
      <c r="H1513" s="293"/>
      <c r="I1513" s="293"/>
      <c r="J1513" s="293"/>
      <c r="K1513" s="293"/>
      <c r="L1513" s="293"/>
      <c r="M1513" s="293"/>
    </row>
    <row r="1514" spans="6:13">
      <c r="F1514" s="293"/>
      <c r="G1514" s="293"/>
      <c r="H1514" s="293"/>
      <c r="I1514" s="293"/>
      <c r="J1514" s="293"/>
      <c r="K1514" s="293"/>
      <c r="L1514" s="293"/>
      <c r="M1514" s="293"/>
    </row>
    <row r="1515" spans="6:13">
      <c r="F1515" s="293"/>
      <c r="G1515" s="293"/>
      <c r="H1515" s="293"/>
      <c r="I1515" s="293"/>
      <c r="J1515" s="293"/>
      <c r="K1515" s="293"/>
      <c r="L1515" s="293"/>
      <c r="M1515" s="293"/>
    </row>
    <row r="1516" spans="6:13">
      <c r="F1516" s="293"/>
      <c r="G1516" s="293"/>
      <c r="H1516" s="293"/>
      <c r="I1516" s="293"/>
      <c r="J1516" s="293"/>
      <c r="K1516" s="293"/>
      <c r="L1516" s="293"/>
      <c r="M1516" s="293"/>
    </row>
    <row r="1517" spans="6:13">
      <c r="F1517" s="293"/>
      <c r="G1517" s="293"/>
      <c r="H1517" s="293"/>
      <c r="I1517" s="293"/>
      <c r="J1517" s="293"/>
      <c r="K1517" s="293"/>
      <c r="L1517" s="293"/>
      <c r="M1517" s="293"/>
    </row>
    <row r="1518" spans="6:13">
      <c r="F1518" s="293"/>
      <c r="G1518" s="293"/>
      <c r="H1518" s="293"/>
      <c r="I1518" s="293"/>
      <c r="J1518" s="293"/>
      <c r="K1518" s="293"/>
      <c r="L1518" s="293"/>
      <c r="M1518" s="293"/>
    </row>
    <row r="1519" spans="6:13">
      <c r="F1519" s="293"/>
      <c r="G1519" s="293"/>
      <c r="H1519" s="293"/>
      <c r="I1519" s="293"/>
      <c r="J1519" s="293"/>
      <c r="K1519" s="293"/>
      <c r="L1519" s="293"/>
      <c r="M1519" s="293"/>
    </row>
    <row r="1520" spans="6:13">
      <c r="F1520" s="293"/>
      <c r="G1520" s="293"/>
      <c r="H1520" s="293"/>
      <c r="I1520" s="293"/>
      <c r="J1520" s="293"/>
      <c r="K1520" s="293"/>
      <c r="L1520" s="293"/>
      <c r="M1520" s="293"/>
    </row>
    <row r="1521" spans="6:13">
      <c r="F1521" s="293"/>
      <c r="G1521" s="293"/>
      <c r="H1521" s="293"/>
      <c r="I1521" s="293"/>
      <c r="J1521" s="293"/>
      <c r="K1521" s="293"/>
      <c r="L1521" s="293"/>
      <c r="M1521" s="293"/>
    </row>
    <row r="1522" spans="6:13">
      <c r="F1522" s="293"/>
      <c r="G1522" s="293"/>
      <c r="H1522" s="293"/>
      <c r="I1522" s="293"/>
      <c r="J1522" s="293"/>
      <c r="K1522" s="293"/>
      <c r="L1522" s="293"/>
      <c r="M1522" s="293"/>
    </row>
    <row r="1523" spans="6:13">
      <c r="F1523" s="293"/>
      <c r="G1523" s="293"/>
      <c r="H1523" s="293"/>
      <c r="I1523" s="293"/>
      <c r="J1523" s="293"/>
      <c r="K1523" s="293"/>
      <c r="L1523" s="293"/>
      <c r="M1523" s="293"/>
    </row>
    <row r="1524" spans="6:13">
      <c r="F1524" s="293"/>
      <c r="G1524" s="293"/>
      <c r="H1524" s="293"/>
      <c r="I1524" s="293"/>
      <c r="J1524" s="293"/>
      <c r="K1524" s="293"/>
      <c r="L1524" s="293"/>
      <c r="M1524" s="293"/>
    </row>
    <row r="1525" spans="6:13">
      <c r="F1525" s="293"/>
      <c r="G1525" s="293"/>
      <c r="H1525" s="293"/>
      <c r="I1525" s="293"/>
      <c r="J1525" s="293"/>
      <c r="K1525" s="293"/>
      <c r="L1525" s="293"/>
      <c r="M1525" s="293"/>
    </row>
    <row r="1526" spans="6:13">
      <c r="F1526" s="293"/>
      <c r="G1526" s="293"/>
      <c r="H1526" s="293"/>
      <c r="I1526" s="293"/>
      <c r="J1526" s="293"/>
      <c r="K1526" s="293"/>
      <c r="L1526" s="293"/>
      <c r="M1526" s="293"/>
    </row>
    <row r="1527" spans="6:13">
      <c r="F1527" s="293"/>
      <c r="G1527" s="293"/>
      <c r="H1527" s="293"/>
      <c r="I1527" s="293"/>
      <c r="J1527" s="293"/>
      <c r="K1527" s="293"/>
      <c r="L1527" s="293"/>
      <c r="M1527" s="293"/>
    </row>
    <row r="1528" spans="6:13">
      <c r="F1528" s="293"/>
      <c r="G1528" s="293"/>
      <c r="H1528" s="293"/>
      <c r="I1528" s="293"/>
      <c r="J1528" s="293"/>
      <c r="K1528" s="293"/>
      <c r="L1528" s="293"/>
      <c r="M1528" s="293"/>
    </row>
    <row r="1529" spans="6:13">
      <c r="F1529" s="293"/>
      <c r="G1529" s="293"/>
      <c r="H1529" s="293"/>
      <c r="I1529" s="293"/>
      <c r="J1529" s="293"/>
      <c r="K1529" s="293"/>
      <c r="L1529" s="293"/>
      <c r="M1529" s="293"/>
    </row>
    <row r="1530" spans="6:13">
      <c r="F1530" s="293"/>
      <c r="G1530" s="293"/>
      <c r="H1530" s="293"/>
      <c r="I1530" s="293"/>
      <c r="J1530" s="293"/>
      <c r="K1530" s="293"/>
      <c r="L1530" s="293"/>
      <c r="M1530" s="293"/>
    </row>
    <row r="1531" spans="6:13">
      <c r="F1531" s="293"/>
      <c r="G1531" s="293"/>
      <c r="H1531" s="293"/>
      <c r="I1531" s="293"/>
      <c r="J1531" s="293"/>
      <c r="K1531" s="293"/>
      <c r="L1531" s="293"/>
      <c r="M1531" s="293"/>
    </row>
    <row r="1532" spans="6:13">
      <c r="F1532" s="293"/>
      <c r="G1532" s="293"/>
      <c r="H1532" s="293"/>
      <c r="I1532" s="293"/>
      <c r="J1532" s="293"/>
      <c r="K1532" s="293"/>
      <c r="L1532" s="293"/>
      <c r="M1532" s="293"/>
    </row>
    <row r="1533" spans="6:13">
      <c r="F1533" s="293"/>
      <c r="G1533" s="293"/>
      <c r="H1533" s="293"/>
      <c r="I1533" s="293"/>
      <c r="J1533" s="293"/>
      <c r="K1533" s="293"/>
      <c r="L1533" s="293"/>
      <c r="M1533" s="293"/>
    </row>
    <row r="1534" spans="6:13">
      <c r="F1534" s="293"/>
      <c r="G1534" s="293"/>
      <c r="H1534" s="293"/>
      <c r="I1534" s="293"/>
      <c r="J1534" s="293"/>
      <c r="K1534" s="293"/>
      <c r="L1534" s="293"/>
      <c r="M1534" s="293"/>
    </row>
    <row r="1535" spans="6:13">
      <c r="F1535" s="293"/>
      <c r="G1535" s="293"/>
      <c r="H1535" s="293"/>
      <c r="I1535" s="293"/>
      <c r="J1535" s="293"/>
      <c r="K1535" s="293"/>
      <c r="L1535" s="293"/>
      <c r="M1535" s="293"/>
    </row>
    <row r="1536" spans="6:13">
      <c r="F1536" s="293"/>
      <c r="G1536" s="293"/>
      <c r="H1536" s="293"/>
      <c r="I1536" s="293"/>
      <c r="J1536" s="293"/>
      <c r="K1536" s="293"/>
      <c r="L1536" s="293"/>
      <c r="M1536" s="293"/>
    </row>
    <row r="1537" spans="6:13">
      <c r="F1537" s="293"/>
      <c r="G1537" s="293"/>
      <c r="H1537" s="293"/>
      <c r="I1537" s="293"/>
      <c r="J1537" s="293"/>
      <c r="K1537" s="293"/>
      <c r="L1537" s="293"/>
      <c r="M1537" s="293"/>
    </row>
    <row r="1538" spans="6:13">
      <c r="F1538" s="293"/>
      <c r="G1538" s="293"/>
      <c r="H1538" s="293"/>
      <c r="I1538" s="293"/>
      <c r="J1538" s="293"/>
      <c r="K1538" s="293"/>
      <c r="L1538" s="293"/>
      <c r="M1538" s="293"/>
    </row>
    <row r="1539" spans="6:13">
      <c r="F1539" s="293"/>
      <c r="G1539" s="293"/>
      <c r="H1539" s="293"/>
      <c r="I1539" s="293"/>
      <c r="J1539" s="293"/>
      <c r="K1539" s="293"/>
      <c r="L1539" s="293"/>
      <c r="M1539" s="293"/>
    </row>
    <row r="1540" spans="6:13">
      <c r="F1540" s="293"/>
      <c r="G1540" s="293"/>
      <c r="H1540" s="293"/>
      <c r="I1540" s="293"/>
      <c r="J1540" s="293"/>
      <c r="K1540" s="293"/>
      <c r="L1540" s="293"/>
      <c r="M1540" s="293"/>
    </row>
    <row r="1541" spans="6:13">
      <c r="F1541" s="293"/>
      <c r="G1541" s="293"/>
      <c r="H1541" s="293"/>
      <c r="I1541" s="293"/>
      <c r="J1541" s="293"/>
      <c r="K1541" s="293"/>
      <c r="L1541" s="293"/>
      <c r="M1541" s="293"/>
    </row>
    <row r="1542" spans="6:13">
      <c r="F1542" s="293"/>
      <c r="G1542" s="293"/>
      <c r="H1542" s="293"/>
      <c r="I1542" s="293"/>
      <c r="J1542" s="293"/>
      <c r="K1542" s="293"/>
      <c r="L1542" s="293"/>
      <c r="M1542" s="293"/>
    </row>
    <row r="1543" spans="6:13">
      <c r="F1543" s="293"/>
      <c r="G1543" s="293"/>
      <c r="H1543" s="293"/>
      <c r="I1543" s="293"/>
      <c r="J1543" s="293"/>
      <c r="K1543" s="293"/>
      <c r="L1543" s="293"/>
      <c r="M1543" s="293"/>
    </row>
    <row r="1544" spans="6:13">
      <c r="F1544" s="293"/>
      <c r="G1544" s="293"/>
      <c r="H1544" s="293"/>
      <c r="I1544" s="293"/>
      <c r="J1544" s="293"/>
      <c r="K1544" s="293"/>
      <c r="L1544" s="293"/>
      <c r="M1544" s="293"/>
    </row>
    <row r="1545" spans="6:13">
      <c r="F1545" s="293"/>
      <c r="G1545" s="293"/>
      <c r="H1545" s="293"/>
      <c r="I1545" s="293"/>
      <c r="J1545" s="293"/>
      <c r="K1545" s="293"/>
      <c r="L1545" s="293"/>
      <c r="M1545" s="293"/>
    </row>
    <row r="1546" spans="6:13">
      <c r="F1546" s="293"/>
      <c r="G1546" s="293"/>
      <c r="H1546" s="293"/>
      <c r="I1546" s="293"/>
      <c r="J1546" s="293"/>
      <c r="K1546" s="293"/>
      <c r="L1546" s="293"/>
      <c r="M1546" s="293"/>
    </row>
    <row r="1547" spans="6:13">
      <c r="F1547" s="293"/>
      <c r="G1547" s="293"/>
      <c r="H1547" s="293"/>
      <c r="I1547" s="293"/>
      <c r="J1547" s="293"/>
      <c r="K1547" s="293"/>
      <c r="L1547" s="293"/>
      <c r="M1547" s="293"/>
    </row>
    <row r="1548" spans="6:13">
      <c r="F1548" s="293"/>
      <c r="G1548" s="293"/>
      <c r="H1548" s="293"/>
      <c r="I1548" s="293"/>
      <c r="J1548" s="293"/>
      <c r="K1548" s="293"/>
      <c r="L1548" s="293"/>
      <c r="M1548" s="293"/>
    </row>
    <row r="1549" spans="6:13">
      <c r="F1549" s="293"/>
      <c r="G1549" s="293"/>
      <c r="H1549" s="293"/>
      <c r="I1549" s="293"/>
      <c r="J1549" s="293"/>
      <c r="K1549" s="293"/>
      <c r="L1549" s="293"/>
      <c r="M1549" s="293"/>
    </row>
    <row r="1550" spans="6:13">
      <c r="F1550" s="293"/>
      <c r="G1550" s="293"/>
      <c r="H1550" s="293"/>
      <c r="I1550" s="293"/>
      <c r="J1550" s="293"/>
      <c r="K1550" s="293"/>
      <c r="L1550" s="293"/>
      <c r="M1550" s="293"/>
    </row>
    <row r="1551" spans="6:13">
      <c r="F1551" s="293"/>
      <c r="G1551" s="293"/>
      <c r="H1551" s="293"/>
      <c r="I1551" s="293"/>
      <c r="J1551" s="293"/>
      <c r="K1551" s="293"/>
      <c r="L1551" s="293"/>
      <c r="M1551" s="293"/>
    </row>
    <row r="1552" spans="6:13">
      <c r="F1552" s="293"/>
      <c r="G1552" s="293"/>
      <c r="H1552" s="293"/>
      <c r="I1552" s="293"/>
      <c r="J1552" s="293"/>
      <c r="K1552" s="293"/>
      <c r="L1552" s="293"/>
      <c r="M1552" s="293"/>
    </row>
    <row r="1553" spans="6:13">
      <c r="F1553" s="293"/>
      <c r="G1553" s="293"/>
      <c r="H1553" s="293"/>
      <c r="I1553" s="293"/>
      <c r="J1553" s="293"/>
      <c r="K1553" s="293"/>
      <c r="L1553" s="293"/>
      <c r="M1553" s="293"/>
    </row>
    <row r="1554" spans="6:13">
      <c r="F1554" s="293"/>
      <c r="G1554" s="293"/>
      <c r="H1554" s="293"/>
      <c r="I1554" s="293"/>
      <c r="J1554" s="293"/>
      <c r="K1554" s="293"/>
      <c r="L1554" s="293"/>
      <c r="M1554" s="293"/>
    </row>
    <row r="1555" spans="6:13">
      <c r="F1555" s="293"/>
      <c r="G1555" s="293"/>
      <c r="H1555" s="293"/>
      <c r="I1555" s="293"/>
      <c r="J1555" s="293"/>
      <c r="K1555" s="293"/>
      <c r="L1555" s="293"/>
      <c r="M1555" s="293"/>
    </row>
    <row r="1556" spans="6:13">
      <c r="F1556" s="293"/>
      <c r="G1556" s="293"/>
      <c r="H1556" s="293"/>
      <c r="I1556" s="293"/>
      <c r="J1556" s="293"/>
      <c r="K1556" s="293"/>
      <c r="L1556" s="293"/>
      <c r="M1556" s="293"/>
    </row>
    <row r="1557" spans="6:13">
      <c r="F1557" s="293"/>
      <c r="G1557" s="293"/>
      <c r="H1557" s="293"/>
      <c r="I1557" s="293"/>
      <c r="J1557" s="293"/>
      <c r="K1557" s="293"/>
      <c r="L1557" s="293"/>
      <c r="M1557" s="293"/>
    </row>
    <row r="1558" spans="6:13">
      <c r="F1558" s="293"/>
      <c r="G1558" s="293"/>
      <c r="H1558" s="293"/>
      <c r="I1558" s="293"/>
      <c r="J1558" s="293"/>
      <c r="K1558" s="293"/>
      <c r="L1558" s="293"/>
      <c r="M1558" s="293"/>
    </row>
    <row r="1559" spans="6:13">
      <c r="F1559" s="293"/>
      <c r="G1559" s="293"/>
      <c r="H1559" s="293"/>
      <c r="I1559" s="293"/>
      <c r="J1559" s="293"/>
      <c r="K1559" s="293"/>
      <c r="L1559" s="293"/>
      <c r="M1559" s="293"/>
    </row>
    <row r="1560" spans="6:13">
      <c r="F1560" s="293"/>
      <c r="G1560" s="293"/>
      <c r="H1560" s="293"/>
      <c r="I1560" s="293"/>
      <c r="J1560" s="293"/>
      <c r="K1560" s="293"/>
      <c r="L1560" s="293"/>
      <c r="M1560" s="293"/>
    </row>
    <row r="1561" spans="6:13">
      <c r="F1561" s="293"/>
      <c r="G1561" s="293"/>
      <c r="H1561" s="293"/>
      <c r="I1561" s="293"/>
      <c r="J1561" s="293"/>
      <c r="K1561" s="293"/>
      <c r="L1561" s="293"/>
      <c r="M1561" s="293"/>
    </row>
    <row r="1562" spans="6:13">
      <c r="F1562" s="293"/>
      <c r="G1562" s="293"/>
      <c r="H1562" s="293"/>
      <c r="I1562" s="293"/>
      <c r="J1562" s="293"/>
      <c r="K1562" s="293"/>
      <c r="L1562" s="293"/>
      <c r="M1562" s="293"/>
    </row>
    <row r="1563" spans="6:13">
      <c r="F1563" s="293"/>
      <c r="G1563" s="293"/>
      <c r="H1563" s="293"/>
      <c r="I1563" s="293"/>
      <c r="J1563" s="293"/>
      <c r="K1563" s="293"/>
      <c r="L1563" s="293"/>
      <c r="M1563" s="293"/>
    </row>
    <row r="1564" spans="6:13">
      <c r="F1564" s="293"/>
      <c r="G1564" s="293"/>
      <c r="H1564" s="293"/>
      <c r="I1564" s="293"/>
      <c r="J1564" s="293"/>
      <c r="K1564" s="293"/>
      <c r="L1564" s="293"/>
      <c r="M1564" s="293"/>
    </row>
    <row r="1565" spans="6:13">
      <c r="F1565" s="293"/>
      <c r="G1565" s="293"/>
      <c r="H1565" s="293"/>
      <c r="I1565" s="293"/>
      <c r="J1565" s="293"/>
      <c r="K1565" s="293"/>
      <c r="L1565" s="293"/>
      <c r="M1565" s="293"/>
    </row>
    <row r="1566" spans="6:13">
      <c r="F1566" s="293"/>
      <c r="G1566" s="293"/>
      <c r="H1566" s="293"/>
      <c r="I1566" s="293"/>
      <c r="J1566" s="293"/>
      <c r="K1566" s="293"/>
      <c r="L1566" s="293"/>
      <c r="M1566" s="293"/>
    </row>
    <row r="1567" spans="6:13">
      <c r="F1567" s="293"/>
      <c r="G1567" s="293"/>
      <c r="H1567" s="293"/>
      <c r="I1567" s="293"/>
      <c r="J1567" s="293"/>
      <c r="K1567" s="293"/>
      <c r="L1567" s="293"/>
      <c r="M1567" s="293"/>
    </row>
    <row r="1568" spans="6:13">
      <c r="F1568" s="293"/>
      <c r="G1568" s="293"/>
      <c r="H1568" s="293"/>
      <c r="I1568" s="293"/>
      <c r="J1568" s="293"/>
      <c r="K1568" s="293"/>
      <c r="L1568" s="293"/>
      <c r="M1568" s="293"/>
    </row>
    <row r="1569" spans="6:13">
      <c r="F1569" s="293"/>
      <c r="G1569" s="293"/>
      <c r="H1569" s="293"/>
      <c r="I1569" s="293"/>
      <c r="J1569" s="293"/>
      <c r="K1569" s="293"/>
      <c r="L1569" s="293"/>
      <c r="M1569" s="293"/>
    </row>
    <row r="1570" spans="6:13">
      <c r="F1570" s="293"/>
      <c r="G1570" s="293"/>
      <c r="H1570" s="293"/>
      <c r="I1570" s="293"/>
      <c r="J1570" s="293"/>
      <c r="K1570" s="293"/>
      <c r="L1570" s="293"/>
      <c r="M1570" s="293"/>
    </row>
    <row r="1571" spans="6:13">
      <c r="F1571" s="293"/>
      <c r="G1571" s="293"/>
      <c r="H1571" s="293"/>
      <c r="I1571" s="293"/>
      <c r="J1571" s="293"/>
      <c r="K1571" s="293"/>
      <c r="L1571" s="293"/>
      <c r="M1571" s="293"/>
    </row>
    <row r="1572" spans="6:13">
      <c r="F1572" s="293"/>
      <c r="G1572" s="293"/>
      <c r="H1572" s="293"/>
      <c r="I1572" s="293"/>
      <c r="J1572" s="293"/>
      <c r="K1572" s="293"/>
      <c r="L1572" s="293"/>
      <c r="M1572" s="293"/>
    </row>
    <row r="1573" spans="6:13">
      <c r="F1573" s="293"/>
      <c r="G1573" s="293"/>
      <c r="H1573" s="293"/>
      <c r="I1573" s="293"/>
      <c r="J1573" s="293"/>
      <c r="K1573" s="293"/>
      <c r="L1573" s="293"/>
      <c r="M1573" s="293"/>
    </row>
    <row r="1574" spans="6:13">
      <c r="F1574" s="293"/>
      <c r="G1574" s="293"/>
      <c r="H1574" s="293"/>
      <c r="I1574" s="293"/>
      <c r="J1574" s="293"/>
      <c r="K1574" s="293"/>
      <c r="L1574" s="293"/>
      <c r="M1574" s="293"/>
    </row>
    <row r="1575" spans="6:13">
      <c r="F1575" s="293"/>
      <c r="G1575" s="293"/>
      <c r="H1575" s="293"/>
      <c r="I1575" s="293"/>
      <c r="J1575" s="293"/>
      <c r="K1575" s="293"/>
      <c r="L1575" s="293"/>
      <c r="M1575" s="293"/>
    </row>
    <row r="1576" spans="6:13">
      <c r="F1576" s="293"/>
      <c r="G1576" s="293"/>
      <c r="H1576" s="293"/>
      <c r="I1576" s="293"/>
      <c r="J1576" s="293"/>
      <c r="K1576" s="293"/>
      <c r="L1576" s="293"/>
      <c r="M1576" s="293"/>
    </row>
    <row r="1577" spans="6:13">
      <c r="F1577" s="293"/>
      <c r="G1577" s="293"/>
      <c r="H1577" s="293"/>
      <c r="I1577" s="293"/>
      <c r="J1577" s="293"/>
      <c r="K1577" s="293"/>
      <c r="L1577" s="293"/>
      <c r="M1577" s="293"/>
    </row>
    <row r="1578" spans="6:13">
      <c r="F1578" s="293"/>
      <c r="G1578" s="293"/>
      <c r="H1578" s="293"/>
      <c r="I1578" s="293"/>
      <c r="J1578" s="293"/>
      <c r="K1578" s="293"/>
      <c r="L1578" s="293"/>
      <c r="M1578" s="293"/>
    </row>
    <row r="1579" spans="6:13">
      <c r="F1579" s="293"/>
      <c r="G1579" s="293"/>
      <c r="H1579" s="293"/>
      <c r="I1579" s="293"/>
      <c r="J1579" s="293"/>
      <c r="K1579" s="293"/>
      <c r="L1579" s="293"/>
      <c r="M1579" s="293"/>
    </row>
    <row r="1580" spans="6:13">
      <c r="F1580" s="293"/>
      <c r="G1580" s="293"/>
      <c r="H1580" s="293"/>
      <c r="I1580" s="293"/>
      <c r="J1580" s="293"/>
      <c r="K1580" s="293"/>
      <c r="L1580" s="293"/>
      <c r="M1580" s="293"/>
    </row>
    <row r="1581" spans="6:13">
      <c r="F1581" s="293"/>
      <c r="G1581" s="293"/>
      <c r="H1581" s="293"/>
      <c r="I1581" s="293"/>
      <c r="J1581" s="293"/>
      <c r="K1581" s="293"/>
      <c r="L1581" s="293"/>
      <c r="M1581" s="293"/>
    </row>
    <row r="1582" spans="6:13">
      <c r="F1582" s="293"/>
      <c r="G1582" s="293"/>
      <c r="H1582" s="293"/>
      <c r="I1582" s="293"/>
      <c r="J1582" s="293"/>
      <c r="K1582" s="293"/>
      <c r="L1582" s="293"/>
      <c r="M1582" s="293"/>
    </row>
    <row r="1583" spans="6:13">
      <c r="F1583" s="293"/>
      <c r="G1583" s="293"/>
      <c r="H1583" s="293"/>
      <c r="I1583" s="293"/>
      <c r="J1583" s="293"/>
      <c r="K1583" s="293"/>
      <c r="L1583" s="293"/>
      <c r="M1583" s="293"/>
    </row>
    <row r="1584" spans="6:13">
      <c r="F1584" s="293"/>
      <c r="G1584" s="293"/>
      <c r="H1584" s="293"/>
      <c r="I1584" s="293"/>
      <c r="J1584" s="293"/>
      <c r="K1584" s="293"/>
      <c r="L1584" s="293"/>
      <c r="M1584" s="293"/>
    </row>
    <row r="1585" spans="6:13">
      <c r="F1585" s="293"/>
      <c r="G1585" s="293"/>
      <c r="H1585" s="293"/>
      <c r="I1585" s="293"/>
      <c r="J1585" s="293"/>
      <c r="K1585" s="293"/>
      <c r="L1585" s="293"/>
      <c r="M1585" s="293"/>
    </row>
    <row r="1586" spans="6:13">
      <c r="F1586" s="293"/>
      <c r="G1586" s="293"/>
      <c r="H1586" s="293"/>
      <c r="I1586" s="293"/>
      <c r="J1586" s="293"/>
      <c r="K1586" s="293"/>
      <c r="L1586" s="293"/>
      <c r="M1586" s="293"/>
    </row>
    <row r="1587" spans="6:13">
      <c r="F1587" s="293"/>
      <c r="G1587" s="293"/>
      <c r="H1587" s="293"/>
      <c r="I1587" s="293"/>
      <c r="J1587" s="293"/>
      <c r="K1587" s="293"/>
      <c r="L1587" s="293"/>
      <c r="M1587" s="293"/>
    </row>
    <row r="1588" spans="6:13">
      <c r="F1588" s="293"/>
      <c r="G1588" s="293"/>
      <c r="H1588" s="293"/>
      <c r="I1588" s="293"/>
      <c r="J1588" s="293"/>
      <c r="K1588" s="293"/>
      <c r="L1588" s="293"/>
      <c r="M1588" s="293"/>
    </row>
    <row r="1589" spans="6:13">
      <c r="F1589" s="293"/>
      <c r="G1589" s="293"/>
      <c r="H1589" s="293"/>
      <c r="I1589" s="293"/>
      <c r="J1589" s="293"/>
      <c r="K1589" s="293"/>
      <c r="L1589" s="293"/>
      <c r="M1589" s="293"/>
    </row>
    <row r="1590" spans="6:13">
      <c r="F1590" s="293"/>
      <c r="G1590" s="293"/>
      <c r="H1590" s="293"/>
      <c r="I1590" s="293"/>
      <c r="J1590" s="293"/>
      <c r="K1590" s="293"/>
      <c r="L1590" s="293"/>
      <c r="M1590" s="293"/>
    </row>
    <row r="1591" spans="6:13">
      <c r="F1591" s="293"/>
      <c r="G1591" s="293"/>
      <c r="H1591" s="293"/>
      <c r="I1591" s="293"/>
      <c r="J1591" s="293"/>
      <c r="K1591" s="293"/>
      <c r="L1591" s="293"/>
      <c r="M1591" s="293"/>
    </row>
    <row r="1592" spans="6:13">
      <c r="F1592" s="293"/>
      <c r="G1592" s="293"/>
      <c r="H1592" s="293"/>
      <c r="I1592" s="293"/>
      <c r="J1592" s="293"/>
      <c r="K1592" s="293"/>
      <c r="L1592" s="293"/>
      <c r="M1592" s="293"/>
    </row>
    <row r="1593" spans="6:13">
      <c r="F1593" s="293"/>
      <c r="G1593" s="293"/>
      <c r="H1593" s="293"/>
      <c r="I1593" s="293"/>
      <c r="J1593" s="293"/>
      <c r="K1593" s="293"/>
      <c r="L1593" s="293"/>
      <c r="M1593" s="293"/>
    </row>
    <row r="1594" spans="6:13">
      <c r="F1594" s="293"/>
      <c r="G1594" s="293"/>
      <c r="H1594" s="293"/>
      <c r="I1594" s="293"/>
      <c r="J1594" s="293"/>
      <c r="K1594" s="293"/>
      <c r="L1594" s="293"/>
      <c r="M1594" s="293"/>
    </row>
    <row r="1595" spans="6:13">
      <c r="F1595" s="293"/>
      <c r="G1595" s="293"/>
      <c r="H1595" s="293"/>
      <c r="I1595" s="293"/>
      <c r="J1595" s="293"/>
      <c r="K1595" s="293"/>
      <c r="L1595" s="293"/>
      <c r="M1595" s="293"/>
    </row>
    <row r="1596" spans="6:13">
      <c r="F1596" s="293"/>
      <c r="G1596" s="293"/>
      <c r="H1596" s="293"/>
      <c r="I1596" s="293"/>
      <c r="J1596" s="293"/>
      <c r="K1596" s="293"/>
      <c r="L1596" s="293"/>
      <c r="M1596" s="293"/>
    </row>
    <row r="1597" spans="6:13">
      <c r="F1597" s="293"/>
      <c r="G1597" s="293"/>
      <c r="H1597" s="293"/>
      <c r="I1597" s="293"/>
      <c r="J1597" s="293"/>
      <c r="K1597" s="293"/>
      <c r="L1597" s="293"/>
      <c r="M1597" s="293"/>
    </row>
    <row r="1598" spans="6:13">
      <c r="F1598" s="293"/>
      <c r="G1598" s="293"/>
      <c r="H1598" s="293"/>
      <c r="I1598" s="293"/>
      <c r="J1598" s="293"/>
      <c r="K1598" s="293"/>
      <c r="L1598" s="293"/>
      <c r="M1598" s="293"/>
    </row>
    <row r="1599" spans="6:13">
      <c r="F1599" s="293"/>
      <c r="G1599" s="293"/>
      <c r="H1599" s="293"/>
      <c r="I1599" s="293"/>
      <c r="J1599" s="293"/>
      <c r="K1599" s="293"/>
      <c r="L1599" s="293"/>
      <c r="M1599" s="293"/>
    </row>
    <row r="1600" spans="6:13">
      <c r="F1600" s="293"/>
      <c r="G1600" s="293"/>
      <c r="H1600" s="293"/>
      <c r="I1600" s="293"/>
      <c r="J1600" s="293"/>
      <c r="K1600" s="293"/>
      <c r="L1600" s="293"/>
      <c r="M1600" s="293"/>
    </row>
    <row r="1601" spans="6:13">
      <c r="F1601" s="293"/>
      <c r="G1601" s="293"/>
      <c r="H1601" s="293"/>
      <c r="I1601" s="293"/>
      <c r="J1601" s="293"/>
      <c r="K1601" s="293"/>
      <c r="L1601" s="293"/>
      <c r="M1601" s="293"/>
    </row>
    <row r="1602" spans="6:13">
      <c r="F1602" s="293"/>
      <c r="G1602" s="293"/>
      <c r="H1602" s="293"/>
      <c r="I1602" s="293"/>
      <c r="J1602" s="293"/>
      <c r="K1602" s="293"/>
      <c r="L1602" s="293"/>
      <c r="M1602" s="293"/>
    </row>
    <row r="1603" spans="6:13">
      <c r="F1603" s="293"/>
      <c r="G1603" s="293"/>
      <c r="H1603" s="293"/>
      <c r="I1603" s="293"/>
      <c r="J1603" s="293"/>
      <c r="K1603" s="293"/>
      <c r="L1603" s="293"/>
      <c r="M1603" s="293"/>
    </row>
    <row r="1604" spans="6:13">
      <c r="F1604" s="293"/>
      <c r="G1604" s="293"/>
      <c r="H1604" s="293"/>
      <c r="I1604" s="293"/>
      <c r="J1604" s="293"/>
      <c r="K1604" s="293"/>
      <c r="L1604" s="293"/>
      <c r="M1604" s="293"/>
    </row>
    <row r="1605" spans="6:13">
      <c r="F1605" s="293"/>
      <c r="G1605" s="293"/>
      <c r="H1605" s="293"/>
      <c r="I1605" s="293"/>
      <c r="J1605" s="293"/>
      <c r="K1605" s="293"/>
      <c r="L1605" s="293"/>
      <c r="M1605" s="293"/>
    </row>
    <row r="1606" spans="6:13">
      <c r="F1606" s="293"/>
      <c r="G1606" s="293"/>
      <c r="H1606" s="293"/>
      <c r="I1606" s="293"/>
      <c r="J1606" s="293"/>
      <c r="K1606" s="293"/>
      <c r="L1606" s="293"/>
      <c r="M1606" s="293"/>
    </row>
    <row r="1607" spans="6:13">
      <c r="F1607" s="293"/>
      <c r="G1607" s="293"/>
      <c r="H1607" s="293"/>
      <c r="I1607" s="293"/>
      <c r="J1607" s="293"/>
      <c r="K1607" s="293"/>
      <c r="L1607" s="293"/>
      <c r="M1607" s="293"/>
    </row>
    <row r="1608" spans="6:13">
      <c r="F1608" s="293"/>
      <c r="G1608" s="293"/>
      <c r="H1608" s="293"/>
      <c r="I1608" s="293"/>
      <c r="J1608" s="293"/>
      <c r="K1608" s="293"/>
      <c r="L1608" s="293"/>
      <c r="M1608" s="293"/>
    </row>
    <row r="1609" spans="6:13">
      <c r="F1609" s="293"/>
      <c r="G1609" s="293"/>
      <c r="H1609" s="293"/>
      <c r="I1609" s="293"/>
      <c r="J1609" s="293"/>
      <c r="K1609" s="293"/>
      <c r="L1609" s="293"/>
      <c r="M1609" s="293"/>
    </row>
    <row r="1610" spans="6:13">
      <c r="F1610" s="293"/>
      <c r="G1610" s="293"/>
      <c r="H1610" s="293"/>
      <c r="I1610" s="293"/>
      <c r="J1610" s="293"/>
      <c r="K1610" s="293"/>
      <c r="L1610" s="293"/>
      <c r="M1610" s="293"/>
    </row>
    <row r="1611" spans="6:13">
      <c r="F1611" s="293"/>
      <c r="G1611" s="293"/>
      <c r="H1611" s="293"/>
      <c r="I1611" s="293"/>
      <c r="J1611" s="293"/>
      <c r="K1611" s="293"/>
      <c r="L1611" s="293"/>
      <c r="M1611" s="293"/>
    </row>
    <row r="1612" spans="6:13">
      <c r="F1612" s="293"/>
      <c r="G1612" s="293"/>
      <c r="H1612" s="293"/>
      <c r="I1612" s="293"/>
      <c r="J1612" s="293"/>
      <c r="K1612" s="293"/>
      <c r="L1612" s="293"/>
      <c r="M1612" s="293"/>
    </row>
    <row r="1613" spans="6:13">
      <c r="F1613" s="293"/>
      <c r="G1613" s="293"/>
      <c r="H1613" s="293"/>
      <c r="I1613" s="293"/>
      <c r="J1613" s="293"/>
      <c r="K1613" s="293"/>
      <c r="L1613" s="293"/>
      <c r="M1613" s="293"/>
    </row>
    <row r="1614" spans="6:13">
      <c r="F1614" s="293"/>
      <c r="G1614" s="293"/>
      <c r="H1614" s="293"/>
      <c r="I1614" s="293"/>
      <c r="J1614" s="293"/>
      <c r="K1614" s="293"/>
      <c r="L1614" s="293"/>
      <c r="M1614" s="293"/>
    </row>
    <row r="1615" spans="6:13">
      <c r="F1615" s="293"/>
      <c r="G1615" s="293"/>
      <c r="H1615" s="293"/>
      <c r="I1615" s="293"/>
      <c r="J1615" s="293"/>
      <c r="K1615" s="293"/>
      <c r="L1615" s="293"/>
      <c r="M1615" s="293"/>
    </row>
    <row r="1616" spans="6:13">
      <c r="F1616" s="293"/>
      <c r="G1616" s="293"/>
      <c r="H1616" s="293"/>
      <c r="I1616" s="293"/>
      <c r="J1616" s="293"/>
      <c r="K1616" s="293"/>
      <c r="L1616" s="293"/>
      <c r="M1616" s="293"/>
    </row>
    <row r="1617" spans="6:13">
      <c r="F1617" s="293"/>
      <c r="G1617" s="293"/>
      <c r="H1617" s="293"/>
      <c r="I1617" s="293"/>
      <c r="J1617" s="293"/>
      <c r="K1617" s="293"/>
      <c r="L1617" s="293"/>
      <c r="M1617" s="293"/>
    </row>
    <row r="1618" spans="6:13">
      <c r="F1618" s="293"/>
      <c r="G1618" s="293"/>
      <c r="H1618" s="293"/>
      <c r="I1618" s="293"/>
      <c r="J1618" s="293"/>
      <c r="K1618" s="293"/>
      <c r="L1618" s="293"/>
      <c r="M1618" s="293"/>
    </row>
    <row r="1619" spans="6:13">
      <c r="F1619" s="293"/>
      <c r="G1619" s="293"/>
      <c r="H1619" s="293"/>
      <c r="I1619" s="293"/>
      <c r="J1619" s="293"/>
      <c r="K1619" s="293"/>
      <c r="L1619" s="293"/>
      <c r="M1619" s="293"/>
    </row>
    <row r="1620" spans="6:13">
      <c r="F1620" s="293"/>
      <c r="G1620" s="293"/>
      <c r="H1620" s="293"/>
      <c r="I1620" s="293"/>
      <c r="J1620" s="293"/>
      <c r="K1620" s="293"/>
      <c r="L1620" s="293"/>
      <c r="M1620" s="293"/>
    </row>
    <row r="1621" spans="6:13">
      <c r="F1621" s="293"/>
      <c r="G1621" s="293"/>
      <c r="H1621" s="293"/>
      <c r="I1621" s="293"/>
      <c r="J1621" s="293"/>
      <c r="K1621" s="293"/>
      <c r="L1621" s="293"/>
      <c r="M1621" s="293"/>
    </row>
    <row r="1622" spans="6:13">
      <c r="F1622" s="293"/>
      <c r="G1622" s="293"/>
      <c r="H1622" s="293"/>
      <c r="I1622" s="293"/>
      <c r="J1622" s="293"/>
      <c r="K1622" s="293"/>
      <c r="L1622" s="293"/>
      <c r="M1622" s="293"/>
    </row>
    <row r="1623" spans="6:13">
      <c r="F1623" s="293"/>
      <c r="G1623" s="293"/>
      <c r="H1623" s="293"/>
      <c r="I1623" s="293"/>
      <c r="J1623" s="293"/>
      <c r="K1623" s="293"/>
      <c r="L1623" s="293"/>
      <c r="M1623" s="293"/>
    </row>
    <row r="1624" spans="6:13">
      <c r="F1624" s="293"/>
      <c r="G1624" s="293"/>
      <c r="H1624" s="293"/>
      <c r="I1624" s="293"/>
      <c r="J1624" s="293"/>
      <c r="K1624" s="293"/>
      <c r="L1624" s="293"/>
      <c r="M1624" s="293"/>
    </row>
    <row r="1625" spans="6:13">
      <c r="F1625" s="293"/>
      <c r="G1625" s="293"/>
      <c r="H1625" s="293"/>
      <c r="I1625" s="293"/>
      <c r="J1625" s="293"/>
      <c r="K1625" s="293"/>
      <c r="L1625" s="293"/>
      <c r="M1625" s="293"/>
    </row>
    <row r="1626" spans="6:13">
      <c r="F1626" s="293"/>
      <c r="G1626" s="293"/>
      <c r="H1626" s="293"/>
      <c r="I1626" s="293"/>
      <c r="J1626" s="293"/>
      <c r="K1626" s="293"/>
      <c r="L1626" s="293"/>
      <c r="M1626" s="293"/>
    </row>
    <row r="1627" spans="6:13">
      <c r="F1627" s="293"/>
      <c r="G1627" s="293"/>
      <c r="H1627" s="293"/>
      <c r="I1627" s="293"/>
      <c r="J1627" s="293"/>
      <c r="K1627" s="293"/>
      <c r="L1627" s="293"/>
      <c r="M1627" s="293"/>
    </row>
    <row r="1628" spans="6:13">
      <c r="F1628" s="293"/>
      <c r="G1628" s="293"/>
      <c r="H1628" s="293"/>
      <c r="I1628" s="293"/>
      <c r="J1628" s="293"/>
      <c r="K1628" s="293"/>
      <c r="L1628" s="293"/>
      <c r="M1628" s="293"/>
    </row>
    <row r="1629" spans="6:13">
      <c r="F1629" s="293"/>
      <c r="G1629" s="293"/>
      <c r="H1629" s="293"/>
      <c r="I1629" s="293"/>
      <c r="J1629" s="293"/>
      <c r="K1629" s="293"/>
      <c r="L1629" s="293"/>
      <c r="M1629" s="293"/>
    </row>
    <row r="1630" spans="6:13">
      <c r="F1630" s="293"/>
      <c r="G1630" s="293"/>
      <c r="H1630" s="293"/>
      <c r="I1630" s="293"/>
      <c r="J1630" s="293"/>
      <c r="K1630" s="293"/>
      <c r="L1630" s="293"/>
      <c r="M1630" s="293"/>
    </row>
    <row r="1631" spans="6:13">
      <c r="F1631" s="293"/>
      <c r="G1631" s="293"/>
      <c r="H1631" s="293"/>
      <c r="I1631" s="293"/>
      <c r="J1631" s="293"/>
      <c r="K1631" s="293"/>
      <c r="L1631" s="293"/>
      <c r="M1631" s="293"/>
    </row>
    <row r="1632" spans="6:13">
      <c r="F1632" s="293"/>
      <c r="G1632" s="293"/>
      <c r="H1632" s="293"/>
      <c r="I1632" s="293"/>
      <c r="J1632" s="293"/>
      <c r="K1632" s="293"/>
      <c r="L1632" s="293"/>
      <c r="M1632" s="293"/>
    </row>
    <row r="1633" spans="6:13">
      <c r="F1633" s="293"/>
      <c r="G1633" s="293"/>
      <c r="H1633" s="293"/>
      <c r="I1633" s="293"/>
      <c r="J1633" s="293"/>
      <c r="K1633" s="293"/>
      <c r="L1633" s="293"/>
      <c r="M1633" s="293"/>
    </row>
    <row r="1634" spans="6:13">
      <c r="F1634" s="293"/>
      <c r="G1634" s="293"/>
      <c r="H1634" s="293"/>
      <c r="I1634" s="293"/>
      <c r="J1634" s="293"/>
      <c r="K1634" s="293"/>
      <c r="L1634" s="293"/>
      <c r="M1634" s="293"/>
    </row>
    <row r="1635" spans="6:13">
      <c r="F1635" s="293"/>
      <c r="G1635" s="293"/>
      <c r="H1635" s="293"/>
      <c r="I1635" s="293"/>
      <c r="J1635" s="293"/>
      <c r="K1635" s="293"/>
      <c r="L1635" s="293"/>
      <c r="M1635" s="293"/>
    </row>
    <row r="1636" spans="6:13">
      <c r="F1636" s="293"/>
      <c r="G1636" s="293"/>
      <c r="H1636" s="293"/>
      <c r="I1636" s="293"/>
      <c r="J1636" s="293"/>
      <c r="K1636" s="293"/>
      <c r="L1636" s="293"/>
      <c r="M1636" s="293"/>
    </row>
    <row r="1637" spans="6:13">
      <c r="F1637" s="293"/>
      <c r="G1637" s="293"/>
      <c r="H1637" s="293"/>
      <c r="I1637" s="293"/>
      <c r="J1637" s="293"/>
      <c r="K1637" s="293"/>
      <c r="L1637" s="293"/>
      <c r="M1637" s="293"/>
    </row>
    <row r="1638" spans="6:13">
      <c r="F1638" s="293"/>
      <c r="G1638" s="293"/>
      <c r="H1638" s="293"/>
      <c r="I1638" s="293"/>
      <c r="J1638" s="293"/>
      <c r="K1638" s="293"/>
      <c r="L1638" s="293"/>
      <c r="M1638" s="293"/>
    </row>
    <row r="1639" spans="6:13">
      <c r="F1639" s="293"/>
      <c r="G1639" s="293"/>
      <c r="H1639" s="293"/>
      <c r="I1639" s="293"/>
      <c r="J1639" s="293"/>
      <c r="K1639" s="293"/>
      <c r="L1639" s="293"/>
      <c r="M1639" s="293"/>
    </row>
    <row r="1640" spans="6:13">
      <c r="F1640" s="293"/>
      <c r="G1640" s="293"/>
      <c r="H1640" s="293"/>
      <c r="I1640" s="293"/>
      <c r="J1640" s="293"/>
      <c r="K1640" s="293"/>
      <c r="L1640" s="293"/>
      <c r="M1640" s="293"/>
    </row>
    <row r="1641" spans="6:13">
      <c r="F1641" s="293"/>
      <c r="G1641" s="293"/>
      <c r="H1641" s="293"/>
      <c r="I1641" s="293"/>
      <c r="J1641" s="293"/>
      <c r="K1641" s="293"/>
      <c r="L1641" s="293"/>
      <c r="M1641" s="293"/>
    </row>
    <row r="1642" spans="6:13">
      <c r="F1642" s="293"/>
      <c r="G1642" s="293"/>
      <c r="H1642" s="293"/>
      <c r="I1642" s="293"/>
      <c r="J1642" s="293"/>
      <c r="K1642" s="293"/>
      <c r="L1642" s="293"/>
      <c r="M1642" s="293"/>
    </row>
    <row r="1643" spans="6:13">
      <c r="F1643" s="293"/>
      <c r="G1643" s="293"/>
      <c r="H1643" s="293"/>
      <c r="I1643" s="293"/>
      <c r="J1643" s="293"/>
      <c r="K1643" s="293"/>
      <c r="L1643" s="293"/>
      <c r="M1643" s="293"/>
    </row>
    <row r="1644" spans="6:13">
      <c r="F1644" s="293"/>
      <c r="G1644" s="293"/>
      <c r="H1644" s="293"/>
      <c r="I1644" s="293"/>
      <c r="J1644" s="293"/>
      <c r="K1644" s="293"/>
      <c r="L1644" s="293"/>
      <c r="M1644" s="293"/>
    </row>
    <row r="1645" spans="6:13">
      <c r="F1645" s="293"/>
      <c r="G1645" s="293"/>
      <c r="H1645" s="293"/>
      <c r="I1645" s="293"/>
      <c r="J1645" s="293"/>
      <c r="K1645" s="293"/>
      <c r="L1645" s="293"/>
      <c r="M1645" s="293"/>
    </row>
    <row r="1646" spans="6:13">
      <c r="F1646" s="293"/>
      <c r="G1646" s="293"/>
      <c r="H1646" s="293"/>
      <c r="I1646" s="293"/>
      <c r="J1646" s="293"/>
      <c r="K1646" s="293"/>
      <c r="L1646" s="293"/>
      <c r="M1646" s="293"/>
    </row>
    <row r="1647" spans="6:13">
      <c r="F1647" s="293"/>
      <c r="G1647" s="293"/>
      <c r="H1647" s="293"/>
      <c r="I1647" s="293"/>
      <c r="J1647" s="293"/>
      <c r="K1647" s="293"/>
      <c r="L1647" s="293"/>
      <c r="M1647" s="293"/>
    </row>
    <row r="1648" spans="6:13">
      <c r="F1648" s="293"/>
      <c r="G1648" s="293"/>
      <c r="H1648" s="293"/>
      <c r="I1648" s="293"/>
      <c r="J1648" s="293"/>
      <c r="K1648" s="293"/>
      <c r="L1648" s="293"/>
      <c r="M1648" s="293"/>
    </row>
    <row r="1649" spans="6:13">
      <c r="F1649" s="293"/>
      <c r="G1649" s="293"/>
      <c r="H1649" s="293"/>
      <c r="I1649" s="293"/>
      <c r="J1649" s="293"/>
      <c r="K1649" s="293"/>
      <c r="L1649" s="293"/>
      <c r="M1649" s="293"/>
    </row>
    <row r="1650" spans="6:13">
      <c r="F1650" s="293"/>
      <c r="G1650" s="293"/>
      <c r="H1650" s="293"/>
      <c r="I1650" s="293"/>
      <c r="J1650" s="293"/>
      <c r="K1650" s="293"/>
      <c r="L1650" s="293"/>
      <c r="M1650" s="293"/>
    </row>
    <row r="1651" spans="6:13">
      <c r="F1651" s="293"/>
      <c r="G1651" s="293"/>
      <c r="H1651" s="293"/>
      <c r="I1651" s="293"/>
      <c r="J1651" s="293"/>
      <c r="K1651" s="293"/>
      <c r="L1651" s="293"/>
      <c r="M1651" s="293"/>
    </row>
    <row r="1652" spans="6:13">
      <c r="F1652" s="293"/>
      <c r="G1652" s="293"/>
      <c r="H1652" s="293"/>
      <c r="I1652" s="293"/>
      <c r="J1652" s="293"/>
      <c r="K1652" s="293"/>
      <c r="L1652" s="293"/>
      <c r="M1652" s="293"/>
    </row>
    <row r="1653" spans="6:13">
      <c r="F1653" s="293"/>
      <c r="G1653" s="293"/>
      <c r="H1653" s="293"/>
      <c r="I1653" s="293"/>
      <c r="J1653" s="293"/>
      <c r="K1653" s="293"/>
      <c r="L1653" s="293"/>
      <c r="M1653" s="293"/>
    </row>
    <row r="1654" spans="6:13">
      <c r="F1654" s="293"/>
      <c r="G1654" s="293"/>
      <c r="H1654" s="293"/>
      <c r="I1654" s="293"/>
      <c r="J1654" s="293"/>
      <c r="K1654" s="293"/>
      <c r="L1654" s="293"/>
      <c r="M1654" s="293"/>
    </row>
    <row r="1655" spans="6:13">
      <c r="F1655" s="293"/>
      <c r="G1655" s="293"/>
      <c r="H1655" s="293"/>
      <c r="I1655" s="293"/>
      <c r="J1655" s="293"/>
      <c r="K1655" s="293"/>
      <c r="L1655" s="293"/>
      <c r="M1655" s="293"/>
    </row>
    <row r="1656" spans="6:13">
      <c r="F1656" s="293"/>
      <c r="G1656" s="293"/>
      <c r="H1656" s="293"/>
      <c r="I1656" s="293"/>
      <c r="J1656" s="293"/>
      <c r="K1656" s="293"/>
      <c r="L1656" s="293"/>
      <c r="M1656" s="293"/>
    </row>
    <row r="1657" spans="6:13">
      <c r="F1657" s="293"/>
      <c r="G1657" s="293"/>
      <c r="H1657" s="293"/>
      <c r="I1657" s="293"/>
      <c r="J1657" s="293"/>
      <c r="K1657" s="293"/>
      <c r="L1657" s="293"/>
      <c r="M1657" s="293"/>
    </row>
    <row r="1658" spans="6:13">
      <c r="F1658" s="293"/>
      <c r="G1658" s="293"/>
      <c r="H1658" s="293"/>
      <c r="I1658" s="293"/>
      <c r="J1658" s="293"/>
      <c r="K1658" s="293"/>
      <c r="L1658" s="293"/>
      <c r="M1658" s="293"/>
    </row>
    <row r="1659" spans="6:13">
      <c r="F1659" s="293"/>
      <c r="G1659" s="293"/>
      <c r="H1659" s="293"/>
      <c r="I1659" s="293"/>
      <c r="J1659" s="293"/>
      <c r="K1659" s="293"/>
      <c r="L1659" s="293"/>
      <c r="M1659" s="293"/>
    </row>
    <row r="1660" spans="6:13">
      <c r="F1660" s="293"/>
      <c r="G1660" s="293"/>
      <c r="H1660" s="293"/>
      <c r="I1660" s="293"/>
      <c r="J1660" s="293"/>
      <c r="K1660" s="293"/>
      <c r="L1660" s="293"/>
      <c r="M1660" s="293"/>
    </row>
    <row r="1661" spans="6:13">
      <c r="F1661" s="293"/>
      <c r="G1661" s="293"/>
      <c r="H1661" s="293"/>
      <c r="I1661" s="293"/>
      <c r="J1661" s="293"/>
      <c r="K1661" s="293"/>
      <c r="L1661" s="293"/>
      <c r="M1661" s="293"/>
    </row>
    <row r="1662" spans="6:13">
      <c r="F1662" s="293"/>
      <c r="G1662" s="293"/>
      <c r="H1662" s="293"/>
      <c r="I1662" s="293"/>
      <c r="J1662" s="293"/>
      <c r="K1662" s="293"/>
      <c r="L1662" s="293"/>
      <c r="M1662" s="293"/>
    </row>
    <row r="1663" spans="6:13">
      <c r="F1663" s="293"/>
      <c r="G1663" s="293"/>
      <c r="H1663" s="293"/>
      <c r="I1663" s="293"/>
      <c r="J1663" s="293"/>
      <c r="K1663" s="293"/>
      <c r="L1663" s="293"/>
      <c r="M1663" s="293"/>
    </row>
    <row r="1664" spans="6:13">
      <c r="F1664" s="293"/>
      <c r="G1664" s="293"/>
      <c r="H1664" s="293"/>
      <c r="I1664" s="293"/>
      <c r="J1664" s="293"/>
      <c r="K1664" s="293"/>
      <c r="L1664" s="293"/>
      <c r="M1664" s="293"/>
    </row>
    <row r="1665" spans="6:13">
      <c r="F1665" s="293"/>
      <c r="G1665" s="293"/>
      <c r="H1665" s="293"/>
      <c r="I1665" s="293"/>
      <c r="J1665" s="293"/>
      <c r="K1665" s="293"/>
      <c r="L1665" s="293"/>
      <c r="M1665" s="293"/>
    </row>
    <row r="1666" spans="6:13">
      <c r="F1666" s="293"/>
      <c r="G1666" s="293"/>
      <c r="H1666" s="293"/>
      <c r="I1666" s="293"/>
      <c r="J1666" s="293"/>
      <c r="K1666" s="293"/>
      <c r="L1666" s="293"/>
      <c r="M1666" s="293"/>
    </row>
    <row r="1667" spans="6:13">
      <c r="F1667" s="293"/>
      <c r="G1667" s="293"/>
      <c r="H1667" s="293"/>
      <c r="I1667" s="293"/>
      <c r="J1667" s="293"/>
      <c r="K1667" s="293"/>
      <c r="L1667" s="293"/>
      <c r="M1667" s="293"/>
    </row>
    <row r="1668" spans="6:13">
      <c r="F1668" s="293"/>
      <c r="G1668" s="293"/>
      <c r="H1668" s="293"/>
      <c r="I1668" s="293"/>
      <c r="J1668" s="293"/>
      <c r="K1668" s="293"/>
      <c r="L1668" s="293"/>
      <c r="M1668" s="293"/>
    </row>
    <row r="1669" spans="6:13">
      <c r="F1669" s="293"/>
      <c r="G1669" s="293"/>
      <c r="H1669" s="293"/>
      <c r="I1669" s="293"/>
      <c r="J1669" s="293"/>
      <c r="K1669" s="293"/>
      <c r="L1669" s="293"/>
      <c r="M1669" s="293"/>
    </row>
    <row r="1670" spans="6:13">
      <c r="F1670" s="293"/>
      <c r="G1670" s="293"/>
      <c r="H1670" s="293"/>
      <c r="I1670" s="293"/>
      <c r="J1670" s="293"/>
      <c r="K1670" s="293"/>
      <c r="L1670" s="293"/>
      <c r="M1670" s="293"/>
    </row>
    <row r="1671" spans="6:13">
      <c r="F1671" s="293"/>
      <c r="G1671" s="293"/>
      <c r="H1671" s="293"/>
      <c r="I1671" s="293"/>
      <c r="J1671" s="293"/>
      <c r="K1671" s="293"/>
      <c r="L1671" s="293"/>
      <c r="M1671" s="293"/>
    </row>
    <row r="1672" spans="6:13">
      <c r="F1672" s="293"/>
      <c r="G1672" s="293"/>
      <c r="H1672" s="293"/>
      <c r="I1672" s="293"/>
      <c r="J1672" s="293"/>
      <c r="K1672" s="293"/>
      <c r="L1672" s="293"/>
      <c r="M1672" s="293"/>
    </row>
    <row r="1673" spans="6:13">
      <c r="F1673" s="293"/>
      <c r="G1673" s="293"/>
      <c r="H1673" s="293"/>
      <c r="I1673" s="293"/>
      <c r="J1673" s="293"/>
      <c r="K1673" s="293"/>
      <c r="L1673" s="293"/>
      <c r="M1673" s="293"/>
    </row>
    <row r="1674" spans="6:13">
      <c r="F1674" s="293"/>
      <c r="G1674" s="293"/>
      <c r="H1674" s="293"/>
      <c r="I1674" s="293"/>
      <c r="J1674" s="293"/>
      <c r="K1674" s="293"/>
      <c r="L1674" s="293"/>
      <c r="M1674" s="293"/>
    </row>
    <row r="1675" spans="6:13">
      <c r="F1675" s="293"/>
      <c r="G1675" s="293"/>
      <c r="H1675" s="293"/>
      <c r="I1675" s="293"/>
      <c r="J1675" s="293"/>
      <c r="K1675" s="293"/>
      <c r="L1675" s="293"/>
      <c r="M1675" s="293"/>
    </row>
    <row r="1676" spans="6:13">
      <c r="F1676" s="293"/>
      <c r="G1676" s="293"/>
      <c r="H1676" s="293"/>
      <c r="I1676" s="293"/>
      <c r="J1676" s="293"/>
      <c r="K1676" s="293"/>
      <c r="L1676" s="293"/>
      <c r="M1676" s="293"/>
    </row>
    <row r="1677" spans="6:13">
      <c r="F1677" s="293"/>
      <c r="G1677" s="293"/>
      <c r="H1677" s="293"/>
      <c r="I1677" s="293"/>
      <c r="J1677" s="293"/>
      <c r="K1677" s="293"/>
      <c r="L1677" s="293"/>
      <c r="M1677" s="293"/>
    </row>
    <row r="1678" spans="6:13">
      <c r="F1678" s="293"/>
      <c r="G1678" s="293"/>
      <c r="H1678" s="293"/>
      <c r="I1678" s="293"/>
      <c r="J1678" s="293"/>
      <c r="K1678" s="293"/>
      <c r="L1678" s="293"/>
      <c r="M1678" s="293"/>
    </row>
    <row r="1679" spans="6:13">
      <c r="F1679" s="293"/>
      <c r="G1679" s="293"/>
      <c r="H1679" s="293"/>
      <c r="I1679" s="293"/>
      <c r="J1679" s="293"/>
      <c r="K1679" s="293"/>
      <c r="L1679" s="293"/>
      <c r="M1679" s="293"/>
    </row>
    <row r="1680" spans="6:13">
      <c r="F1680" s="293"/>
      <c r="G1680" s="293"/>
      <c r="H1680" s="293"/>
      <c r="I1680" s="293"/>
      <c r="J1680" s="293"/>
      <c r="K1680" s="293"/>
      <c r="L1680" s="293"/>
      <c r="M1680" s="293"/>
    </row>
    <row r="1681" spans="6:13">
      <c r="F1681" s="293"/>
      <c r="G1681" s="293"/>
      <c r="H1681" s="293"/>
      <c r="I1681" s="293"/>
      <c r="J1681" s="293"/>
      <c r="K1681" s="293"/>
      <c r="L1681" s="293"/>
      <c r="M1681" s="293"/>
    </row>
    <row r="1682" spans="6:13">
      <c r="F1682" s="293"/>
      <c r="G1682" s="293"/>
      <c r="H1682" s="293"/>
      <c r="I1682" s="293"/>
      <c r="J1682" s="293"/>
      <c r="K1682" s="293"/>
      <c r="L1682" s="293"/>
      <c r="M1682" s="293"/>
    </row>
    <row r="1683" spans="6:13">
      <c r="F1683" s="293"/>
      <c r="G1683" s="293"/>
      <c r="H1683" s="293"/>
      <c r="I1683" s="293"/>
      <c r="J1683" s="293"/>
      <c r="K1683" s="293"/>
      <c r="L1683" s="293"/>
      <c r="M1683" s="293"/>
    </row>
    <row r="1684" spans="6:13">
      <c r="F1684" s="293"/>
      <c r="G1684" s="293"/>
      <c r="H1684" s="293"/>
      <c r="I1684" s="293"/>
      <c r="J1684" s="293"/>
      <c r="K1684" s="293"/>
      <c r="L1684" s="293"/>
      <c r="M1684" s="293"/>
    </row>
    <row r="1685" spans="6:13">
      <c r="F1685" s="293"/>
      <c r="G1685" s="293"/>
      <c r="H1685" s="293"/>
      <c r="I1685" s="293"/>
      <c r="J1685" s="293"/>
      <c r="K1685" s="293"/>
      <c r="L1685" s="293"/>
      <c r="M1685" s="293"/>
    </row>
    <row r="1686" spans="6:13">
      <c r="F1686" s="293"/>
      <c r="G1686" s="293"/>
      <c r="H1686" s="293"/>
      <c r="I1686" s="293"/>
      <c r="J1686" s="293"/>
      <c r="K1686" s="293"/>
      <c r="L1686" s="293"/>
      <c r="M1686" s="293"/>
    </row>
    <row r="1687" spans="6:13">
      <c r="F1687" s="293"/>
      <c r="G1687" s="293"/>
      <c r="H1687" s="293"/>
      <c r="I1687" s="293"/>
      <c r="J1687" s="293"/>
      <c r="K1687" s="293"/>
      <c r="L1687" s="293"/>
      <c r="M1687" s="293"/>
    </row>
    <row r="1688" spans="6:13">
      <c r="F1688" s="293"/>
      <c r="G1688" s="293"/>
      <c r="H1688" s="293"/>
      <c r="I1688" s="293"/>
      <c r="J1688" s="293"/>
      <c r="K1688" s="293"/>
      <c r="L1688" s="293"/>
      <c r="M1688" s="293"/>
    </row>
    <row r="1689" spans="6:13">
      <c r="F1689" s="293"/>
      <c r="G1689" s="293"/>
      <c r="H1689" s="293"/>
      <c r="I1689" s="293"/>
      <c r="J1689" s="293"/>
      <c r="K1689" s="293"/>
      <c r="L1689" s="293"/>
      <c r="M1689" s="293"/>
    </row>
    <row r="1690" spans="6:13">
      <c r="F1690" s="293"/>
      <c r="G1690" s="293"/>
      <c r="H1690" s="293"/>
      <c r="I1690" s="293"/>
      <c r="J1690" s="293"/>
      <c r="K1690" s="293"/>
      <c r="L1690" s="293"/>
      <c r="M1690" s="293"/>
    </row>
    <row r="1691" spans="6:13">
      <c r="F1691" s="293"/>
      <c r="G1691" s="293"/>
      <c r="H1691" s="293"/>
      <c r="I1691" s="293"/>
      <c r="J1691" s="293"/>
      <c r="K1691" s="293"/>
      <c r="L1691" s="293"/>
      <c r="M1691" s="293"/>
    </row>
    <row r="1692" spans="6:13">
      <c r="F1692" s="293"/>
      <c r="G1692" s="293"/>
      <c r="H1692" s="293"/>
      <c r="I1692" s="293"/>
      <c r="J1692" s="293"/>
      <c r="K1692" s="293"/>
      <c r="L1692" s="293"/>
      <c r="M1692" s="293"/>
    </row>
    <row r="1693" spans="6:13">
      <c r="F1693" s="293"/>
      <c r="G1693" s="293"/>
      <c r="H1693" s="293"/>
      <c r="I1693" s="293"/>
      <c r="J1693" s="293"/>
      <c r="K1693" s="293"/>
      <c r="L1693" s="293"/>
      <c r="M1693" s="293"/>
    </row>
    <row r="1694" spans="6:13">
      <c r="F1694" s="293"/>
      <c r="G1694" s="293"/>
      <c r="H1694" s="293"/>
      <c r="I1694" s="293"/>
      <c r="J1694" s="293"/>
      <c r="K1694" s="293"/>
      <c r="L1694" s="293"/>
      <c r="M1694" s="293"/>
    </row>
    <row r="1695" spans="6:13">
      <c r="F1695" s="293"/>
      <c r="G1695" s="293"/>
      <c r="H1695" s="293"/>
      <c r="I1695" s="293"/>
      <c r="J1695" s="293"/>
      <c r="K1695" s="293"/>
      <c r="L1695" s="293"/>
      <c r="M1695" s="293"/>
    </row>
    <row r="1696" spans="6:13">
      <c r="F1696" s="293"/>
      <c r="G1696" s="293"/>
      <c r="H1696" s="293"/>
      <c r="I1696" s="293"/>
      <c r="J1696" s="293"/>
      <c r="K1696" s="293"/>
      <c r="L1696" s="293"/>
      <c r="M1696" s="293"/>
    </row>
    <row r="1697" spans="6:13">
      <c r="F1697" s="293"/>
      <c r="G1697" s="293"/>
      <c r="H1697" s="293"/>
      <c r="I1697" s="293"/>
      <c r="J1697" s="293"/>
      <c r="K1697" s="293"/>
      <c r="L1697" s="293"/>
      <c r="M1697" s="293"/>
    </row>
    <row r="1698" spans="6:13">
      <c r="F1698" s="293"/>
      <c r="G1698" s="293"/>
      <c r="H1698" s="293"/>
      <c r="I1698" s="293"/>
      <c r="J1698" s="293"/>
      <c r="K1698" s="293"/>
      <c r="L1698" s="293"/>
      <c r="M1698" s="293"/>
    </row>
    <row r="1699" spans="6:13">
      <c r="F1699" s="293"/>
      <c r="G1699" s="293"/>
      <c r="H1699" s="293"/>
      <c r="I1699" s="293"/>
      <c r="J1699" s="293"/>
      <c r="K1699" s="293"/>
      <c r="L1699" s="293"/>
      <c r="M1699" s="293"/>
    </row>
    <row r="1700" spans="6:13">
      <c r="F1700" s="293"/>
      <c r="G1700" s="293"/>
      <c r="H1700" s="293"/>
      <c r="I1700" s="293"/>
      <c r="J1700" s="293"/>
      <c r="K1700" s="293"/>
      <c r="L1700" s="293"/>
      <c r="M1700" s="293"/>
    </row>
    <row r="1701" spans="6:13">
      <c r="F1701" s="293"/>
      <c r="G1701" s="293"/>
      <c r="H1701" s="293"/>
      <c r="I1701" s="293"/>
      <c r="J1701" s="293"/>
      <c r="K1701" s="293"/>
      <c r="L1701" s="293"/>
      <c r="M1701" s="293"/>
    </row>
    <row r="1702" spans="6:13">
      <c r="F1702" s="293"/>
      <c r="G1702" s="293"/>
      <c r="H1702" s="293"/>
      <c r="I1702" s="293"/>
      <c r="J1702" s="293"/>
      <c r="K1702" s="293"/>
      <c r="L1702" s="293"/>
      <c r="M1702" s="293"/>
    </row>
    <row r="1703" spans="6:13">
      <c r="F1703" s="293"/>
      <c r="G1703" s="293"/>
      <c r="H1703" s="293"/>
      <c r="I1703" s="293"/>
      <c r="J1703" s="293"/>
      <c r="K1703" s="293"/>
      <c r="L1703" s="293"/>
      <c r="M1703" s="293"/>
    </row>
    <row r="1704" spans="6:13">
      <c r="F1704" s="293"/>
      <c r="G1704" s="293"/>
      <c r="H1704" s="293"/>
      <c r="I1704" s="293"/>
      <c r="J1704" s="293"/>
      <c r="K1704" s="293"/>
      <c r="L1704" s="293"/>
      <c r="M1704" s="293"/>
    </row>
    <row r="1705" spans="6:13">
      <c r="F1705" s="293"/>
      <c r="G1705" s="293"/>
      <c r="H1705" s="293"/>
      <c r="I1705" s="293"/>
      <c r="J1705" s="293"/>
      <c r="K1705" s="293"/>
      <c r="L1705" s="293"/>
      <c r="M1705" s="293"/>
    </row>
    <row r="1706" spans="6:13">
      <c r="F1706" s="293"/>
      <c r="G1706" s="293"/>
      <c r="H1706" s="293"/>
      <c r="I1706" s="293"/>
      <c r="J1706" s="293"/>
      <c r="K1706" s="293"/>
      <c r="L1706" s="293"/>
      <c r="M1706" s="293"/>
    </row>
    <row r="1707" spans="6:13">
      <c r="F1707" s="293"/>
      <c r="G1707" s="293"/>
      <c r="H1707" s="293"/>
      <c r="I1707" s="293"/>
      <c r="J1707" s="293"/>
      <c r="K1707" s="293"/>
      <c r="L1707" s="293"/>
      <c r="M1707" s="293"/>
    </row>
    <row r="1708" spans="6:13">
      <c r="F1708" s="293"/>
      <c r="G1708" s="293"/>
      <c r="H1708" s="293"/>
      <c r="I1708" s="293"/>
      <c r="J1708" s="293"/>
      <c r="K1708" s="293"/>
      <c r="L1708" s="293"/>
      <c r="M1708" s="293"/>
    </row>
    <row r="1709" spans="6:13">
      <c r="F1709" s="293"/>
      <c r="G1709" s="293"/>
      <c r="H1709" s="293"/>
      <c r="I1709" s="293"/>
      <c r="J1709" s="293"/>
      <c r="K1709" s="293"/>
      <c r="L1709" s="293"/>
      <c r="M1709" s="293"/>
    </row>
    <row r="1710" spans="6:13">
      <c r="F1710" s="293"/>
      <c r="G1710" s="293"/>
      <c r="H1710" s="293"/>
      <c r="I1710" s="293"/>
      <c r="J1710" s="293"/>
      <c r="K1710" s="293"/>
      <c r="L1710" s="293"/>
      <c r="M1710" s="293"/>
    </row>
    <row r="1711" spans="6:13">
      <c r="F1711" s="293"/>
      <c r="G1711" s="293"/>
      <c r="H1711" s="293"/>
      <c r="I1711" s="293"/>
      <c r="J1711" s="293"/>
      <c r="K1711" s="293"/>
      <c r="L1711" s="293"/>
      <c r="M1711" s="293"/>
    </row>
    <row r="1712" spans="6:13">
      <c r="F1712" s="293"/>
      <c r="G1712" s="293"/>
      <c r="H1712" s="293"/>
      <c r="I1712" s="293"/>
      <c r="J1712" s="293"/>
      <c r="K1712" s="293"/>
      <c r="L1712" s="293"/>
      <c r="M1712" s="293"/>
    </row>
  </sheetData>
  <sheetProtection selectLockedCells="1" selectUnlockedCells="1"/>
  <phoneticPr fontId="3"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41EDC1C27377DD448C241B2C9FE7A36A" ma:contentTypeVersion="" ma:contentTypeDescription="Select the most appropriate document type from the list, if none are relevant, use 'Ofsted Base Document' or ask your Site Administrator to add other options." ma:contentTypeScope="" ma:versionID="a4e75a8bc5aa97e3ea5fc458e84cd3fd">
  <xsd:schema xmlns:xsd="http://www.w3.org/2001/XMLSchema" xmlns:p="http://schemas.microsoft.com/office/2006/metadata/properties" xmlns:ns1="http://schemas.microsoft.com/sharepoint/v3" xmlns:ns2="8e5d50da-1286-43a8-878e-ce8f4fbfdde4" xmlns:ns3="http://schemas.microsoft.com/sharepoint/v3/fields" xmlns:ns4="19dcc6b0-78a0-489b-9582-c8937fc8bb05" targetNamespace="http://schemas.microsoft.com/office/2006/metadata/properties" ma:root="true" ma:fieldsID="92865ef4c789408aa860ebcbad787b46" ns1:_="" ns2:_="" ns3:_="" ns4:_="">
    <xsd:import namespace="http://schemas.microsoft.com/sharepoint/v3"/>
    <xsd:import namespace="8e5d50da-1286-43a8-878e-ce8f4fbfdde4"/>
    <xsd:import namespace="http://schemas.microsoft.com/sharepoint/v3/fields"/>
    <xsd:import namespace="19dcc6b0-78a0-489b-9582-c8937fc8bb05"/>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Statistical_x0020_content"/>
                <xsd:element ref="ns4:Quarter"/>
                <xsd:element ref="ns4:Document_x0020_ty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19dcc6b0-78a0-489b-9582-c8937fc8bb05" elementFormDefault="qualified">
    <xsd:import namespace="http://schemas.microsoft.com/office/2006/documentManagement/types"/>
    <xsd:element name="Statistical_x0020_content" ma:index="17" ma:displayName="Statistical content" ma:format="Dropdown" ma:internalName="Statistical_x0020_content">
      <xsd:simpleType>
        <xsd:restriction base="dms:Choice">
          <xsd:enumeration value="Children's centres"/>
          <xsd:enumeration value="EY inspection outcomes"/>
          <xsd:enumeration value="EY provider and places"/>
          <xsd:enumeration value="Supplementary statistics"/>
          <xsd:enumeration value="N/A"/>
        </xsd:restriction>
      </xsd:simpleType>
    </xsd:element>
    <xsd:element name="Quarter" ma:index="18" ma:displayName="Quarter" ma:internalName="Quarter">
      <xsd:simpleType>
        <xsd:restriction base="dms:Text">
          <xsd:maxLength value="255"/>
        </xsd:restriction>
      </xsd:simpleType>
    </xsd:element>
    <xsd:element name="Document_x0020_type" ma:index="19" ma:displayName="Document type" ma:format="Dropdown" ma:internalName="Document_x0020_type">
      <xsd:simpleType>
        <xsd:restriction base="dms:Choice">
          <xsd:enumeration value="Admin documents"/>
          <xsd:enumeration value="Briefing paper"/>
          <xsd:enumeration value="CDR report"/>
          <xsd:enumeration value="Desk instructions"/>
          <xsd:enumeration value="Mangement information"/>
          <xsd:enumeration value="Other data"/>
          <xsd:enumeration value="Press Q&amp;A"/>
          <xsd:enumeration value="Pre-release data"/>
          <xsd:enumeration value="QA proforma"/>
          <xsd:enumeration value="Published data"/>
          <xsd:enumeration value="Sign-off briefing"/>
          <xsd:enumeration value="Templa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Document_x0020_type xmlns="19dcc6b0-78a0-489b-9582-c8937fc8bb05">Published data</Document_x0020_type>
    <_DCDateModified xmlns="http://schemas.microsoft.com/sharepoint/v3/fields">2012-02-23T00:00:00+00:00</_DCDateModified>
    <Statistical_x0020_content xmlns="19dcc6b0-78a0-489b-9582-c8937fc8bb05">EY inspection outcomes</Statistical_x0020_content>
    <BCS_List xmlns="http://schemas.microsoft.com/sharepoint/v3">Gather and Disseminate Knowledge: Inspection and Regulation</BCS_List>
    <RetentionPolicy xmlns="8e5d50da-1286-43a8-878e-ce8f4fbfdde4">7</RetentionPolicy>
    <DatePublished xmlns="8e5d50da-1286-43a8-878e-ce8f4fbfdde4">2012-03-08T00:00:00+00:00</DatePublished>
    <Quarter xmlns="19dcc6b0-78a0-489b-9582-c8937fc8bb05">31 December 2011</Quarter>
    <RightsManagementText xmlns="8e5d50da-1286-43a8-878e-ce8f4fbfdde4">PROTECT - DEPARTMENTAL</RightsManagementText>
    <_DCDateCreated xmlns="http://schemas.microsoft.com/sharepoint/v3/fields"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2603BB-2FED-4D74-BFE1-F5B6E2F536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19dcc6b0-78a0-489b-9582-c8937fc8bb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720B8EA-A618-41F4-ADB6-FE6C037BFDD5}">
  <ds:schemaRefs>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19dcc6b0-78a0-489b-9582-c8937fc8bb05"/>
    <ds:schemaRef ds:uri="http://schemas.microsoft.com/sharepoint/v3/fields"/>
    <ds:schemaRef ds:uri="8e5d50da-1286-43a8-878e-ce8f4fbfdde4"/>
    <ds:schemaRef ds:uri="http://schemas.microsoft.com/sharepoint/v3"/>
    <ds:schemaRef ds:uri="http://schemas.microsoft.com/office/infopath/2007/PartnerControls"/>
  </ds:schemaRefs>
</ds:datastoreItem>
</file>

<file path=customXml/itemProps3.xml><?xml version="1.0" encoding="utf-8"?>
<ds:datastoreItem xmlns:ds="http://schemas.openxmlformats.org/officeDocument/2006/customXml" ds:itemID="{AD102B22-6F22-40CD-9B32-2CE179831F0C}">
  <ds:schemaRefs>
    <ds:schemaRef ds:uri="http://schemas.microsoft.com/office/2006/metadata/longProperties"/>
  </ds:schemaRefs>
</ds:datastoreItem>
</file>

<file path=customXml/itemProps4.xml><?xml version="1.0" encoding="utf-8"?>
<ds:datastoreItem xmlns:ds="http://schemas.openxmlformats.org/officeDocument/2006/customXml" ds:itemID="{A89EE357-CD9A-4E78-9716-D598316D61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50</vt:i4>
      </vt:variant>
    </vt:vector>
  </HeadingPairs>
  <TitlesOfParts>
    <vt:vector size="79" baseType="lpstr">
      <vt:lpstr>Covers</vt:lpstr>
      <vt:lpstr>Dataset1</vt:lpstr>
      <vt:lpstr>dataset2</vt:lpstr>
      <vt:lpstr>Dataset3</vt:lpstr>
      <vt:lpstr>Dataset4</vt:lpstr>
      <vt:lpstr>Dataset5</vt:lpstr>
      <vt:lpstr>Dataset6</vt:lpstr>
      <vt:lpstr>Dataset8</vt:lpstr>
      <vt:lpstr>Dataset9</vt:lpstr>
      <vt:lpstr>Dataset10</vt:lpstr>
      <vt:lpstr>Dataset12</vt:lpstr>
      <vt:lpstr>Dataset14</vt:lpstr>
      <vt:lpstr>Dataset15</vt:lpstr>
      <vt:lpstr>Dataset17 </vt:lpstr>
      <vt:lpstr>dataset18</vt:lpstr>
      <vt:lpstr>dataset20</vt:lpstr>
      <vt:lpstr>Contents</vt:lpstr>
      <vt:lpstr>Table 1</vt:lpstr>
      <vt:lpstr>Table 2</vt:lpstr>
      <vt:lpstr>Table 4a</vt:lpstr>
      <vt:lpstr>Table 4b</vt:lpstr>
      <vt:lpstr>Table 7 </vt:lpstr>
      <vt:lpstr>Table 8</vt:lpstr>
      <vt:lpstr>Table 9a</vt:lpstr>
      <vt:lpstr>Table 10a</vt:lpstr>
      <vt:lpstr>Chart 1</vt:lpstr>
      <vt:lpstr>Chart 2</vt:lpstr>
      <vt:lpstr>Chart 1 and 2 data</vt:lpstr>
      <vt:lpstr>Ranges</vt:lpstr>
      <vt:lpstr>all_months</vt:lpstr>
      <vt:lpstr>CCR_reg_combinations</vt:lpstr>
      <vt:lpstr>current_quarter</vt:lpstr>
      <vt:lpstr>cycle</vt:lpstr>
      <vt:lpstr>dataset_18_actions</vt:lpstr>
      <vt:lpstr>Dataset1</vt:lpstr>
      <vt:lpstr>Dataset10</vt:lpstr>
      <vt:lpstr>Dataset12</vt:lpstr>
      <vt:lpstr>dataset14</vt:lpstr>
      <vt:lpstr>Dataset15</vt:lpstr>
      <vt:lpstr>Dataset17</vt:lpstr>
      <vt:lpstr>dataset18</vt:lpstr>
      <vt:lpstr>Dataset2</vt:lpstr>
      <vt:lpstr>Dataset3</vt:lpstr>
      <vt:lpstr>Dataset4</vt:lpstr>
      <vt:lpstr>Dataset5</vt:lpstr>
      <vt:lpstr>Dataset6</vt:lpstr>
      <vt:lpstr>Dataset8</vt:lpstr>
      <vt:lpstr>Dataset9</vt:lpstr>
      <vt:lpstr>dates</vt:lpstr>
      <vt:lpstr>end</vt:lpstr>
      <vt:lpstr>EY_provision</vt:lpstr>
      <vt:lpstr>EYR_reg_combinations</vt:lpstr>
      <vt:lpstr>JudgementAbbreviations</vt:lpstr>
      <vt:lpstr>judgements</vt:lpstr>
      <vt:lpstr>LA_Quarter</vt:lpstr>
      <vt:lpstr>LocalAuthority</vt:lpstr>
      <vt:lpstr>Period</vt:lpstr>
      <vt:lpstr>Periodicity</vt:lpstr>
      <vt:lpstr>'Chart 1'!Print_Area</vt:lpstr>
      <vt:lpstr>'Chart 2'!Print_Area</vt:lpstr>
      <vt:lpstr>Contents!Print_Area</vt:lpstr>
      <vt:lpstr>Covers!Print_Area</vt:lpstr>
      <vt:lpstr>'Table 1'!Print_Area</vt:lpstr>
      <vt:lpstr>'Table 10a'!Print_Area</vt:lpstr>
      <vt:lpstr>'Table 2'!Print_Area</vt:lpstr>
      <vt:lpstr>'Table 4a'!Print_Area</vt:lpstr>
      <vt:lpstr>'Table 4b'!Print_Area</vt:lpstr>
      <vt:lpstr>'Table 7 '!Print_Area</vt:lpstr>
      <vt:lpstr>'Table 8'!Print_Area</vt:lpstr>
      <vt:lpstr>'Table 9a'!Print_Area</vt:lpstr>
      <vt:lpstr>Provision</vt:lpstr>
      <vt:lpstr>Provision_table2</vt:lpstr>
      <vt:lpstr>Provision_table3</vt:lpstr>
      <vt:lpstr>Quarter_end</vt:lpstr>
      <vt:lpstr>Ranges!Quarter1</vt:lpstr>
      <vt:lpstr>Quarter2</vt:lpstr>
      <vt:lpstr>Quarter3</vt:lpstr>
      <vt:lpstr>Table4a_4e</vt:lpstr>
      <vt:lpstr>Table4b_4f</vt:lpstr>
    </vt:vector>
  </TitlesOfParts>
  <Company>Ofsted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03_1106_EY_Summary (provisional)</dc:title>
  <dc:creator>adrummond</dc:creator>
  <cp:lastModifiedBy>Administrator</cp:lastModifiedBy>
  <cp:lastPrinted>2014-09-15T10:09:26Z</cp:lastPrinted>
  <dcterms:created xsi:type="dcterms:W3CDTF">2011-05-11T10:08:42Z</dcterms:created>
  <dcterms:modified xsi:type="dcterms:W3CDTF">2015-03-25T13:21:21Z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AssignedTo">
    <vt:lpwstr>Fiona Russell</vt:lpwstr>
  </property>
  <property fmtid="{D5CDD505-2E9C-101B-9397-08002B2CF9AE}" pid="3" name="ContentType">
    <vt:lpwstr>Ofsted Base Document</vt:lpwstr>
  </property>
  <property fmtid="{D5CDD505-2E9C-101B-9397-08002B2CF9AE}" pid="4" name="Status">
    <vt:lpwstr>Report being Produced</vt:lpwstr>
  </property>
  <property fmtid="{D5CDD505-2E9C-101B-9397-08002B2CF9AE}" pid="5" name="Category">
    <vt:lpwstr>Official Statistics</vt:lpwstr>
  </property>
  <property fmtid="{D5CDD505-2E9C-101B-9397-08002B2CF9AE}" pid="6" name="DocType">
    <vt:lpwstr>Report</vt:lpwstr>
  </property>
  <property fmtid="{D5CDD505-2E9C-101B-9397-08002B2CF9AE}" pid="7" name="DocumentLink">
    <vt:lpwstr/>
  </property>
  <property fmtid="{D5CDD505-2E9C-101B-9397-08002B2CF9AE}" pid="8" name="DocDescription">
    <vt:lpwstr/>
  </property>
  <property fmtid="{D5CDD505-2E9C-101B-9397-08002B2CF9AE}" pid="9" name="ReleaseReplacementID">
    <vt:lpwstr/>
  </property>
  <property fmtid="{D5CDD505-2E9C-101B-9397-08002B2CF9AE}" pid="10" name="AssignedTo">
    <vt:lpwstr>78</vt:lpwstr>
  </property>
  <property fmtid="{D5CDD505-2E9C-101B-9397-08002B2CF9AE}" pid="11" name="InspectionOrRegulatoryGroup">
    <vt:lpwstr>;#Early Years and Childcare;#</vt:lpwstr>
  </property>
  <property fmtid="{D5CDD505-2E9C-101B-9397-08002B2CF9AE}" pid="12" name="AnalysisCentreLocation">
    <vt:lpwstr>Everyone</vt:lpwstr>
  </property>
  <property fmtid="{D5CDD505-2E9C-101B-9397-08002B2CF9AE}" pid="13" name="LinkedReportAnalysisCentreLocation">
    <vt:lpwstr/>
  </property>
  <property fmtid="{D5CDD505-2E9C-101B-9397-08002B2CF9AE}" pid="14" name="Subject">
    <vt:lpwstr/>
  </property>
  <property fmtid="{D5CDD505-2E9C-101B-9397-08002B2CF9AE}" pid="15" name="_Author">
    <vt:lpwstr>adrummond</vt:lpwstr>
  </property>
  <property fmtid="{D5CDD505-2E9C-101B-9397-08002B2CF9AE}" pid="16" name="_Category">
    <vt:lpwstr/>
  </property>
  <property fmtid="{D5CDD505-2E9C-101B-9397-08002B2CF9AE}" pid="17" name="Categories">
    <vt:lpwstr/>
  </property>
  <property fmtid="{D5CDD505-2E9C-101B-9397-08002B2CF9AE}" pid="18" name="Approval Level">
    <vt:lpwstr/>
  </property>
  <property fmtid="{D5CDD505-2E9C-101B-9397-08002B2CF9AE}" pid="19" name="_Comments">
    <vt:lpwstr/>
  </property>
  <property fmtid="{D5CDD505-2E9C-101B-9397-08002B2CF9AE}" pid="20" name="Assigned To">
    <vt:lpwstr/>
  </property>
  <property fmtid="{D5CDD505-2E9C-101B-9397-08002B2CF9AE}" pid="21" name="Keywords">
    <vt:lpwstr/>
  </property>
  <property fmtid="{D5CDD505-2E9C-101B-9397-08002B2CF9AE}" pid="22" name="ContentTypeId">
    <vt:lpwstr>0x0101002831F5335B3B439B96E1EFE232D05D0E0041EDC1C27377DD448C241B2C9FE7A36A</vt:lpwstr>
  </property>
</Properties>
</file>