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die.hargreaves\Documents\weekend\final docs to upload\"/>
    </mc:Choice>
  </mc:AlternateContent>
  <bookViews>
    <workbookView xWindow="0" yWindow="0" windowWidth="23040" windowHeight="8835"/>
  </bookViews>
  <sheets>
    <sheet name="Headline findings" sheetId="11" r:id="rId1"/>
    <sheet name="Art forms" sheetId="1" r:id="rId2"/>
  </sheets>
  <calcPr calcId="152511"/>
</workbook>
</file>

<file path=xl/calcChain.xml><?xml version="1.0" encoding="utf-8"?>
<calcChain xmlns="http://schemas.openxmlformats.org/spreadsheetml/2006/main">
  <c r="R39" i="11" l="1"/>
  <c r="R38" i="11"/>
  <c r="R36" i="11"/>
  <c r="R35" i="11"/>
  <c r="R34" i="11"/>
  <c r="R33" i="11"/>
  <c r="R32" i="11"/>
  <c r="R31" i="11"/>
  <c r="R30" i="11"/>
  <c r="R29" i="11"/>
  <c r="R28" i="11"/>
  <c r="R25" i="11"/>
  <c r="R24" i="11"/>
  <c r="R23" i="11"/>
  <c r="R22" i="11"/>
  <c r="R21" i="11"/>
  <c r="R20" i="11"/>
  <c r="R19" i="11"/>
  <c r="R18" i="11"/>
  <c r="R17" i="11"/>
  <c r="R16" i="11"/>
</calcChain>
</file>

<file path=xl/sharedStrings.xml><?xml version="1.0" encoding="utf-8"?>
<sst xmlns="http://schemas.openxmlformats.org/spreadsheetml/2006/main" count="472" uniqueCount="157">
  <si>
    <t>2006/07</t>
  </si>
  <si>
    <t>2007/08</t>
  </si>
  <si>
    <t>2008/09</t>
  </si>
  <si>
    <t>2009/10</t>
  </si>
  <si>
    <t>%</t>
  </si>
  <si>
    <t>Range 
(+/-)</t>
  </si>
  <si>
    <t xml:space="preserve">Respondents </t>
  </si>
  <si>
    <t>%
(1)</t>
  </si>
  <si>
    <t>N/A</t>
  </si>
  <si>
    <t>Notes</t>
  </si>
  <si>
    <t>2010/11</t>
  </si>
  <si>
    <t>2011/12</t>
  </si>
  <si>
    <t>2012/13</t>
  </si>
  <si>
    <t>2013/14</t>
  </si>
  <si>
    <t>Table 1: Arts overview (adults)</t>
  </si>
  <si>
    <t>2005/06</t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</si>
  <si>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</si>
  <si>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</si>
  <si>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t>Not at all in the last 12 months</t>
  </si>
  <si>
    <t xml:space="preserve">Once in the last 12 months </t>
  </si>
  <si>
    <t>Twice in the last 12 months</t>
  </si>
  <si>
    <t xml:space="preserve">Three or more times in the last 12 months </t>
  </si>
  <si>
    <t>(1)  Figures in bold indicate a significant change from 2005/06.</t>
  </si>
  <si>
    <t xml:space="preserve">Index of deprivation </t>
  </si>
  <si>
    <t>1- Most deprived</t>
  </si>
  <si>
    <t>-</t>
  </si>
  <si>
    <t>10- Least deprived</t>
  </si>
  <si>
    <t>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</si>
  <si>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</si>
  <si>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</si>
  <si>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</si>
  <si>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</si>
  <si>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</si>
  <si>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</si>
  <si>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</si>
  <si>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</si>
  <si>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</si>
  <si>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</si>
  <si>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</si>
  <si>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</si>
  <si>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</si>
  <si>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</si>
  <si>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</si>
  <si>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</si>
  <si>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</si>
  <si>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Unclassified</t>
  </si>
  <si>
    <t>*</t>
  </si>
  <si>
    <t>(2)  Index of deprivation data not available pre-2009/10.  For Index of Deprivation data, figures in bold indicate a significant change from 2009/10.</t>
  </si>
  <si>
    <t>(5)  *= N too small to report</t>
  </si>
  <si>
    <t>(3)  Data taken from rolling quarterly dataset, not annual datasets</t>
  </si>
  <si>
    <t xml:space="preserve">(4)  Figures exclude people who have engaged with the arts for the purposes of paid work or academic study 
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</si>
  <si>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</si>
  <si>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</si>
  <si>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</si>
  <si>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</si>
  <si>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</si>
  <si>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</si>
  <si>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</si>
  <si>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</si>
  <si>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</si>
  <si>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</si>
  <si>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</si>
  <si>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</si>
  <si>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</si>
  <si>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</si>
  <si>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</si>
  <si>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</si>
  <si>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</si>
  <si>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</si>
  <si>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</si>
  <si>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</si>
  <si>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</si>
  <si>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</si>
  <si>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</si>
  <si>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</si>
  <si>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</si>
  <si>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</si>
  <si>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</si>
  <si>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</si>
  <si>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Yes</t>
  </si>
  <si>
    <t>Attended at least one event</t>
  </si>
  <si>
    <t>Participated in at least one activity</t>
  </si>
  <si>
    <t>Engaged in the arts at least once</t>
  </si>
  <si>
    <t>Engaged in the arts at least least three times</t>
  </si>
  <si>
    <t>Attended only</t>
  </si>
  <si>
    <t>Participated only</t>
  </si>
  <si>
    <t>Both attended and participated</t>
  </si>
  <si>
    <t>Neither attended nor participated</t>
  </si>
  <si>
    <t>In the last 12 months have you participated in (own time and voluntary)....</t>
  </si>
  <si>
    <t>Ballet</t>
  </si>
  <si>
    <t>Other dance (not for fitness)</t>
  </si>
  <si>
    <t>Sang to an audience or rehearse for performance (not karaoke)</t>
  </si>
  <si>
    <t>Played musical instrument to audience or rehearse for performance</t>
  </si>
  <si>
    <t>Played musical instrument for own pleasure</t>
  </si>
  <si>
    <t>Written music</t>
  </si>
  <si>
    <t>Rehearsed or performed in play/drama</t>
  </si>
  <si>
    <t>Rehearsed or performed in opera/operetta/musical theatre</t>
  </si>
  <si>
    <t>Taken part in a carnival</t>
  </si>
  <si>
    <t>Taken part in street arts</t>
  </si>
  <si>
    <t>Learned or practised circus skills</t>
  </si>
  <si>
    <t>Painting, drawing, printmaking or sculpture</t>
  </si>
  <si>
    <t>Photography as an artistic activity</t>
  </si>
  <si>
    <t>Made films or videos as an artistic activity</t>
  </si>
  <si>
    <t>Used a computed to create original artworks or animation</t>
  </si>
  <si>
    <t>Textile crafts (embroidery, crocheting, knitting)</t>
  </si>
  <si>
    <t>Wood crafts (wood turning, carving, furniture making)</t>
  </si>
  <si>
    <t>Other crafts (calligraphy, pottery, jewellery making)</t>
  </si>
  <si>
    <t>Bought any original works of art for yourself</t>
  </si>
  <si>
    <t>Written stories or plays</t>
  </si>
  <si>
    <t>Written poetry</t>
  </si>
  <si>
    <t>Been a member of a book club</t>
  </si>
  <si>
    <t>In the last 12 months have you attended (own time and voluntary)....</t>
  </si>
  <si>
    <t>Exhibition of art, photography or sculpture</t>
  </si>
  <si>
    <t>Craft exhibition (not crafts market)</t>
  </si>
  <si>
    <t>Event which included video or electronic art</t>
  </si>
  <si>
    <t>Event connected with books or writing</t>
  </si>
  <si>
    <t>Street arts</t>
  </si>
  <si>
    <t>Public art display or installation</t>
  </si>
  <si>
    <t>Circus (not animals)</t>
  </si>
  <si>
    <t>Carnival</t>
  </si>
  <si>
    <t>Culturally specific festival (Mela, Baisakhi, Navratri)</t>
  </si>
  <si>
    <t>Play/drama</t>
  </si>
  <si>
    <t>Pantomime</t>
  </si>
  <si>
    <t>Musical</t>
  </si>
  <si>
    <t>Opera/operetta</t>
  </si>
  <si>
    <t>Classical music concert</t>
  </si>
  <si>
    <t>Jazz performance</t>
  </si>
  <si>
    <t>Other live music event</t>
  </si>
  <si>
    <t>Contemporary dance</t>
  </si>
  <si>
    <t>African people's dance or South Asian and Chinese dance</t>
  </si>
  <si>
    <t>Other live dance event</t>
  </si>
  <si>
    <t>Types of 'other live music event'</t>
  </si>
  <si>
    <t>Rock music</t>
  </si>
  <si>
    <t>Soul, R&amp;B or hip-hop music</t>
  </si>
  <si>
    <t>Folk or country and western music</t>
  </si>
  <si>
    <t>Reggae, Calypso, Caribbean music</t>
  </si>
  <si>
    <t>African music</t>
  </si>
  <si>
    <t>South Asian music</t>
  </si>
  <si>
    <t>Spanish or Latin American music</t>
  </si>
  <si>
    <t>Types of music venue</t>
  </si>
  <si>
    <t>Pub/bar</t>
  </si>
  <si>
    <t>Hotel</t>
  </si>
  <si>
    <t>Restaurant/café</t>
  </si>
  <si>
    <t>Small club</t>
  </si>
  <si>
    <t>Medium to large live music venue</t>
  </si>
  <si>
    <t>Clubs and associations (private)</t>
  </si>
  <si>
    <t>Student Union</t>
  </si>
  <si>
    <t>Church halls/ community centres</t>
  </si>
  <si>
    <t>Park/ field</t>
  </si>
  <si>
    <t>Table 2: Art forms</t>
  </si>
  <si>
    <t>The accompanying Statistical Release is available here: https://www.gov.uk/government/statistics/taking-part-201314-focus-on-reports</t>
  </si>
  <si>
    <t>Other dance (for fitness)</t>
  </si>
  <si>
    <t>Bought handmade crafts (pottery, jewellery) for yourself</t>
  </si>
  <si>
    <t>Read for pleasure (not newspapers, magazines)</t>
  </si>
  <si>
    <t>Bought novel, book of stories, poetry or plays for yourself</t>
  </si>
  <si>
    <t>(2) Data for taken part in a carnival, street arts, been a member of a book club, attended a public art display or installation, circus, pantomime, musical and choral/choir music is not available pre-2008/09. Figures in bold indicate a significant change from 2008/09.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</si>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</sst>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###.0"/>
    <numFmt numFmtId="166" formatCode="0.0%"/>
    <numFmt numFmtId="169" formatCode="_-* #,##0.0_-;\-* #,##0.0_-;_-* &quot;-&quot;??_-;_-@_-"/>
  </numFmts>
  <fonts count="2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Bliss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u/>
      <sz val="12"/>
      <color indexed="12"/>
      <name val="Bliss"/>
    </font>
    <font>
      <i/>
      <sz val="11"/>
      <color rgb="FF7F7F7F"/>
      <name val="Calibri"/>
      <family val="2"/>
      <scheme val="minor"/>
    </font>
    <font>
      <u/>
      <sz val="12"/>
      <color theme="10"/>
      <name val="Calibri"/>
      <family val="2"/>
    </font>
    <font>
      <u/>
      <sz val="11"/>
      <color theme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3" fillId="0" borderId="0"/>
    <xf numFmtId="0" fontId="10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39">
    <xf numFmtId="0" fontId="0" fillId="0" borderId="0" xfId="0"/>
    <xf numFmtId="0" fontId="11" fillId="0" borderId="0" xfId="3" applyFont="1"/>
    <xf numFmtId="0" fontId="11" fillId="0" borderId="0" xfId="3" applyFont="1" applyAlignment="1">
      <alignment wrapText="1"/>
    </xf>
    <xf numFmtId="0" fontId="12" fillId="0" borderId="0" xfId="3" applyFont="1" applyAlignment="1"/>
    <xf numFmtId="164" fontId="11" fillId="0" borderId="0" xfId="3" applyNumberFormat="1" applyFont="1" applyBorder="1" applyAlignment="1">
      <alignment horizontal="center"/>
    </xf>
    <xf numFmtId="0" fontId="11" fillId="0" borderId="0" xfId="3" applyFont="1" applyAlignment="1"/>
    <xf numFmtId="0" fontId="11" fillId="0" borderId="2" xfId="3" applyFont="1" applyBorder="1" applyAlignment="1">
      <alignment wrapText="1"/>
    </xf>
    <xf numFmtId="0" fontId="11" fillId="0" borderId="1" xfId="3" applyNumberFormat="1" applyFont="1" applyBorder="1" applyAlignment="1">
      <alignment wrapText="1"/>
    </xf>
    <xf numFmtId="0" fontId="11" fillId="0" borderId="0" xfId="3" applyNumberFormat="1" applyFont="1" applyBorder="1" applyAlignment="1">
      <alignment wrapText="1"/>
    </xf>
    <xf numFmtId="0" fontId="13" fillId="0" borderId="0" xfId="3" applyNumberFormat="1" applyFont="1" applyBorder="1" applyAlignment="1">
      <alignment wrapText="1"/>
    </xf>
    <xf numFmtId="0" fontId="12" fillId="0" borderId="0" xfId="3" applyNumberFormat="1" applyFont="1" applyBorder="1" applyAlignment="1">
      <alignment wrapText="1"/>
    </xf>
    <xf numFmtId="3" fontId="13" fillId="0" borderId="0" xfId="3" applyNumberFormat="1" applyFont="1" applyBorder="1" applyAlignme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/>
    <xf numFmtId="0" fontId="4" fillId="0" borderId="0" xfId="0" applyFont="1" applyAlignment="1">
      <alignment horizontal="left" wrapText="1"/>
    </xf>
    <xf numFmtId="3" fontId="20" fillId="0" borderId="0" xfId="0" applyNumberFormat="1" applyFont="1" applyFill="1" applyAlignment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20" fillId="3" borderId="0" xfId="0" applyFont="1" applyFill="1" applyAlignment="1">
      <alignment horizontal="center" wrapText="1"/>
    </xf>
    <xf numFmtId="3" fontId="20" fillId="0" borderId="0" xfId="0" applyNumberFormat="1" applyFont="1" applyBorder="1" applyAlignment="1">
      <alignment wrapText="1"/>
    </xf>
    <xf numFmtId="3" fontId="20" fillId="4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3" fontId="20" fillId="3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20" fillId="0" borderId="0" xfId="0" applyNumberFormat="1" applyFont="1" applyBorder="1" applyAlignment="1"/>
    <xf numFmtId="3" fontId="20" fillId="4" borderId="0" xfId="0" applyNumberFormat="1" applyFont="1" applyFill="1" applyAlignment="1"/>
    <xf numFmtId="164" fontId="4" fillId="4" borderId="0" xfId="0" applyNumberFormat="1" applyFont="1" applyFill="1" applyAlignment="1">
      <alignment horizontal="center"/>
    </xf>
    <xf numFmtId="3" fontId="20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3" fontId="20" fillId="3" borderId="0" xfId="0" applyNumberFormat="1" applyFont="1" applyFill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20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3" fontId="2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0" fillId="0" borderId="0" xfId="3"/>
    <xf numFmtId="49" fontId="7" fillId="0" borderId="0" xfId="27" applyNumberFormat="1" applyFont="1" applyFill="1" applyAlignment="1">
      <alignment wrapText="1"/>
    </xf>
    <xf numFmtId="164" fontId="7" fillId="0" borderId="0" xfId="26" applyNumberFormat="1" applyFont="1" applyFill="1" applyAlignment="1">
      <alignment wrapText="1"/>
    </xf>
    <xf numFmtId="0" fontId="4" fillId="0" borderId="0" xfId="3" applyFont="1" applyAlignment="1"/>
    <xf numFmtId="3" fontId="6" fillId="0" borderId="0" xfId="26" applyNumberFormat="1" applyFont="1" applyFill="1" applyAlignment="1">
      <alignment wrapText="1"/>
    </xf>
    <xf numFmtId="164" fontId="3" fillId="0" borderId="0" xfId="26" applyNumberFormat="1" applyFont="1" applyFill="1" applyAlignment="1">
      <alignment horizontal="left" wrapText="1"/>
    </xf>
    <xf numFmtId="164" fontId="3" fillId="0" borderId="0" xfId="27" applyNumberFormat="1" applyFont="1" applyFill="1" applyAlignment="1">
      <alignment wrapText="1"/>
    </xf>
    <xf numFmtId="164" fontId="7" fillId="0" borderId="0" xfId="26" applyNumberFormat="1" applyFont="1" applyFill="1" applyBorder="1" applyAlignment="1">
      <alignment wrapText="1"/>
    </xf>
    <xf numFmtId="3" fontId="7" fillId="0" borderId="0" xfId="27" applyNumberFormat="1" applyFont="1" applyFill="1" applyBorder="1" applyAlignment="1">
      <alignment wrapText="1"/>
    </xf>
    <xf numFmtId="3" fontId="7" fillId="0" borderId="0" xfId="26" applyNumberFormat="1" applyFont="1" applyFill="1" applyBorder="1" applyAlignment="1">
      <alignment wrapText="1"/>
    </xf>
    <xf numFmtId="3" fontId="3" fillId="0" borderId="0" xfId="26" applyNumberFormat="1" applyFont="1" applyFill="1" applyBorder="1" applyAlignment="1">
      <alignment horizontal="left" wrapText="1"/>
    </xf>
    <xf numFmtId="3" fontId="3" fillId="0" borderId="0" xfId="27" applyNumberFormat="1" applyFont="1" applyFill="1" applyBorder="1" applyAlignment="1">
      <alignment wrapText="1"/>
    </xf>
    <xf numFmtId="3" fontId="6" fillId="0" borderId="0" xfId="27" applyNumberFormat="1" applyFont="1" applyFill="1" applyBorder="1" applyAlignment="1">
      <alignment wrapText="1"/>
    </xf>
    <xf numFmtId="3" fontId="6" fillId="0" borderId="0" xfId="26" applyNumberFormat="1" applyFont="1" applyFill="1" applyBorder="1" applyAlignment="1">
      <alignment wrapText="1"/>
    </xf>
    <xf numFmtId="164" fontId="4" fillId="0" borderId="0" xfId="3" applyNumberFormat="1" applyFont="1" applyFill="1" applyAlignment="1">
      <alignment horizontal="center"/>
    </xf>
    <xf numFmtId="3" fontId="8" fillId="0" borderId="0" xfId="26" applyNumberFormat="1" applyFont="1" applyFill="1" applyBorder="1" applyAlignment="1">
      <alignment wrapText="1"/>
    </xf>
    <xf numFmtId="3" fontId="20" fillId="0" borderId="0" xfId="3" applyNumberFormat="1" applyFont="1" applyFill="1" applyAlignment="1"/>
    <xf numFmtId="3" fontId="20" fillId="0" borderId="0" xfId="3" applyNumberFormat="1" applyFont="1" applyFill="1" applyBorder="1" applyAlignment="1"/>
    <xf numFmtId="0" fontId="4" fillId="0" borderId="0" xfId="3" applyFont="1" applyFill="1" applyAlignment="1">
      <alignment wrapText="1"/>
    </xf>
    <xf numFmtId="0" fontId="4" fillId="0" borderId="0" xfId="3" applyFont="1" applyFill="1" applyBorder="1" applyAlignment="1">
      <alignment wrapText="1"/>
    </xf>
    <xf numFmtId="3" fontId="20" fillId="0" borderId="0" xfId="3" applyNumberFormat="1" applyFont="1" applyFill="1" applyBorder="1" applyAlignment="1">
      <alignment wrapText="1"/>
    </xf>
    <xf numFmtId="164" fontId="4" fillId="0" borderId="0" xfId="3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/>
    <xf numFmtId="0" fontId="4" fillId="0" borderId="0" xfId="3" applyFont="1" applyFill="1" applyBorder="1" applyAlignment="1"/>
    <xf numFmtId="0" fontId="9" fillId="0" borderId="0" xfId="3" applyFont="1" applyFill="1" applyAlignment="1">
      <alignment wrapText="1"/>
    </xf>
    <xf numFmtId="0" fontId="9" fillId="0" borderId="0" xfId="3" applyFont="1" applyFill="1" applyBorder="1" applyAlignment="1">
      <alignment wrapText="1"/>
    </xf>
    <xf numFmtId="3" fontId="21" fillId="0" borderId="0" xfId="3" applyNumberFormat="1" applyFont="1" applyFill="1" applyBorder="1" applyAlignment="1">
      <alignment wrapText="1"/>
    </xf>
    <xf numFmtId="0" fontId="4" fillId="0" borderId="2" xfId="3" applyFont="1" applyFill="1" applyBorder="1" applyAlignment="1">
      <alignment wrapText="1"/>
    </xf>
    <xf numFmtId="164" fontId="4" fillId="0" borderId="2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3" fontId="20" fillId="0" borderId="1" xfId="3" applyNumberFormat="1" applyFont="1" applyFill="1" applyBorder="1" applyAlignment="1">
      <alignment wrapText="1"/>
    </xf>
    <xf numFmtId="3" fontId="20" fillId="0" borderId="1" xfId="3" applyNumberFormat="1" applyFont="1" applyFill="1" applyBorder="1" applyAlignment="1"/>
    <xf numFmtId="0" fontId="20" fillId="0" borderId="0" xfId="3" applyFont="1" applyFill="1" applyAlignment="1">
      <alignment wrapText="1"/>
    </xf>
    <xf numFmtId="164" fontId="3" fillId="0" borderId="0" xfId="26" applyNumberFormat="1" applyFont="1" applyFill="1" applyBorder="1" applyAlignment="1">
      <alignment horizontal="center"/>
    </xf>
    <xf numFmtId="164" fontId="3" fillId="0" borderId="0" xfId="26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 wrapText="1"/>
    </xf>
    <xf numFmtId="164" fontId="9" fillId="0" borderId="0" xfId="3" applyNumberFormat="1" applyFont="1" applyFill="1" applyBorder="1" applyAlignment="1">
      <alignment horizontal="center" wrapText="1"/>
    </xf>
    <xf numFmtId="165" fontId="4" fillId="0" borderId="0" xfId="32" applyNumberFormat="1" applyFont="1" applyFill="1" applyBorder="1" applyAlignment="1">
      <alignment horizontal="center" vertical="top"/>
    </xf>
    <xf numFmtId="164" fontId="20" fillId="0" borderId="0" xfId="3" applyNumberFormat="1" applyFont="1" applyFill="1" applyBorder="1" applyAlignment="1">
      <alignment horizontal="center" wrapText="1"/>
    </xf>
    <xf numFmtId="164" fontId="4" fillId="0" borderId="0" xfId="32" applyNumberFormat="1" applyFont="1" applyFill="1" applyBorder="1" applyAlignment="1">
      <alignment horizontal="center"/>
    </xf>
    <xf numFmtId="165" fontId="4" fillId="0" borderId="1" xfId="32" applyNumberFormat="1" applyFont="1" applyFill="1" applyBorder="1" applyAlignment="1">
      <alignment horizontal="center" vertical="top"/>
    </xf>
    <xf numFmtId="164" fontId="7" fillId="0" borderId="0" xfId="26" applyNumberFormat="1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164" fontId="4" fillId="0" borderId="1" xfId="3" applyNumberFormat="1" applyFont="1" applyFill="1" applyBorder="1" applyAlignment="1">
      <alignment horizontal="center" wrapText="1"/>
    </xf>
    <xf numFmtId="164" fontId="4" fillId="0" borderId="1" xfId="3" applyNumberFormat="1" applyFont="1" applyFill="1" applyBorder="1" applyAlignment="1">
      <alignment horizontal="center"/>
    </xf>
    <xf numFmtId="3" fontId="20" fillId="0" borderId="2" xfId="3" applyNumberFormat="1" applyFont="1" applyFill="1" applyBorder="1" applyAlignment="1"/>
    <xf numFmtId="0" fontId="4" fillId="3" borderId="2" xfId="3" applyFont="1" applyFill="1" applyBorder="1" applyAlignment="1">
      <alignment horizontal="center" wrapText="1"/>
    </xf>
    <xf numFmtId="3" fontId="20" fillId="3" borderId="2" xfId="3" applyNumberFormat="1" applyFont="1" applyFill="1" applyBorder="1" applyAlignment="1"/>
    <xf numFmtId="164" fontId="4" fillId="3" borderId="0" xfId="3" applyNumberFormat="1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center" wrapText="1"/>
    </xf>
    <xf numFmtId="3" fontId="20" fillId="3" borderId="0" xfId="3" applyNumberFormat="1" applyFont="1" applyFill="1" applyBorder="1" applyAlignment="1">
      <alignment wrapText="1"/>
    </xf>
    <xf numFmtId="165" fontId="4" fillId="3" borderId="0" xfId="32" applyNumberFormat="1" applyFont="1" applyFill="1" applyBorder="1" applyAlignment="1">
      <alignment horizontal="center" vertical="top"/>
    </xf>
    <xf numFmtId="164" fontId="20" fillId="3" borderId="0" xfId="3" applyNumberFormat="1" applyFont="1" applyFill="1" applyBorder="1" applyAlignment="1">
      <alignment horizontal="center" wrapText="1"/>
    </xf>
    <xf numFmtId="0" fontId="20" fillId="3" borderId="0" xfId="3" applyFont="1" applyFill="1" applyBorder="1" applyAlignment="1">
      <alignment horizontal="center" wrapText="1"/>
    </xf>
    <xf numFmtId="165" fontId="4" fillId="3" borderId="1" xfId="32" applyNumberFormat="1" applyFont="1" applyFill="1" applyBorder="1" applyAlignment="1">
      <alignment horizontal="center" vertical="top"/>
    </xf>
    <xf numFmtId="164" fontId="4" fillId="3" borderId="1" xfId="3" applyNumberFormat="1" applyFont="1" applyFill="1" applyBorder="1" applyAlignment="1">
      <alignment horizontal="center" wrapText="1"/>
    </xf>
    <xf numFmtId="3" fontId="20" fillId="3" borderId="1" xfId="3" applyNumberFormat="1" applyFont="1" applyFill="1" applyBorder="1" applyAlignment="1">
      <alignment wrapText="1"/>
    </xf>
    <xf numFmtId="164" fontId="4" fillId="3" borderId="0" xfId="3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 wrapText="1"/>
    </xf>
    <xf numFmtId="164" fontId="3" fillId="0" borderId="0" xfId="27" applyNumberFormat="1" applyFont="1" applyFill="1" applyAlignment="1">
      <alignment horizontal="center" wrapText="1"/>
    </xf>
    <xf numFmtId="164" fontId="3" fillId="0" borderId="0" xfId="26" applyNumberFormat="1" applyFont="1" applyFill="1" applyAlignment="1">
      <alignment horizontal="center" wrapText="1"/>
    </xf>
    <xf numFmtId="164" fontId="4" fillId="0" borderId="0" xfId="28" applyNumberFormat="1" applyFont="1" applyFill="1" applyBorder="1" applyAlignment="1">
      <alignment horizontal="center" vertical="top"/>
    </xf>
    <xf numFmtId="166" fontId="4" fillId="0" borderId="0" xfId="28" applyNumberFormat="1" applyFont="1" applyFill="1" applyBorder="1" applyAlignment="1">
      <alignment horizontal="center" vertical="top"/>
    </xf>
    <xf numFmtId="165" fontId="4" fillId="0" borderId="0" xfId="28" applyNumberFormat="1" applyFont="1" applyFill="1" applyBorder="1" applyAlignment="1">
      <alignment horizontal="center" vertical="top"/>
    </xf>
    <xf numFmtId="165" fontId="4" fillId="0" borderId="0" xfId="28" applyNumberFormat="1" applyFont="1" applyBorder="1" applyAlignment="1">
      <alignment horizontal="center"/>
    </xf>
    <xf numFmtId="3" fontId="20" fillId="0" borderId="0" xfId="29" applyNumberFormat="1" applyFont="1" applyBorder="1" applyAlignment="1">
      <alignment vertical="top"/>
    </xf>
    <xf numFmtId="3" fontId="20" fillId="0" borderId="0" xfId="30" applyNumberFormat="1" applyFont="1" applyBorder="1" applyAlignment="1">
      <alignment vertical="top"/>
    </xf>
    <xf numFmtId="3" fontId="20" fillId="0" borderId="0" xfId="28" applyNumberFormat="1" applyFont="1" applyBorder="1" applyAlignment="1">
      <alignment vertical="top"/>
    </xf>
    <xf numFmtId="164" fontId="3" fillId="3" borderId="0" xfId="27" applyNumberFormat="1" applyFont="1" applyFill="1" applyAlignment="1">
      <alignment horizontal="center" wrapText="1"/>
    </xf>
    <xf numFmtId="3" fontId="20" fillId="3" borderId="0" xfId="29" applyNumberFormat="1" applyFont="1" applyFill="1" applyBorder="1" applyAlignment="1">
      <alignment vertical="top"/>
    </xf>
    <xf numFmtId="164" fontId="3" fillId="3" borderId="0" xfId="26" applyNumberFormat="1" applyFont="1" applyFill="1" applyAlignment="1">
      <alignment horizontal="center" wrapText="1"/>
    </xf>
    <xf numFmtId="3" fontId="20" fillId="0" borderId="0" xfId="31" applyNumberFormat="1" applyFont="1" applyBorder="1" applyAlignment="1">
      <alignment vertical="top"/>
    </xf>
    <xf numFmtId="3" fontId="20" fillId="3" borderId="0" xfId="31" applyNumberFormat="1" applyFont="1" applyFill="1" applyBorder="1" applyAlignment="1">
      <alignment vertical="top"/>
    </xf>
    <xf numFmtId="164" fontId="4" fillId="4" borderId="2" xfId="3" applyNumberFormat="1" applyFont="1" applyFill="1" applyBorder="1" applyAlignment="1">
      <alignment horizontal="center" wrapText="1"/>
    </xf>
    <xf numFmtId="0" fontId="4" fillId="4" borderId="2" xfId="3" applyFont="1" applyFill="1" applyBorder="1" applyAlignment="1">
      <alignment horizontal="center" wrapText="1"/>
    </xf>
    <xf numFmtId="3" fontId="20" fillId="4" borderId="2" xfId="3" applyNumberFormat="1" applyFont="1" applyFill="1" applyBorder="1" applyAlignment="1"/>
    <xf numFmtId="164" fontId="4" fillId="4" borderId="0" xfId="3" applyNumberFormat="1" applyFont="1" applyFill="1" applyAlignment="1">
      <alignment horizontal="center"/>
    </xf>
    <xf numFmtId="0" fontId="4" fillId="4" borderId="0" xfId="3" applyFont="1" applyFill="1" applyAlignment="1">
      <alignment horizontal="center"/>
    </xf>
    <xf numFmtId="3" fontId="20" fillId="4" borderId="0" xfId="3" applyNumberFormat="1" applyFont="1" applyFill="1" applyAlignment="1"/>
    <xf numFmtId="164" fontId="4" fillId="4" borderId="0" xfId="32" applyNumberFormat="1" applyFont="1" applyFill="1" applyBorder="1" applyAlignment="1">
      <alignment horizontal="center"/>
    </xf>
    <xf numFmtId="164" fontId="4" fillId="4" borderId="1" xfId="3" applyNumberFormat="1" applyFont="1" applyFill="1" applyBorder="1" applyAlignment="1">
      <alignment horizontal="center"/>
    </xf>
    <xf numFmtId="3" fontId="20" fillId="4" borderId="1" xfId="3" applyNumberFormat="1" applyFont="1" applyFill="1" applyBorder="1" applyAlignment="1"/>
    <xf numFmtId="164" fontId="4" fillId="4" borderId="0" xfId="28" applyNumberFormat="1" applyFont="1" applyFill="1" applyBorder="1" applyAlignment="1">
      <alignment horizontal="center" vertical="top"/>
    </xf>
    <xf numFmtId="166" fontId="4" fillId="4" borderId="0" xfId="28" applyNumberFormat="1" applyFont="1" applyFill="1" applyBorder="1" applyAlignment="1">
      <alignment horizontal="center" vertical="top"/>
    </xf>
    <xf numFmtId="3" fontId="20" fillId="4" borderId="0" xfId="3" applyNumberFormat="1" applyFont="1" applyFill="1" applyBorder="1" applyAlignment="1"/>
    <xf numFmtId="165" fontId="4" fillId="4" borderId="0" xfId="28" applyNumberFormat="1" applyFont="1" applyFill="1" applyBorder="1" applyAlignment="1">
      <alignment horizontal="center" vertical="top"/>
    </xf>
    <xf numFmtId="165" fontId="9" fillId="4" borderId="0" xfId="28" applyNumberFormat="1" applyFont="1" applyFill="1" applyBorder="1" applyAlignment="1">
      <alignment horizontal="center" vertical="top"/>
    </xf>
    <xf numFmtId="164" fontId="4" fillId="4" borderId="0" xfId="3" applyNumberFormat="1" applyFont="1" applyFill="1" applyBorder="1" applyAlignment="1">
      <alignment horizontal="center"/>
    </xf>
    <xf numFmtId="165" fontId="4" fillId="4" borderId="0" xfId="28" applyNumberFormat="1" applyFont="1" applyFill="1" applyBorder="1" applyAlignment="1">
      <alignment horizontal="center"/>
    </xf>
    <xf numFmtId="165" fontId="4" fillId="4" borderId="0" xfId="32" applyNumberFormat="1" applyFont="1" applyFill="1" applyBorder="1" applyAlignment="1">
      <alignment horizontal="center" vertical="top"/>
    </xf>
    <xf numFmtId="165" fontId="9" fillId="4" borderId="0" xfId="32" applyNumberFormat="1" applyFont="1" applyFill="1" applyBorder="1" applyAlignment="1">
      <alignment horizontal="center" vertical="top"/>
    </xf>
    <xf numFmtId="165" fontId="4" fillId="4" borderId="1" xfId="32" applyNumberFormat="1" applyFont="1" applyFill="1" applyBorder="1" applyAlignment="1">
      <alignment horizontal="center" vertical="top"/>
    </xf>
    <xf numFmtId="3" fontId="20" fillId="4" borderId="0" xfId="30" applyNumberFormat="1" applyFont="1" applyFill="1" applyBorder="1" applyAlignment="1">
      <alignment vertical="top"/>
    </xf>
    <xf numFmtId="3" fontId="20" fillId="4" borderId="0" xfId="28" applyNumberFormat="1" applyFont="1" applyFill="1" applyBorder="1" applyAlignment="1">
      <alignment vertical="top"/>
    </xf>
    <xf numFmtId="3" fontId="20" fillId="4" borderId="0" xfId="29" applyNumberFormat="1" applyFont="1" applyFill="1" applyBorder="1" applyAlignment="1">
      <alignment vertical="top"/>
    </xf>
    <xf numFmtId="164" fontId="9" fillId="0" borderId="0" xfId="28" applyNumberFormat="1" applyFont="1" applyFill="1" applyBorder="1" applyAlignment="1">
      <alignment horizontal="center" vertical="top"/>
    </xf>
    <xf numFmtId="3" fontId="20" fillId="0" borderId="0" xfId="30" applyNumberFormat="1" applyFont="1" applyFill="1" applyBorder="1" applyAlignment="1">
      <alignment vertical="top"/>
    </xf>
    <xf numFmtId="3" fontId="20" fillId="0" borderId="0" xfId="28" applyNumberFormat="1" applyFont="1" applyFill="1" applyBorder="1" applyAlignment="1">
      <alignment vertical="top"/>
    </xf>
    <xf numFmtId="3" fontId="20" fillId="0" borderId="0" xfId="29" applyNumberFormat="1" applyFont="1" applyFill="1" applyBorder="1" applyAlignment="1">
      <alignment vertical="top"/>
    </xf>
    <xf numFmtId="164" fontId="4" fillId="0" borderId="0" xfId="28" applyNumberFormat="1" applyFont="1" applyFill="1" applyBorder="1" applyAlignment="1">
      <alignment horizontal="center"/>
    </xf>
    <xf numFmtId="164" fontId="9" fillId="0" borderId="0" xfId="28" applyNumberFormat="1" applyFont="1" applyFill="1" applyBorder="1" applyAlignment="1">
      <alignment horizontal="center"/>
    </xf>
    <xf numFmtId="3" fontId="20" fillId="0" borderId="0" xfId="29" applyNumberFormat="1" applyFont="1" applyFill="1" applyBorder="1" applyAlignment="1">
      <alignment horizontal="right" vertical="top"/>
    </xf>
    <xf numFmtId="165" fontId="9" fillId="0" borderId="0" xfId="32" applyNumberFormat="1" applyFont="1" applyFill="1" applyBorder="1" applyAlignment="1">
      <alignment horizontal="center"/>
    </xf>
    <xf numFmtId="165" fontId="9" fillId="0" borderId="0" xfId="32" applyNumberFormat="1" applyFont="1" applyFill="1" applyBorder="1" applyAlignment="1">
      <alignment horizontal="center" vertical="top"/>
    </xf>
    <xf numFmtId="165" fontId="4" fillId="4" borderId="0" xfId="34" applyNumberFormat="1" applyFont="1" applyFill="1" applyBorder="1" applyAlignment="1">
      <alignment horizontal="center"/>
    </xf>
    <xf numFmtId="165" fontId="9" fillId="4" borderId="0" xfId="34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wrapText="1"/>
    </xf>
    <xf numFmtId="3" fontId="21" fillId="0" borderId="0" xfId="0" applyNumberFormat="1" applyFont="1" applyFill="1" applyAlignment="1"/>
    <xf numFmtId="164" fontId="4" fillId="0" borderId="0" xfId="0" applyNumberFormat="1" applyFont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0" fillId="0" borderId="0" xfId="0" applyFont="1"/>
    <xf numFmtId="165" fontId="4" fillId="0" borderId="0" xfId="0" applyNumberFormat="1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24" fillId="0" borderId="0" xfId="3" applyFont="1"/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3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Alignment="1">
      <alignment wrapText="1"/>
    </xf>
    <xf numFmtId="164" fontId="9" fillId="4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 horizontal="center" wrapText="1"/>
    </xf>
    <xf numFmtId="164" fontId="20" fillId="3" borderId="0" xfId="0" applyNumberFormat="1" applyFont="1" applyFill="1" applyAlignment="1">
      <alignment horizontal="center" wrapText="1"/>
    </xf>
    <xf numFmtId="0" fontId="4" fillId="4" borderId="0" xfId="0" applyFont="1" applyFill="1"/>
    <xf numFmtId="0" fontId="4" fillId="0" borderId="0" xfId="0" applyFont="1" applyFill="1"/>
    <xf numFmtId="0" fontId="20" fillId="0" borderId="0" xfId="0" applyFont="1" applyAlignment="1"/>
    <xf numFmtId="1" fontId="20" fillId="0" borderId="0" xfId="0" applyNumberFormat="1" applyFont="1" applyFill="1" applyAlignment="1"/>
    <xf numFmtId="1" fontId="20" fillId="4" borderId="0" xfId="0" applyNumberFormat="1" applyFont="1" applyFill="1" applyAlignment="1"/>
    <xf numFmtId="3" fontId="20" fillId="0" borderId="0" xfId="3" applyNumberFormat="1" applyFont="1" applyFill="1" applyBorder="1" applyAlignment="1">
      <alignment horizontal="right"/>
    </xf>
    <xf numFmtId="164" fontId="4" fillId="2" borderId="2" xfId="3" applyNumberFormat="1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3" fontId="20" fillId="2" borderId="2" xfId="3" applyNumberFormat="1" applyFont="1" applyFill="1" applyBorder="1" applyAlignment="1"/>
    <xf numFmtId="16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3" fontId="20" fillId="2" borderId="0" xfId="3" applyNumberFormat="1" applyFont="1" applyFill="1" applyAlignment="1"/>
    <xf numFmtId="165" fontId="9" fillId="2" borderId="0" xfId="34" applyNumberFormat="1" applyFont="1" applyFill="1" applyBorder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5" fontId="4" fillId="2" borderId="0" xfId="34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/>
    <xf numFmtId="3" fontId="20" fillId="2" borderId="0" xfId="30" applyNumberFormat="1" applyFont="1" applyFill="1" applyBorder="1" applyAlignment="1">
      <alignment vertical="top"/>
    </xf>
    <xf numFmtId="3" fontId="20" fillId="2" borderId="0" xfId="0" applyNumberFormat="1" applyFont="1" applyFill="1" applyBorder="1" applyAlignment="1"/>
    <xf numFmtId="3" fontId="20" fillId="2" borderId="0" xfId="28" applyNumberFormat="1" applyFont="1" applyFill="1" applyBorder="1" applyAlignment="1">
      <alignment vertical="top"/>
    </xf>
    <xf numFmtId="3" fontId="20" fillId="2" borderId="0" xfId="29" applyNumberFormat="1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1" fontId="20" fillId="2" borderId="0" xfId="0" applyNumberFormat="1" applyFont="1" applyFill="1" applyAlignment="1"/>
    <xf numFmtId="165" fontId="4" fillId="2" borderId="1" xfId="32" applyNumberFormat="1" applyFont="1" applyFill="1" applyBorder="1" applyAlignment="1">
      <alignment horizontal="center" vertical="top"/>
    </xf>
    <xf numFmtId="164" fontId="4" fillId="2" borderId="1" xfId="3" applyNumberFormat="1" applyFont="1" applyFill="1" applyBorder="1" applyAlignment="1">
      <alignment horizontal="center"/>
    </xf>
    <xf numFmtId="3" fontId="20" fillId="2" borderId="1" xfId="3" applyNumberFormat="1" applyFont="1" applyFill="1" applyBorder="1" applyAlignment="1"/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3" applyFont="1" applyBorder="1" applyAlignment="1"/>
    <xf numFmtId="0" fontId="9" fillId="0" borderId="2" xfId="3" applyFont="1" applyFill="1" applyBorder="1" applyAlignment="1">
      <alignment horizontal="center"/>
    </xf>
    <xf numFmtId="0" fontId="9" fillId="4" borderId="2" xfId="3" applyFont="1" applyFill="1" applyBorder="1" applyAlignment="1">
      <alignment horizontal="center"/>
    </xf>
    <xf numFmtId="0" fontId="18" fillId="0" borderId="0" xfId="19" applyAlignment="1" applyProtection="1"/>
    <xf numFmtId="0" fontId="9" fillId="2" borderId="2" xfId="3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wrapText="1"/>
    </xf>
    <xf numFmtId="169" fontId="11" fillId="0" borderId="1" xfId="24" applyNumberFormat="1" applyFont="1" applyBorder="1" applyAlignment="1">
      <alignment wrapText="1"/>
    </xf>
    <xf numFmtId="169" fontId="11" fillId="0" borderId="0" xfId="24" applyNumberFormat="1" applyFont="1" applyAlignment="1">
      <alignment wrapText="1"/>
    </xf>
    <xf numFmtId="0" fontId="11" fillId="0" borderId="0" xfId="0" applyFont="1" applyBorder="1" applyAlignment="1">
      <alignment wrapText="1"/>
    </xf>
    <xf numFmtId="169" fontId="0" fillId="0" borderId="0" xfId="17" applyNumberFormat="1" applyFont="1"/>
    <xf numFmtId="165" fontId="4" fillId="0" borderId="0" xfId="15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11" fillId="0" borderId="0" xfId="3" applyFont="1" applyFill="1"/>
    <xf numFmtId="164" fontId="4" fillId="0" borderId="0" xfId="15" applyNumberFormat="1" applyFont="1" applyFill="1" applyBorder="1" applyAlignment="1">
      <alignment horizontal="center"/>
    </xf>
    <xf numFmtId="165" fontId="4" fillId="0" borderId="0" xfId="5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164" fontId="11" fillId="0" borderId="0" xfId="24" applyNumberFormat="1" applyFont="1" applyAlignment="1">
      <alignment horizontal="center" vertical="center"/>
    </xf>
    <xf numFmtId="164" fontId="13" fillId="0" borderId="0" xfId="24" applyNumberFormat="1" applyFont="1" applyAlignment="1">
      <alignment horizontal="center" vertical="center"/>
    </xf>
    <xf numFmtId="164" fontId="4" fillId="0" borderId="0" xfId="24" applyNumberFormat="1" applyFont="1" applyFill="1" applyAlignment="1">
      <alignment horizontal="center" vertical="center"/>
    </xf>
    <xf numFmtId="164" fontId="20" fillId="0" borderId="0" xfId="24" applyNumberFormat="1" applyFont="1" applyFill="1" applyAlignment="1">
      <alignment horizontal="center" vertical="center"/>
    </xf>
    <xf numFmtId="164" fontId="4" fillId="0" borderId="0" xfId="24" applyNumberFormat="1" applyFont="1" applyFill="1" applyBorder="1" applyAlignment="1">
      <alignment horizontal="center" vertical="center"/>
    </xf>
    <xf numFmtId="164" fontId="10" fillId="0" borderId="0" xfId="24" applyNumberFormat="1" applyFont="1" applyAlignment="1">
      <alignment horizontal="center" vertical="center"/>
    </xf>
    <xf numFmtId="164" fontId="11" fillId="0" borderId="0" xfId="24" applyNumberFormat="1" applyFont="1" applyBorder="1" applyAlignment="1">
      <alignment horizontal="center" vertical="center" wrapText="1"/>
    </xf>
    <xf numFmtId="164" fontId="13" fillId="0" borderId="0" xfId="24" applyNumberFormat="1" applyFont="1" applyBorder="1" applyAlignment="1">
      <alignment horizontal="center" vertical="center" wrapText="1"/>
    </xf>
    <xf numFmtId="164" fontId="3" fillId="0" borderId="0" xfId="24" applyNumberFormat="1" applyFont="1" applyBorder="1" applyAlignment="1">
      <alignment horizontal="center" vertical="center"/>
    </xf>
    <xf numFmtId="164" fontId="6" fillId="0" borderId="0" xfId="24" applyNumberFormat="1" applyFont="1" applyBorder="1" applyAlignment="1">
      <alignment horizontal="center" vertical="center"/>
    </xf>
    <xf numFmtId="164" fontId="14" fillId="0" borderId="0" xfId="24" applyNumberFormat="1" applyAlignment="1">
      <alignment horizontal="center" vertical="center"/>
    </xf>
    <xf numFmtId="164" fontId="3" fillId="0" borderId="0" xfId="24" applyNumberFormat="1" applyFont="1" applyFill="1" applyBorder="1" applyAlignment="1">
      <alignment horizontal="center" vertical="center"/>
    </xf>
    <xf numFmtId="164" fontId="11" fillId="0" borderId="0" xfId="24" applyNumberFormat="1" applyFont="1" applyBorder="1" applyAlignment="1">
      <alignment horizontal="center" vertical="center"/>
    </xf>
    <xf numFmtId="164" fontId="13" fillId="0" borderId="0" xfId="24" applyNumberFormat="1" applyFont="1" applyBorder="1" applyAlignment="1">
      <alignment horizontal="center" vertical="center"/>
    </xf>
    <xf numFmtId="3" fontId="13" fillId="0" borderId="0" xfId="24" applyNumberFormat="1" applyFont="1" applyAlignment="1">
      <alignment horizontal="center" vertical="center"/>
    </xf>
    <xf numFmtId="3" fontId="20" fillId="0" borderId="0" xfId="24" applyNumberFormat="1" applyFont="1" applyFill="1" applyAlignment="1">
      <alignment horizontal="center" vertical="center"/>
    </xf>
    <xf numFmtId="3" fontId="20" fillId="0" borderId="0" xfId="24" applyNumberFormat="1" applyFont="1" applyFill="1" applyBorder="1" applyAlignment="1">
      <alignment horizontal="center" vertical="center"/>
    </xf>
    <xf numFmtId="3" fontId="25" fillId="0" borderId="0" xfId="24" applyNumberFormat="1" applyFont="1" applyAlignment="1">
      <alignment horizontal="center" vertical="center"/>
    </xf>
    <xf numFmtId="3" fontId="13" fillId="0" borderId="0" xfId="24" applyNumberFormat="1" applyFont="1" applyBorder="1" applyAlignment="1">
      <alignment horizontal="center" vertical="center" wrapText="1"/>
    </xf>
    <xf numFmtId="3" fontId="6" fillId="0" borderId="0" xfId="24" applyNumberFormat="1" applyFont="1" applyBorder="1" applyAlignment="1">
      <alignment horizontal="center" vertical="center"/>
    </xf>
    <xf numFmtId="3" fontId="6" fillId="0" borderId="0" xfId="24" applyNumberFormat="1" applyFont="1" applyFill="1" applyBorder="1" applyAlignment="1">
      <alignment horizontal="center" vertical="center"/>
    </xf>
    <xf numFmtId="3" fontId="13" fillId="0" borderId="0" xfId="24" applyNumberFormat="1" applyFont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/>
    </xf>
    <xf numFmtId="164" fontId="9" fillId="0" borderId="0" xfId="15" applyNumberFormat="1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9" fillId="0" borderId="0" xfId="5" applyNumberFormat="1" applyFont="1" applyFill="1" applyBorder="1" applyAlignment="1">
      <alignment horizontal="center"/>
    </xf>
    <xf numFmtId="0" fontId="9" fillId="5" borderId="2" xfId="3" applyFont="1" applyFill="1" applyBorder="1" applyAlignment="1">
      <alignment horizontal="center"/>
    </xf>
    <xf numFmtId="164" fontId="4" fillId="5" borderId="2" xfId="3" applyNumberFormat="1" applyFont="1" applyFill="1" applyBorder="1" applyAlignment="1">
      <alignment horizontal="center" wrapText="1"/>
    </xf>
    <xf numFmtId="0" fontId="4" fillId="5" borderId="2" xfId="3" applyFont="1" applyFill="1" applyBorder="1" applyAlignment="1">
      <alignment horizontal="center" wrapText="1"/>
    </xf>
    <xf numFmtId="3" fontId="20" fillId="5" borderId="2" xfId="3" applyNumberFormat="1" applyFont="1" applyFill="1" applyBorder="1" applyAlignment="1"/>
    <xf numFmtId="0" fontId="11" fillId="5" borderId="0" xfId="3" applyFont="1" applyFill="1" applyAlignment="1">
      <alignment wrapText="1"/>
    </xf>
    <xf numFmtId="165" fontId="4" fillId="5" borderId="0" xfId="15" applyNumberFormat="1" applyFont="1" applyFill="1" applyBorder="1" applyAlignment="1">
      <alignment horizontal="center"/>
    </xf>
    <xf numFmtId="164" fontId="11" fillId="5" borderId="0" xfId="24" applyNumberFormat="1" applyFont="1" applyFill="1" applyAlignment="1">
      <alignment horizontal="center" vertical="center"/>
    </xf>
    <xf numFmtId="3" fontId="13" fillId="5" borderId="0" xfId="24" applyNumberFormat="1" applyFont="1" applyFill="1" applyAlignment="1">
      <alignment horizontal="center" vertical="center"/>
    </xf>
    <xf numFmtId="164" fontId="11" fillId="5" borderId="0" xfId="3" applyNumberFormat="1" applyFont="1" applyFill="1" applyBorder="1" applyAlignment="1">
      <alignment horizontal="center"/>
    </xf>
    <xf numFmtId="164" fontId="4" fillId="5" borderId="0" xfId="24" applyNumberFormat="1" applyFont="1" applyFill="1" applyAlignment="1">
      <alignment horizontal="center" vertical="center"/>
    </xf>
    <xf numFmtId="3" fontId="20" fillId="5" borderId="0" xfId="24" applyNumberFormat="1" applyFont="1" applyFill="1" applyAlignment="1">
      <alignment horizontal="center" vertical="center"/>
    </xf>
    <xf numFmtId="164" fontId="12" fillId="5" borderId="0" xfId="3" applyNumberFormat="1" applyFont="1" applyFill="1" applyBorder="1" applyAlignment="1">
      <alignment horizontal="center"/>
    </xf>
    <xf numFmtId="164" fontId="4" fillId="5" borderId="0" xfId="24" applyNumberFormat="1" applyFont="1" applyFill="1" applyBorder="1" applyAlignment="1">
      <alignment horizontal="center" vertical="center"/>
    </xf>
    <xf numFmtId="3" fontId="20" fillId="5" borderId="0" xfId="24" applyNumberFormat="1" applyFont="1" applyFill="1" applyBorder="1" applyAlignment="1">
      <alignment horizontal="center" vertical="center"/>
    </xf>
    <xf numFmtId="0" fontId="11" fillId="5" borderId="0" xfId="3" applyFont="1" applyFill="1"/>
    <xf numFmtId="164" fontId="10" fillId="5" borderId="0" xfId="24" applyNumberFormat="1" applyFont="1" applyFill="1" applyAlignment="1">
      <alignment horizontal="center" vertical="center"/>
    </xf>
    <xf numFmtId="3" fontId="25" fillId="5" borderId="0" xfId="24" applyNumberFormat="1" applyFont="1" applyFill="1" applyAlignment="1">
      <alignment horizontal="center" vertical="center"/>
    </xf>
    <xf numFmtId="164" fontId="11" fillId="5" borderId="0" xfId="24" applyNumberFormat="1" applyFont="1" applyFill="1" applyBorder="1" applyAlignment="1">
      <alignment horizontal="center" vertical="center" wrapText="1"/>
    </xf>
    <xf numFmtId="3" fontId="13" fillId="5" borderId="0" xfId="24" applyNumberFormat="1" applyFont="1" applyFill="1" applyBorder="1" applyAlignment="1">
      <alignment horizontal="center" vertical="center" wrapText="1"/>
    </xf>
    <xf numFmtId="164" fontId="13" fillId="5" borderId="0" xfId="24" applyNumberFormat="1" applyFont="1" applyFill="1" applyBorder="1" applyAlignment="1">
      <alignment horizontal="center" vertical="center" wrapText="1"/>
    </xf>
    <xf numFmtId="164" fontId="9" fillId="5" borderId="0" xfId="15" applyNumberFormat="1" applyFont="1" applyFill="1" applyBorder="1" applyAlignment="1">
      <alignment horizontal="center"/>
    </xf>
    <xf numFmtId="165" fontId="9" fillId="5" borderId="0" xfId="15" applyNumberFormat="1" applyFont="1" applyFill="1" applyBorder="1" applyAlignment="1">
      <alignment horizontal="center"/>
    </xf>
    <xf numFmtId="164" fontId="4" fillId="5" borderId="0" xfId="15" applyNumberFormat="1" applyFont="1" applyFill="1" applyBorder="1" applyAlignment="1">
      <alignment horizontal="center"/>
    </xf>
    <xf numFmtId="164" fontId="3" fillId="5" borderId="0" xfId="24" applyNumberFormat="1" applyFont="1" applyFill="1" applyBorder="1" applyAlignment="1">
      <alignment horizontal="center" vertical="center"/>
    </xf>
    <xf numFmtId="3" fontId="6" fillId="5" borderId="0" xfId="24" applyNumberFormat="1" applyFont="1" applyFill="1" applyBorder="1" applyAlignment="1">
      <alignment horizontal="center" vertical="center"/>
    </xf>
    <xf numFmtId="165" fontId="4" fillId="5" borderId="0" xfId="5" applyNumberFormat="1" applyFont="1" applyFill="1" applyBorder="1" applyAlignment="1">
      <alignment horizontal="center"/>
    </xf>
    <xf numFmtId="164" fontId="14" fillId="5" borderId="0" xfId="24" applyNumberFormat="1" applyFill="1" applyAlignment="1">
      <alignment horizontal="center" vertical="center"/>
    </xf>
    <xf numFmtId="165" fontId="9" fillId="5" borderId="0" xfId="5" applyNumberFormat="1" applyFont="1" applyFill="1" applyBorder="1" applyAlignment="1">
      <alignment horizontal="center"/>
    </xf>
    <xf numFmtId="164" fontId="11" fillId="5" borderId="0" xfId="24" applyNumberFormat="1" applyFont="1" applyFill="1" applyBorder="1" applyAlignment="1">
      <alignment horizontal="center" vertical="center"/>
    </xf>
    <xf numFmtId="3" fontId="13" fillId="5" borderId="0" xfId="24" applyNumberFormat="1" applyFont="1" applyFill="1" applyBorder="1" applyAlignment="1">
      <alignment horizontal="center" vertical="center"/>
    </xf>
    <xf numFmtId="0" fontId="11" fillId="5" borderId="1" xfId="3" applyNumberFormat="1" applyFont="1" applyFill="1" applyBorder="1" applyAlignment="1">
      <alignment wrapText="1"/>
    </xf>
    <xf numFmtId="169" fontId="0" fillId="5" borderId="0" xfId="17" applyNumberFormat="1" applyFont="1" applyFill="1"/>
    <xf numFmtId="0" fontId="9" fillId="6" borderId="2" xfId="3" applyFont="1" applyFill="1" applyBorder="1" applyAlignment="1">
      <alignment horizontal="center"/>
    </xf>
    <xf numFmtId="164" fontId="4" fillId="6" borderId="2" xfId="3" applyNumberFormat="1" applyFont="1" applyFill="1" applyBorder="1" applyAlignment="1">
      <alignment horizontal="center" wrapText="1"/>
    </xf>
    <xf numFmtId="0" fontId="4" fillId="6" borderId="2" xfId="3" applyFont="1" applyFill="1" applyBorder="1" applyAlignment="1">
      <alignment horizontal="center" wrapText="1"/>
    </xf>
    <xf numFmtId="3" fontId="20" fillId="6" borderId="2" xfId="3" applyNumberFormat="1" applyFont="1" applyFill="1" applyBorder="1" applyAlignment="1"/>
    <xf numFmtId="0" fontId="11" fillId="6" borderId="0" xfId="3" applyFont="1" applyFill="1"/>
    <xf numFmtId="165" fontId="9" fillId="6" borderId="0" xfId="15" applyNumberFormat="1" applyFont="1" applyFill="1" applyBorder="1" applyAlignment="1">
      <alignment horizontal="center"/>
    </xf>
    <xf numFmtId="164" fontId="11" fillId="6" borderId="0" xfId="24" applyNumberFormat="1" applyFont="1" applyFill="1" applyAlignment="1">
      <alignment horizontal="center" vertical="center"/>
    </xf>
    <xf numFmtId="3" fontId="13" fillId="6" borderId="0" xfId="24" applyNumberFormat="1" applyFont="1" applyFill="1" applyAlignment="1">
      <alignment horizontal="center" vertical="center"/>
    </xf>
    <xf numFmtId="164" fontId="11" fillId="6" borderId="0" xfId="3" applyNumberFormat="1" applyFont="1" applyFill="1" applyBorder="1" applyAlignment="1">
      <alignment horizontal="center"/>
    </xf>
    <xf numFmtId="164" fontId="4" fillId="6" borderId="0" xfId="24" applyNumberFormat="1" applyFont="1" applyFill="1" applyAlignment="1">
      <alignment horizontal="center" vertical="center"/>
    </xf>
    <xf numFmtId="3" fontId="20" fillId="6" borderId="0" xfId="24" applyNumberFormat="1" applyFont="1" applyFill="1" applyAlignment="1">
      <alignment horizontal="center" vertical="center"/>
    </xf>
    <xf numFmtId="164" fontId="12" fillId="6" borderId="0" xfId="3" applyNumberFormat="1" applyFont="1" applyFill="1" applyBorder="1" applyAlignment="1">
      <alignment horizontal="center"/>
    </xf>
    <xf numFmtId="164" fontId="4" fillId="6" borderId="0" xfId="24" applyNumberFormat="1" applyFont="1" applyFill="1" applyBorder="1" applyAlignment="1">
      <alignment horizontal="center" vertical="center"/>
    </xf>
    <xf numFmtId="3" fontId="20" fillId="6" borderId="0" xfId="24" applyNumberFormat="1" applyFont="1" applyFill="1" applyBorder="1" applyAlignment="1">
      <alignment horizontal="center" vertical="center"/>
    </xf>
    <xf numFmtId="164" fontId="10" fillId="6" borderId="0" xfId="24" applyNumberFormat="1" applyFont="1" applyFill="1" applyAlignment="1">
      <alignment horizontal="center" vertical="center"/>
    </xf>
    <xf numFmtId="3" fontId="25" fillId="6" borderId="0" xfId="24" applyNumberFormat="1" applyFont="1" applyFill="1" applyAlignment="1">
      <alignment horizontal="center" vertical="center"/>
    </xf>
    <xf numFmtId="164" fontId="11" fillId="6" borderId="0" xfId="24" applyNumberFormat="1" applyFont="1" applyFill="1" applyBorder="1" applyAlignment="1">
      <alignment horizontal="center" vertical="center" wrapText="1"/>
    </xf>
    <xf numFmtId="3" fontId="13" fillId="6" borderId="0" xfId="24" applyNumberFormat="1" applyFont="1" applyFill="1" applyBorder="1" applyAlignment="1">
      <alignment horizontal="center" vertical="center" wrapText="1"/>
    </xf>
    <xf numFmtId="164" fontId="13" fillId="6" borderId="0" xfId="24" applyNumberFormat="1" applyFont="1" applyFill="1" applyBorder="1" applyAlignment="1">
      <alignment horizontal="center" vertical="center" wrapText="1"/>
    </xf>
    <xf numFmtId="164" fontId="4" fillId="6" borderId="0" xfId="15" applyNumberFormat="1" applyFont="1" applyFill="1" applyBorder="1" applyAlignment="1">
      <alignment horizontal="center"/>
    </xf>
    <xf numFmtId="165" fontId="4" fillId="6" borderId="0" xfId="15" applyNumberFormat="1" applyFont="1" applyFill="1" applyBorder="1" applyAlignment="1">
      <alignment horizontal="center"/>
    </xf>
    <xf numFmtId="164" fontId="9" fillId="6" borderId="0" xfId="15" applyNumberFormat="1" applyFont="1" applyFill="1" applyBorder="1" applyAlignment="1">
      <alignment horizontal="center"/>
    </xf>
    <xf numFmtId="164" fontId="3" fillId="6" borderId="0" xfId="24" applyNumberFormat="1" applyFont="1" applyFill="1" applyBorder="1" applyAlignment="1">
      <alignment horizontal="center" vertical="center"/>
    </xf>
    <xf numFmtId="3" fontId="6" fillId="6" borderId="0" xfId="24" applyNumberFormat="1" applyFont="1" applyFill="1" applyBorder="1" applyAlignment="1">
      <alignment horizontal="center" vertical="center"/>
    </xf>
    <xf numFmtId="165" fontId="9" fillId="6" borderId="0" xfId="5" applyNumberFormat="1" applyFont="1" applyFill="1" applyBorder="1" applyAlignment="1">
      <alignment horizontal="center"/>
    </xf>
    <xf numFmtId="164" fontId="14" fillId="6" borderId="0" xfId="24" applyNumberFormat="1" applyFill="1" applyAlignment="1">
      <alignment horizontal="center" vertical="center"/>
    </xf>
    <xf numFmtId="164" fontId="11" fillId="6" borderId="0" xfId="24" applyNumberFormat="1" applyFont="1" applyFill="1" applyBorder="1" applyAlignment="1">
      <alignment horizontal="center" vertical="center"/>
    </xf>
    <xf numFmtId="3" fontId="13" fillId="6" borderId="0" xfId="24" applyNumberFormat="1" applyFont="1" applyFill="1" applyBorder="1" applyAlignment="1">
      <alignment horizontal="center" vertical="center"/>
    </xf>
    <xf numFmtId="165" fontId="4" fillId="6" borderId="1" xfId="5" applyNumberFormat="1" applyFont="1" applyFill="1" applyBorder="1" applyAlignment="1">
      <alignment horizontal="center"/>
    </xf>
    <xf numFmtId="164" fontId="11" fillId="6" borderId="1" xfId="3" applyNumberFormat="1" applyFont="1" applyFill="1" applyBorder="1" applyAlignment="1">
      <alignment horizontal="center"/>
    </xf>
    <xf numFmtId="3" fontId="13" fillId="6" borderId="1" xfId="3" applyNumberFormat="1" applyFont="1" applyFill="1" applyBorder="1" applyAlignment="1"/>
    <xf numFmtId="164" fontId="11" fillId="5" borderId="0" xfId="24" applyNumberFormat="1" applyFont="1" applyFill="1" applyAlignment="1">
      <alignment horizontal="center" vertical="center" wrapText="1"/>
    </xf>
    <xf numFmtId="0" fontId="26" fillId="0" borderId="0" xfId="3" applyFont="1" applyAlignment="1">
      <alignment horizontal="center"/>
    </xf>
    <xf numFmtId="3" fontId="20" fillId="5" borderId="2" xfId="3" applyNumberFormat="1" applyFont="1" applyFill="1" applyBorder="1" applyAlignment="1">
      <alignment horizontal="center"/>
    </xf>
    <xf numFmtId="0" fontId="13" fillId="5" borderId="0" xfId="3" applyFont="1" applyFill="1" applyAlignment="1">
      <alignment horizontal="center" wrapText="1"/>
    </xf>
    <xf numFmtId="3" fontId="13" fillId="5" borderId="0" xfId="0" applyNumberFormat="1" applyFont="1" applyFill="1" applyAlignment="1">
      <alignment horizontal="center" wrapText="1"/>
    </xf>
    <xf numFmtId="3" fontId="13" fillId="5" borderId="0" xfId="0" applyNumberFormat="1" applyFont="1" applyFill="1" applyAlignment="1">
      <alignment horizontal="center"/>
    </xf>
    <xf numFmtId="0" fontId="13" fillId="5" borderId="1" xfId="3" applyNumberFormat="1" applyFont="1" applyFill="1" applyBorder="1" applyAlignment="1">
      <alignment horizontal="center" wrapText="1"/>
    </xf>
    <xf numFmtId="0" fontId="26" fillId="0" borderId="0" xfId="3" applyNumberFormat="1" applyFont="1" applyBorder="1" applyAlignment="1">
      <alignment horizontal="center" wrapText="1"/>
    </xf>
    <xf numFmtId="0" fontId="13" fillId="0" borderId="0" xfId="3" applyFont="1" applyAlignment="1">
      <alignment horizontal="center"/>
    </xf>
    <xf numFmtId="0" fontId="13" fillId="0" borderId="0" xfId="3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65" fontId="20" fillId="0" borderId="0" xfId="15" applyNumberFormat="1" applyFont="1" applyFill="1" applyBorder="1" applyAlignment="1">
      <alignment horizontal="center"/>
    </xf>
    <xf numFmtId="165" fontId="20" fillId="5" borderId="0" xfId="15" applyNumberFormat="1" applyFont="1" applyFill="1" applyBorder="1" applyAlignment="1">
      <alignment horizontal="center"/>
    </xf>
    <xf numFmtId="164" fontId="13" fillId="5" borderId="0" xfId="24" applyNumberFormat="1" applyFont="1" applyFill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/>
    </xf>
    <xf numFmtId="164" fontId="13" fillId="5" borderId="0" xfId="3" applyNumberFormat="1" applyFont="1" applyFill="1" applyBorder="1" applyAlignment="1">
      <alignment horizontal="center"/>
    </xf>
    <xf numFmtId="164" fontId="20" fillId="5" borderId="0" xfId="24" applyNumberFormat="1" applyFont="1" applyFill="1" applyAlignment="1">
      <alignment horizontal="center" vertical="center"/>
    </xf>
    <xf numFmtId="164" fontId="20" fillId="0" borderId="0" xfId="15" applyNumberFormat="1" applyFont="1" applyFill="1" applyBorder="1" applyAlignment="1">
      <alignment horizontal="center"/>
    </xf>
  </cellXfs>
  <cellStyles count="35">
    <cellStyle name="Comma" xfId="24" builtinId="3"/>
    <cellStyle name="Comma 2" xfId="17"/>
    <cellStyle name="Comma 2 2" xfId="25"/>
    <cellStyle name="Explanatory Text 2" xfId="18"/>
    <cellStyle name="Hyperlink" xfId="19" builtinId="8"/>
    <cellStyle name="Hyperlink 2" xfId="20"/>
    <cellStyle name="Hyperlink 3" xfId="21"/>
    <cellStyle name="Normal" xfId="0" builtinId="0"/>
    <cellStyle name="Normal 2" xfId="1"/>
    <cellStyle name="Normal 2 2" xfId="2"/>
    <cellStyle name="Normal 2 2 2" xfId="22"/>
    <cellStyle name="Normal 2 3" xfId="11"/>
    <cellStyle name="Normal 2 3 2" xfId="12"/>
    <cellStyle name="Normal 3" xfId="3"/>
    <cellStyle name="Normal 3 2" xfId="10"/>
    <cellStyle name="Normal 3 3" xfId="8"/>
    <cellStyle name="Normal 3 3 2" xfId="13"/>
    <cellStyle name="Normal 4" xfId="4"/>
    <cellStyle name="Normal 5" xfId="9"/>
    <cellStyle name="Normal 6" xfId="14"/>
    <cellStyle name="Normal 7" xfId="16"/>
    <cellStyle name="Normal_Annual" xfId="26"/>
    <cellStyle name="Normal_Annual_1" xfId="27"/>
    <cellStyle name="Normal_Area-level variables" xfId="28"/>
    <cellStyle name="Normal_Area-level variables_1" xfId="29"/>
    <cellStyle name="Normal_Area-level variables_2" xfId="30"/>
    <cellStyle name="Normal_Child figures" xfId="5"/>
    <cellStyle name="Normal_Demographics" xfId="31"/>
    <cellStyle name="Normal_Overview" xfId="32"/>
    <cellStyle name="Normal_Overview_1" xfId="33"/>
    <cellStyle name="Normal_Sheet1" xfId="15"/>
    <cellStyle name="Normal_Sheet4" xfId="34"/>
    <cellStyle name="Percent 2" xfId="6"/>
    <cellStyle name="Percent 2 2" xfId="7"/>
    <cellStyle name="Percent 3" xfId="2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314-annual-child-rele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314-annual-child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RowHeight="14.25"/>
  <cols>
    <col min="1" max="1" width="36" customWidth="1"/>
    <col min="4" max="4" width="12.375" customWidth="1"/>
    <col min="5" max="5" width="1.625" customWidth="1"/>
    <col min="8" max="8" width="12.375" customWidth="1"/>
    <col min="9" max="9" width="1.625" customWidth="1"/>
    <col min="12" max="12" width="12.375" customWidth="1"/>
    <col min="13" max="13" width="1.625" customWidth="1"/>
    <col min="16" max="16" width="12.375" customWidth="1"/>
    <col min="17" max="17" width="1.625" customWidth="1"/>
    <col min="20" max="20" width="12.375" customWidth="1"/>
    <col min="21" max="21" width="1.625" customWidth="1"/>
    <col min="24" max="24" width="12.375" customWidth="1"/>
    <col min="25" max="25" width="1.625" customWidth="1"/>
    <col min="28" max="28" width="12.375" customWidth="1"/>
    <col min="29" max="29" width="1.625" customWidth="1"/>
    <col min="32" max="32" width="12.375" customWidth="1"/>
    <col min="33" max="33" width="1.625" customWidth="1"/>
    <col min="36" max="36" width="12.375" customWidth="1"/>
  </cols>
  <sheetData>
    <row r="1" spans="1:36" ht="15.75">
      <c r="A1" s="215" t="s">
        <v>150</v>
      </c>
      <c r="B1" s="215"/>
      <c r="C1" s="215"/>
      <c r="D1" s="215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61"/>
      <c r="T1" s="55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6" ht="15.75">
      <c r="A2" s="64" t="s">
        <v>14</v>
      </c>
      <c r="B2" s="78"/>
      <c r="C2" s="84"/>
      <c r="D2" s="66"/>
      <c r="E2" s="65"/>
      <c r="F2" s="78"/>
      <c r="G2" s="84"/>
      <c r="H2" s="66"/>
      <c r="I2" s="65"/>
      <c r="J2" s="78"/>
      <c r="K2" s="84"/>
      <c r="L2" s="66"/>
      <c r="M2" s="65"/>
      <c r="N2" s="78"/>
      <c r="O2" s="84"/>
      <c r="P2" s="66"/>
      <c r="Q2" s="65"/>
      <c r="R2" s="39"/>
      <c r="S2" s="61"/>
      <c r="T2" s="55"/>
      <c r="U2" s="65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6" ht="15.75">
      <c r="A3" s="57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1"/>
      <c r="T3" s="55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15.75">
      <c r="A4" s="67"/>
      <c r="B4" s="213" t="s">
        <v>15</v>
      </c>
      <c r="C4" s="213"/>
      <c r="D4" s="213"/>
      <c r="E4" s="84"/>
      <c r="F4" s="214" t="s">
        <v>0</v>
      </c>
      <c r="G4" s="214"/>
      <c r="H4" s="214"/>
      <c r="I4" s="84"/>
      <c r="J4" s="213" t="s">
        <v>1</v>
      </c>
      <c r="K4" s="213"/>
      <c r="L4" s="213"/>
      <c r="M4" s="84"/>
      <c r="N4" s="214" t="s">
        <v>2</v>
      </c>
      <c r="O4" s="214"/>
      <c r="P4" s="214"/>
      <c r="Q4" s="84"/>
      <c r="R4" s="213" t="s">
        <v>3</v>
      </c>
      <c r="S4" s="213"/>
      <c r="T4" s="213"/>
      <c r="U4" s="84"/>
      <c r="V4" s="214" t="s">
        <v>10</v>
      </c>
      <c r="W4" s="214"/>
      <c r="X4" s="214"/>
      <c r="Y4" s="39"/>
      <c r="Z4" s="213" t="s">
        <v>11</v>
      </c>
      <c r="AA4" s="213"/>
      <c r="AB4" s="213"/>
      <c r="AC4" s="39"/>
      <c r="AD4" s="214" t="s">
        <v>12</v>
      </c>
      <c r="AE4" s="214"/>
      <c r="AF4" s="214"/>
      <c r="AG4" s="39"/>
      <c r="AH4" s="216" t="s">
        <v>13</v>
      </c>
      <c r="AI4" s="216"/>
      <c r="AJ4" s="216"/>
    </row>
    <row r="5" spans="1:36" ht="26.25">
      <c r="A5" s="67"/>
      <c r="B5" s="68" t="s">
        <v>4</v>
      </c>
      <c r="C5" s="69" t="s">
        <v>5</v>
      </c>
      <c r="D5" s="88" t="s">
        <v>6</v>
      </c>
      <c r="E5" s="176"/>
      <c r="F5" s="116" t="s">
        <v>7</v>
      </c>
      <c r="G5" s="89" t="s">
        <v>5</v>
      </c>
      <c r="H5" s="90" t="s">
        <v>6</v>
      </c>
      <c r="I5" s="176"/>
      <c r="J5" s="101" t="s">
        <v>7</v>
      </c>
      <c r="K5" s="69" t="s">
        <v>5</v>
      </c>
      <c r="L5" s="88" t="s">
        <v>6</v>
      </c>
      <c r="M5" s="176"/>
      <c r="N5" s="116" t="s">
        <v>7</v>
      </c>
      <c r="O5" s="89" t="s">
        <v>5</v>
      </c>
      <c r="P5" s="90" t="s">
        <v>6</v>
      </c>
      <c r="Q5" s="176"/>
      <c r="R5" s="101" t="s">
        <v>7</v>
      </c>
      <c r="S5" s="69" t="s">
        <v>5</v>
      </c>
      <c r="T5" s="88" t="s">
        <v>6</v>
      </c>
      <c r="U5" s="176"/>
      <c r="V5" s="116" t="s">
        <v>7</v>
      </c>
      <c r="W5" s="117" t="s">
        <v>5</v>
      </c>
      <c r="X5" s="118" t="s">
        <v>6</v>
      </c>
      <c r="Y5" s="39"/>
      <c r="Z5" s="101" t="s">
        <v>7</v>
      </c>
      <c r="AA5" s="69" t="s">
        <v>5</v>
      </c>
      <c r="AB5" s="88" t="s">
        <v>6</v>
      </c>
      <c r="AC5" s="39"/>
      <c r="AD5" s="116" t="s">
        <v>7</v>
      </c>
      <c r="AE5" s="117" t="s">
        <v>5</v>
      </c>
      <c r="AF5" s="118" t="s">
        <v>6</v>
      </c>
      <c r="AG5" s="39"/>
      <c r="AH5" s="177" t="s">
        <v>7</v>
      </c>
      <c r="AI5" s="178" t="s">
        <v>5</v>
      </c>
      <c r="AJ5" s="179" t="s">
        <v>6</v>
      </c>
    </row>
    <row r="6" spans="1:36" ht="15.75">
      <c r="A6" s="57"/>
      <c r="B6" s="39"/>
      <c r="C6" s="39"/>
      <c r="D6" s="39"/>
      <c r="E6" s="39"/>
      <c r="F6" s="91"/>
      <c r="G6" s="92"/>
      <c r="H6" s="93"/>
      <c r="I6" s="39"/>
      <c r="J6" s="39"/>
      <c r="K6" s="39"/>
      <c r="L6" s="39"/>
      <c r="M6" s="39"/>
      <c r="N6" s="91"/>
      <c r="O6" s="92"/>
      <c r="P6" s="93"/>
      <c r="Q6" s="39"/>
      <c r="R6" s="39"/>
      <c r="S6" s="61"/>
      <c r="T6" s="55"/>
      <c r="U6" s="39"/>
      <c r="V6" s="130"/>
      <c r="W6" s="120"/>
      <c r="X6" s="121"/>
      <c r="Y6" s="39"/>
      <c r="Z6" s="60"/>
      <c r="AA6" s="61"/>
      <c r="AB6" s="55"/>
      <c r="AC6" s="39"/>
      <c r="AD6" s="130"/>
      <c r="AE6" s="120"/>
      <c r="AF6" s="121"/>
      <c r="AG6" s="39"/>
      <c r="AH6" s="180"/>
      <c r="AI6" s="181"/>
      <c r="AJ6" s="182"/>
    </row>
    <row r="7" spans="1:36" ht="15.75">
      <c r="A7" s="57" t="s">
        <v>16</v>
      </c>
      <c r="B7" s="79">
        <v>76.285820508198555</v>
      </c>
      <c r="C7" s="77">
        <v>0.6888746083877777</v>
      </c>
      <c r="D7" s="59">
        <v>28117</v>
      </c>
      <c r="E7" s="39"/>
      <c r="F7" s="94">
        <v>75.949212220530171</v>
      </c>
      <c r="G7" s="91">
        <v>0.7167795769651093</v>
      </c>
      <c r="H7" s="93">
        <v>24174</v>
      </c>
      <c r="I7" s="39"/>
      <c r="J7" s="79">
        <v>76.777527576127369</v>
      </c>
      <c r="K7" s="77">
        <v>0.67316468316323608</v>
      </c>
      <c r="L7" s="59">
        <v>25720</v>
      </c>
      <c r="M7" s="39"/>
      <c r="N7" s="100">
        <v>75.714440471881488</v>
      </c>
      <c r="O7" s="91">
        <v>0.9851060475374922</v>
      </c>
      <c r="P7" s="93">
        <v>14452</v>
      </c>
      <c r="Q7" s="39"/>
      <c r="R7" s="81">
        <v>75.70914481586027</v>
      </c>
      <c r="S7" s="53">
        <v>1.9752480185435175</v>
      </c>
      <c r="T7" s="55">
        <v>6097</v>
      </c>
      <c r="U7" s="39"/>
      <c r="V7" s="122">
        <v>76.240804037107296</v>
      </c>
      <c r="W7" s="119">
        <v>0.85015314467815273</v>
      </c>
      <c r="X7" s="121">
        <v>14102</v>
      </c>
      <c r="Y7" s="39"/>
      <c r="Z7" s="145">
        <v>78.154000716767243</v>
      </c>
      <c r="AA7" s="53">
        <v>1.0704867859316991</v>
      </c>
      <c r="AB7" s="55">
        <v>9188</v>
      </c>
      <c r="AC7" s="39"/>
      <c r="AD7" s="148">
        <v>78.439022342454706</v>
      </c>
      <c r="AE7" s="119">
        <v>1.0565209972006606</v>
      </c>
      <c r="AF7" s="121">
        <v>9838</v>
      </c>
      <c r="AG7" s="39"/>
      <c r="AH7" s="183">
        <v>77.522959717706868</v>
      </c>
      <c r="AI7" s="184">
        <v>1.033153526956565</v>
      </c>
      <c r="AJ7" s="182">
        <v>10355</v>
      </c>
    </row>
    <row r="8" spans="1:36" ht="15.75">
      <c r="A8" s="57"/>
      <c r="B8" s="39"/>
      <c r="C8" s="39"/>
      <c r="D8" s="39"/>
      <c r="E8" s="39"/>
      <c r="F8" s="91"/>
      <c r="G8" s="91"/>
      <c r="H8" s="93"/>
      <c r="I8" s="39"/>
      <c r="J8" s="39"/>
      <c r="K8" s="39"/>
      <c r="L8" s="39"/>
      <c r="M8" s="39"/>
      <c r="N8" s="91"/>
      <c r="O8" s="92"/>
      <c r="P8" s="93"/>
      <c r="Q8" s="39"/>
      <c r="R8" s="39"/>
      <c r="S8" s="53"/>
      <c r="T8" s="55"/>
      <c r="U8" s="39"/>
      <c r="V8" s="130"/>
      <c r="W8" s="119"/>
      <c r="X8" s="121"/>
      <c r="Y8" s="39"/>
      <c r="Z8" s="60"/>
      <c r="AA8" s="53"/>
      <c r="AB8" s="55"/>
      <c r="AC8" s="39"/>
      <c r="AD8" s="130"/>
      <c r="AE8" s="119"/>
      <c r="AF8" s="121"/>
      <c r="AG8" s="39"/>
      <c r="AH8" s="180"/>
      <c r="AI8" s="184"/>
      <c r="AJ8" s="182"/>
    </row>
    <row r="9" spans="1:36" ht="15.75">
      <c r="A9" s="74" t="s">
        <v>17</v>
      </c>
      <c r="B9" s="80"/>
      <c r="C9" s="85"/>
      <c r="D9" s="39"/>
      <c r="E9" s="70"/>
      <c r="F9" s="95"/>
      <c r="G9" s="96"/>
      <c r="H9" s="93"/>
      <c r="I9" s="70"/>
      <c r="J9" s="80"/>
      <c r="K9" s="85"/>
      <c r="L9" s="39"/>
      <c r="M9" s="70"/>
      <c r="N9" s="95"/>
      <c r="O9" s="96"/>
      <c r="P9" s="93"/>
      <c r="Q9" s="70"/>
      <c r="R9" s="39"/>
      <c r="S9" s="53"/>
      <c r="T9" s="55"/>
      <c r="U9" s="70"/>
      <c r="V9" s="130"/>
      <c r="W9" s="119"/>
      <c r="X9" s="121"/>
      <c r="Y9" s="39"/>
      <c r="Z9" s="60"/>
      <c r="AA9" s="53"/>
      <c r="AB9" s="55"/>
      <c r="AC9" s="39"/>
      <c r="AD9" s="130"/>
      <c r="AE9" s="119"/>
      <c r="AF9" s="121"/>
      <c r="AG9" s="39"/>
      <c r="AH9" s="180"/>
      <c r="AI9" s="184"/>
      <c r="AJ9" s="182"/>
    </row>
    <row r="10" spans="1:36" ht="15.75">
      <c r="A10" s="57" t="s">
        <v>18</v>
      </c>
      <c r="B10" s="79">
        <v>23.831100029416344</v>
      </c>
      <c r="C10" s="77">
        <v>0.69059418054615662</v>
      </c>
      <c r="D10" s="59">
        <v>28072</v>
      </c>
      <c r="E10" s="39"/>
      <c r="F10" s="94">
        <v>24.067724363740684</v>
      </c>
      <c r="G10" s="91">
        <v>0.71695195783877352</v>
      </c>
      <c r="H10" s="93">
        <v>24174</v>
      </c>
      <c r="I10" s="39"/>
      <c r="J10" s="79">
        <v>23.298917313525106</v>
      </c>
      <c r="K10" s="77">
        <v>0.67393599249313851</v>
      </c>
      <c r="L10" s="59">
        <v>25720</v>
      </c>
      <c r="M10" s="39"/>
      <c r="N10" s="94">
        <v>24.11887010433438</v>
      </c>
      <c r="O10" s="91">
        <v>0.98279953752586202</v>
      </c>
      <c r="P10" s="93">
        <v>14452</v>
      </c>
      <c r="Q10" s="39"/>
      <c r="R10" s="79">
        <v>24.290855184139765</v>
      </c>
      <c r="S10" s="53">
        <v>1.9752480185435211</v>
      </c>
      <c r="T10" s="55">
        <v>6097</v>
      </c>
      <c r="U10" s="39"/>
      <c r="V10" s="132">
        <v>23.906563907053929</v>
      </c>
      <c r="W10" s="119">
        <v>0.85196104873164735</v>
      </c>
      <c r="X10" s="121">
        <v>14102</v>
      </c>
      <c r="Y10" s="39"/>
      <c r="Z10" s="146">
        <v>21.868620216163944</v>
      </c>
      <c r="AA10" s="53">
        <v>1.0236087228655464</v>
      </c>
      <c r="AB10" s="55">
        <v>9188</v>
      </c>
      <c r="AC10" s="39"/>
      <c r="AD10" s="148">
        <v>21.616765262038829</v>
      </c>
      <c r="AE10" s="119">
        <v>1.0752095010533647</v>
      </c>
      <c r="AF10" s="121">
        <v>9838</v>
      </c>
      <c r="AG10" s="39"/>
      <c r="AH10" s="183">
        <v>22.483975080168321</v>
      </c>
      <c r="AI10" s="184">
        <v>1.020620207654241</v>
      </c>
      <c r="AJ10" s="182">
        <v>10355</v>
      </c>
    </row>
    <row r="11" spans="1:36" ht="15.75">
      <c r="A11" s="57" t="s">
        <v>19</v>
      </c>
      <c r="B11" s="79">
        <v>7.2115493597008804</v>
      </c>
      <c r="C11" s="77">
        <v>0.4192984717391921</v>
      </c>
      <c r="D11" s="59">
        <v>28072</v>
      </c>
      <c r="E11" s="39"/>
      <c r="F11" s="94">
        <v>8.1558131581753948</v>
      </c>
      <c r="G11" s="91">
        <v>0.45900646593618166</v>
      </c>
      <c r="H11" s="93">
        <v>24174</v>
      </c>
      <c r="I11" s="39"/>
      <c r="J11" s="79">
        <v>8.0983839122275576</v>
      </c>
      <c r="K11" s="77">
        <v>0.43492141135087437</v>
      </c>
      <c r="L11" s="59">
        <v>25720</v>
      </c>
      <c r="M11" s="39"/>
      <c r="N11" s="94">
        <v>9.0451674830168649</v>
      </c>
      <c r="O11" s="91">
        <v>0.658932252445112</v>
      </c>
      <c r="P11" s="93">
        <v>14452</v>
      </c>
      <c r="Q11" s="39"/>
      <c r="R11" s="79">
        <v>8.5126525329167428</v>
      </c>
      <c r="S11" s="53">
        <v>1.2854021842550121</v>
      </c>
      <c r="T11" s="55">
        <v>6097</v>
      </c>
      <c r="U11" s="39"/>
      <c r="V11" s="133">
        <v>8.7634113445130879</v>
      </c>
      <c r="W11" s="119">
        <v>0.5648181968017143</v>
      </c>
      <c r="X11" s="121">
        <v>14102</v>
      </c>
      <c r="Y11" s="39"/>
      <c r="Z11" s="146">
        <v>8.4599929001295138</v>
      </c>
      <c r="AA11" s="60">
        <v>0.68912976771329504</v>
      </c>
      <c r="AB11" s="56">
        <v>9188</v>
      </c>
      <c r="AC11" s="39"/>
      <c r="AD11" s="148">
        <v>8.2904181156109722</v>
      </c>
      <c r="AE11" s="119">
        <v>0.72024743917942091</v>
      </c>
      <c r="AF11" s="121">
        <v>9838</v>
      </c>
      <c r="AG11" s="39"/>
      <c r="AH11" s="183">
        <v>8.1703127277604004</v>
      </c>
      <c r="AI11" s="184">
        <v>0.6696421174741396</v>
      </c>
      <c r="AJ11" s="182">
        <v>10355</v>
      </c>
    </row>
    <row r="12" spans="1:36" ht="15.75">
      <c r="A12" s="57" t="s">
        <v>20</v>
      </c>
      <c r="B12" s="79">
        <v>6.4936551150600623</v>
      </c>
      <c r="C12" s="77">
        <v>0.39941758161658703</v>
      </c>
      <c r="D12" s="59">
        <v>28072</v>
      </c>
      <c r="E12" s="39"/>
      <c r="F12" s="94">
        <v>6.430722551029195</v>
      </c>
      <c r="G12" s="91">
        <v>0.4113920141055063</v>
      </c>
      <c r="H12" s="93">
        <v>24174</v>
      </c>
      <c r="I12" s="39"/>
      <c r="J12" s="79">
        <v>6.396192839757977</v>
      </c>
      <c r="K12" s="77">
        <v>0.39008348588516517</v>
      </c>
      <c r="L12" s="59">
        <v>25720</v>
      </c>
      <c r="M12" s="39"/>
      <c r="N12" s="94">
        <v>6.9370956218917623</v>
      </c>
      <c r="O12" s="91">
        <v>0.58370943223835381</v>
      </c>
      <c r="P12" s="93">
        <v>14452</v>
      </c>
      <c r="Q12" s="39"/>
      <c r="R12" s="79">
        <v>6.4917320674950467</v>
      </c>
      <c r="S12" s="53">
        <v>1.1348314468608067</v>
      </c>
      <c r="T12" s="55">
        <v>6097</v>
      </c>
      <c r="U12" s="39"/>
      <c r="V12" s="132">
        <v>6.120480026460708</v>
      </c>
      <c r="W12" s="119">
        <v>0.47881278103909741</v>
      </c>
      <c r="X12" s="121">
        <v>14102</v>
      </c>
      <c r="Y12" s="39"/>
      <c r="Z12" s="79">
        <v>6.3817109075950835</v>
      </c>
      <c r="AA12" s="53">
        <v>0.60528436143829945</v>
      </c>
      <c r="AB12" s="55">
        <v>9188</v>
      </c>
      <c r="AC12" s="39"/>
      <c r="AD12" s="147">
        <v>5.9814887441930296</v>
      </c>
      <c r="AE12" s="119">
        <v>0.61943747930547322</v>
      </c>
      <c r="AF12" s="121">
        <v>9838</v>
      </c>
      <c r="AG12" s="39"/>
      <c r="AH12" s="185">
        <v>6.5336520732667989</v>
      </c>
      <c r="AI12" s="184">
        <v>0.60413988296532073</v>
      </c>
      <c r="AJ12" s="182">
        <v>10355</v>
      </c>
    </row>
    <row r="13" spans="1:36" ht="15.75">
      <c r="A13" s="58" t="s">
        <v>21</v>
      </c>
      <c r="B13" s="79">
        <v>62.463695495822712</v>
      </c>
      <c r="C13" s="77">
        <v>0.78487703448337953</v>
      </c>
      <c r="D13" s="59">
        <v>28072</v>
      </c>
      <c r="E13" s="39"/>
      <c r="F13" s="94">
        <v>61.345739927054716</v>
      </c>
      <c r="G13" s="91">
        <v>0.81667680195657155</v>
      </c>
      <c r="H13" s="93">
        <v>24174</v>
      </c>
      <c r="I13" s="39"/>
      <c r="J13" s="79">
        <v>62.206505934489364</v>
      </c>
      <c r="K13" s="77">
        <v>0.77299460077483673</v>
      </c>
      <c r="L13" s="59">
        <v>25720</v>
      </c>
      <c r="M13" s="39"/>
      <c r="N13" s="94">
        <v>59.89886679075699</v>
      </c>
      <c r="O13" s="91">
        <v>1.1259191230735937</v>
      </c>
      <c r="P13" s="93">
        <v>14452</v>
      </c>
      <c r="Q13" s="39"/>
      <c r="R13" s="79">
        <v>60.704760215448452</v>
      </c>
      <c r="S13" s="60">
        <v>2.2496109004295342</v>
      </c>
      <c r="T13" s="56">
        <v>6097</v>
      </c>
      <c r="U13" s="39"/>
      <c r="V13" s="133">
        <v>61.209544721972279</v>
      </c>
      <c r="W13" s="130">
        <v>0.97332880227690666</v>
      </c>
      <c r="X13" s="127">
        <v>14102</v>
      </c>
      <c r="Y13" s="39"/>
      <c r="Z13" s="79">
        <v>63.289675976111461</v>
      </c>
      <c r="AA13" s="53">
        <v>1.1936337363043457</v>
      </c>
      <c r="AB13" s="55">
        <v>9188</v>
      </c>
      <c r="AC13" s="39"/>
      <c r="AD13" s="148">
        <v>64.111327878157169</v>
      </c>
      <c r="AE13" s="119">
        <v>1.2529456422380236</v>
      </c>
      <c r="AF13" s="121">
        <v>9838</v>
      </c>
      <c r="AG13" s="39"/>
      <c r="AH13" s="185">
        <v>62.812060118804482</v>
      </c>
      <c r="AI13" s="184">
        <v>1.1815563738666435</v>
      </c>
      <c r="AJ13" s="182">
        <v>10355</v>
      </c>
    </row>
    <row r="14" spans="1:36" ht="15.75">
      <c r="A14" s="58"/>
      <c r="B14" s="79"/>
      <c r="C14" s="77"/>
      <c r="D14" s="59"/>
      <c r="E14" s="39"/>
      <c r="F14" s="94"/>
      <c r="G14" s="91"/>
      <c r="H14" s="93"/>
      <c r="I14" s="39"/>
      <c r="J14" s="79"/>
      <c r="K14" s="77"/>
      <c r="L14" s="59"/>
      <c r="M14" s="39"/>
      <c r="N14" s="94"/>
      <c r="O14" s="91"/>
      <c r="P14" s="93"/>
      <c r="Q14" s="39"/>
      <c r="R14" s="79"/>
      <c r="S14" s="60"/>
      <c r="T14" s="56"/>
      <c r="U14" s="39"/>
      <c r="V14" s="133"/>
      <c r="W14" s="130"/>
      <c r="X14" s="127"/>
      <c r="Y14" s="39"/>
      <c r="Z14" s="79"/>
      <c r="AA14" s="53"/>
      <c r="AB14" s="55"/>
      <c r="AC14" s="39"/>
      <c r="AD14" s="148"/>
      <c r="AE14" s="119"/>
      <c r="AF14" s="121"/>
      <c r="AG14" s="39"/>
      <c r="AH14" s="185"/>
      <c r="AI14" s="184"/>
      <c r="AJ14" s="182"/>
    </row>
    <row r="15" spans="1:36" s="18" customFormat="1" ht="12.75">
      <c r="A15" s="38" t="s">
        <v>23</v>
      </c>
      <c r="B15" s="37"/>
      <c r="C15" s="37"/>
      <c r="D15" s="36"/>
      <c r="E15" s="35"/>
      <c r="F15" s="34"/>
      <c r="G15" s="34"/>
      <c r="H15" s="33"/>
      <c r="I15" s="35"/>
      <c r="J15" s="32"/>
      <c r="K15" s="32"/>
      <c r="L15" s="36"/>
      <c r="M15" s="35"/>
      <c r="N15" s="34"/>
      <c r="O15" s="34"/>
      <c r="P15" s="31"/>
      <c r="Q15" s="35"/>
      <c r="R15" s="30"/>
      <c r="S15" s="30"/>
      <c r="T15" s="29"/>
      <c r="U15" s="35"/>
      <c r="V15" s="28"/>
      <c r="W15" s="28"/>
      <c r="X15" s="27"/>
      <c r="Y15" s="16"/>
      <c r="Z15" s="17"/>
      <c r="AA15" s="17"/>
      <c r="AB15" s="16"/>
      <c r="AC15" s="16"/>
      <c r="AD15" s="28"/>
      <c r="AE15" s="28"/>
      <c r="AF15" s="27"/>
      <c r="AG15" s="16"/>
      <c r="AH15" s="186"/>
      <c r="AI15" s="186"/>
      <c r="AJ15" s="187"/>
    </row>
    <row r="16" spans="1:36" s="18" customFormat="1" ht="12.75">
      <c r="A16" s="35" t="s">
        <v>24</v>
      </c>
      <c r="B16" s="37" t="s">
        <v>8</v>
      </c>
      <c r="C16" s="37" t="s">
        <v>25</v>
      </c>
      <c r="D16" s="37" t="s">
        <v>25</v>
      </c>
      <c r="E16" s="35"/>
      <c r="F16" s="34" t="s">
        <v>8</v>
      </c>
      <c r="G16" s="34" t="s">
        <v>25</v>
      </c>
      <c r="H16" s="19" t="s">
        <v>25</v>
      </c>
      <c r="I16" s="35"/>
      <c r="J16" s="37" t="s">
        <v>8</v>
      </c>
      <c r="K16" s="37" t="s">
        <v>25</v>
      </c>
      <c r="L16" s="37" t="s">
        <v>25</v>
      </c>
      <c r="M16" s="35"/>
      <c r="N16" s="34" t="s">
        <v>8</v>
      </c>
      <c r="O16" s="34" t="s">
        <v>25</v>
      </c>
      <c r="P16" s="19" t="s">
        <v>25</v>
      </c>
      <c r="Q16" s="35"/>
      <c r="R16" s="104">
        <f>0.598526703499079*100</f>
        <v>59.852670349907896</v>
      </c>
      <c r="S16" s="30">
        <v>7.565791043442303</v>
      </c>
      <c r="T16" s="109">
        <v>515</v>
      </c>
      <c r="U16" s="35"/>
      <c r="V16" s="125">
        <v>63.30518840952216</v>
      </c>
      <c r="W16" s="28">
        <v>3.1575377770204049</v>
      </c>
      <c r="X16" s="135">
        <v>1311</v>
      </c>
      <c r="Y16" s="16"/>
      <c r="Z16" s="138">
        <v>69.032682888643649</v>
      </c>
      <c r="AA16" s="17">
        <v>3.7489356578326039</v>
      </c>
      <c r="AB16" s="139">
        <v>938</v>
      </c>
      <c r="AC16" s="16"/>
      <c r="AD16" s="147">
        <v>63.264008736076164</v>
      </c>
      <c r="AE16" s="28">
        <v>3.8184340262282346</v>
      </c>
      <c r="AF16" s="135">
        <v>1035</v>
      </c>
      <c r="AG16" s="16"/>
      <c r="AH16" s="185">
        <v>65.267975439849764</v>
      </c>
      <c r="AI16" s="186">
        <v>3.7006298758204825</v>
      </c>
      <c r="AJ16" s="188">
        <v>1050</v>
      </c>
    </row>
    <row r="17" spans="1:36" s="18" customFormat="1" ht="12.75">
      <c r="A17" s="15">
        <v>2</v>
      </c>
      <c r="B17" s="37" t="s">
        <v>8</v>
      </c>
      <c r="C17" s="37" t="s">
        <v>25</v>
      </c>
      <c r="D17" s="37" t="s">
        <v>25</v>
      </c>
      <c r="E17" s="35"/>
      <c r="F17" s="34" t="s">
        <v>8</v>
      </c>
      <c r="G17" s="34" t="s">
        <v>25</v>
      </c>
      <c r="H17" s="19" t="s">
        <v>25</v>
      </c>
      <c r="I17" s="35"/>
      <c r="J17" s="37" t="s">
        <v>8</v>
      </c>
      <c r="K17" s="37" t="s">
        <v>25</v>
      </c>
      <c r="L17" s="37" t="s">
        <v>25</v>
      </c>
      <c r="M17" s="35"/>
      <c r="N17" s="34" t="s">
        <v>8</v>
      </c>
      <c r="O17" s="34" t="s">
        <v>25</v>
      </c>
      <c r="P17" s="19" t="s">
        <v>25</v>
      </c>
      <c r="Q17" s="35"/>
      <c r="R17" s="104">
        <f>0.640471512770138*100</f>
        <v>64.047151277013796</v>
      </c>
      <c r="S17" s="30">
        <v>7.649654685060316</v>
      </c>
      <c r="T17" s="109">
        <v>511</v>
      </c>
      <c r="U17" s="35"/>
      <c r="V17" s="125">
        <v>66.127393432441536</v>
      </c>
      <c r="W17" s="28">
        <v>3.0264514487084</v>
      </c>
      <c r="X17" s="135">
        <v>1376</v>
      </c>
      <c r="Y17" s="16"/>
      <c r="Z17" s="104">
        <v>68.202954311985991</v>
      </c>
      <c r="AA17" s="17">
        <v>3.7363062268331291</v>
      </c>
      <c r="AB17" s="139">
        <v>958</v>
      </c>
      <c r="AC17" s="16"/>
      <c r="AD17" s="147">
        <v>69.690057073705617</v>
      </c>
      <c r="AE17" s="28">
        <v>3.8198408913346138</v>
      </c>
      <c r="AF17" s="135">
        <v>940</v>
      </c>
      <c r="AG17" s="16"/>
      <c r="AH17" s="185">
        <v>69.235906908565298</v>
      </c>
      <c r="AI17" s="186">
        <v>3.5974327288426533</v>
      </c>
      <c r="AJ17" s="188">
        <v>1044</v>
      </c>
    </row>
    <row r="18" spans="1:36" s="18" customFormat="1" ht="12.75">
      <c r="A18" s="15">
        <v>3</v>
      </c>
      <c r="B18" s="37" t="s">
        <v>8</v>
      </c>
      <c r="C18" s="37" t="s">
        <v>25</v>
      </c>
      <c r="D18" s="37" t="s">
        <v>25</v>
      </c>
      <c r="E18" s="38"/>
      <c r="F18" s="34" t="s">
        <v>8</v>
      </c>
      <c r="G18" s="19" t="s">
        <v>25</v>
      </c>
      <c r="H18" s="19" t="s">
        <v>25</v>
      </c>
      <c r="I18" s="38"/>
      <c r="J18" s="37" t="s">
        <v>8</v>
      </c>
      <c r="K18" s="37" t="s">
        <v>25</v>
      </c>
      <c r="L18" s="37" t="s">
        <v>25</v>
      </c>
      <c r="M18" s="38"/>
      <c r="N18" s="34" t="s">
        <v>8</v>
      </c>
      <c r="O18" s="19" t="s">
        <v>25</v>
      </c>
      <c r="P18" s="19" t="s">
        <v>25</v>
      </c>
      <c r="Q18" s="38"/>
      <c r="R18" s="104">
        <f>0.731871838111298*100</f>
        <v>73.187183811129799</v>
      </c>
      <c r="S18" s="30">
        <v>6.5425273449273931</v>
      </c>
      <c r="T18" s="109">
        <v>566</v>
      </c>
      <c r="U18" s="38"/>
      <c r="V18" s="125">
        <v>69.77581961759185</v>
      </c>
      <c r="W18" s="28">
        <v>3.1212892206439307</v>
      </c>
      <c r="X18" s="135">
        <v>1218</v>
      </c>
      <c r="Y18" s="16"/>
      <c r="Z18" s="104">
        <v>72.24246356128593</v>
      </c>
      <c r="AA18" s="17">
        <v>3.7026588840340082</v>
      </c>
      <c r="AB18" s="139">
        <v>902</v>
      </c>
      <c r="AC18" s="16"/>
      <c r="AD18" s="147">
        <v>73.642004345024731</v>
      </c>
      <c r="AE18" s="28">
        <v>3.7175156285195743</v>
      </c>
      <c r="AF18" s="135">
        <v>912</v>
      </c>
      <c r="AG18" s="16"/>
      <c r="AH18" s="185">
        <v>72.594582583803529</v>
      </c>
      <c r="AI18" s="186">
        <v>3.5703262195043384</v>
      </c>
      <c r="AJ18" s="188">
        <v>990</v>
      </c>
    </row>
    <row r="19" spans="1:36" s="18" customFormat="1" ht="12.75">
      <c r="A19" s="15">
        <v>4</v>
      </c>
      <c r="B19" s="37" t="s">
        <v>8</v>
      </c>
      <c r="C19" s="37" t="s">
        <v>25</v>
      </c>
      <c r="D19" s="37" t="s">
        <v>25</v>
      </c>
      <c r="E19" s="35"/>
      <c r="F19" s="34" t="s">
        <v>8</v>
      </c>
      <c r="G19" s="34" t="s">
        <v>25</v>
      </c>
      <c r="H19" s="19" t="s">
        <v>25</v>
      </c>
      <c r="I19" s="35"/>
      <c r="J19" s="37" t="s">
        <v>8</v>
      </c>
      <c r="K19" s="37" t="s">
        <v>25</v>
      </c>
      <c r="L19" s="37" t="s">
        <v>25</v>
      </c>
      <c r="M19" s="35"/>
      <c r="N19" s="34" t="s">
        <v>8</v>
      </c>
      <c r="O19" s="34" t="s">
        <v>25</v>
      </c>
      <c r="P19" s="19" t="s">
        <v>25</v>
      </c>
      <c r="Q19" s="35"/>
      <c r="R19" s="104">
        <f>0.76*100</f>
        <v>76</v>
      </c>
      <c r="S19" s="30">
        <v>5.9121397352029135</v>
      </c>
      <c r="T19" s="109">
        <v>695</v>
      </c>
      <c r="U19" s="35"/>
      <c r="V19" s="125">
        <v>76.17312397692163</v>
      </c>
      <c r="W19" s="28">
        <v>2.6714222343669434</v>
      </c>
      <c r="X19" s="135">
        <v>1431</v>
      </c>
      <c r="Y19" s="16"/>
      <c r="Z19" s="104">
        <v>78.341775009571634</v>
      </c>
      <c r="AA19" s="17">
        <v>3.3927857211430705</v>
      </c>
      <c r="AB19" s="139">
        <v>909</v>
      </c>
      <c r="AC19" s="16"/>
      <c r="AD19" s="147">
        <v>78.700250591600081</v>
      </c>
      <c r="AE19" s="28">
        <v>3.4951650060099149</v>
      </c>
      <c r="AF19" s="135">
        <v>891</v>
      </c>
      <c r="AG19" s="16"/>
      <c r="AH19" s="185">
        <v>78.460863127043353</v>
      </c>
      <c r="AI19" s="186">
        <v>3.3716308744213053</v>
      </c>
      <c r="AJ19" s="188">
        <v>943</v>
      </c>
    </row>
    <row r="20" spans="1:36" s="18" customFormat="1" ht="12.75">
      <c r="A20" s="15">
        <v>5</v>
      </c>
      <c r="B20" s="37" t="s">
        <v>8</v>
      </c>
      <c r="C20" s="37" t="s">
        <v>25</v>
      </c>
      <c r="D20" s="37" t="s">
        <v>25</v>
      </c>
      <c r="E20" s="35"/>
      <c r="F20" s="34" t="s">
        <v>8</v>
      </c>
      <c r="G20" s="34" t="s">
        <v>25</v>
      </c>
      <c r="H20" s="19" t="s">
        <v>25</v>
      </c>
      <c r="I20" s="35"/>
      <c r="J20" s="37" t="s">
        <v>8</v>
      </c>
      <c r="K20" s="37" t="s">
        <v>25</v>
      </c>
      <c r="L20" s="37" t="s">
        <v>25</v>
      </c>
      <c r="M20" s="35"/>
      <c r="N20" s="34" t="s">
        <v>8</v>
      </c>
      <c r="O20" s="34" t="s">
        <v>25</v>
      </c>
      <c r="P20" s="19" t="s">
        <v>25</v>
      </c>
      <c r="Q20" s="35"/>
      <c r="R20" s="104">
        <f>0.76283185840708*100</f>
        <v>76.283185840708001</v>
      </c>
      <c r="S20" s="30">
        <v>6.4357997438289232</v>
      </c>
      <c r="T20" s="109">
        <v>606</v>
      </c>
      <c r="U20" s="35"/>
      <c r="V20" s="125">
        <v>76.44437765859071</v>
      </c>
      <c r="W20" s="28">
        <v>2.5869321942814594</v>
      </c>
      <c r="X20" s="135">
        <v>1514</v>
      </c>
      <c r="Y20" s="16"/>
      <c r="Z20" s="104">
        <v>76.256666860611702</v>
      </c>
      <c r="AA20" s="17">
        <v>3.5742446452063774</v>
      </c>
      <c r="AB20" s="139">
        <v>874</v>
      </c>
      <c r="AC20" s="16"/>
      <c r="AD20" s="147">
        <v>78.814347286859785</v>
      </c>
      <c r="AE20" s="28">
        <v>3.4310336849099898</v>
      </c>
      <c r="AF20" s="135">
        <v>921</v>
      </c>
      <c r="AG20" s="16"/>
      <c r="AH20" s="185">
        <v>79.619299160234775</v>
      </c>
      <c r="AI20" s="186">
        <v>3.3540023689041076</v>
      </c>
      <c r="AJ20" s="188">
        <v>915</v>
      </c>
    </row>
    <row r="21" spans="1:36" s="18" customFormat="1" ht="12.75">
      <c r="A21" s="15">
        <v>6</v>
      </c>
      <c r="B21" s="37" t="s">
        <v>8</v>
      </c>
      <c r="C21" s="37" t="s">
        <v>25</v>
      </c>
      <c r="D21" s="37" t="s">
        <v>25</v>
      </c>
      <c r="E21" s="35"/>
      <c r="F21" s="34" t="s">
        <v>8</v>
      </c>
      <c r="G21" s="34" t="s">
        <v>25</v>
      </c>
      <c r="H21" s="19" t="s">
        <v>25</v>
      </c>
      <c r="I21" s="35"/>
      <c r="J21" s="37" t="s">
        <v>8</v>
      </c>
      <c r="K21" s="37" t="s">
        <v>25</v>
      </c>
      <c r="L21" s="37" t="s">
        <v>25</v>
      </c>
      <c r="M21" s="35"/>
      <c r="N21" s="34" t="s">
        <v>8</v>
      </c>
      <c r="O21" s="34" t="s">
        <v>25</v>
      </c>
      <c r="P21" s="19" t="s">
        <v>25</v>
      </c>
      <c r="Q21" s="35"/>
      <c r="R21" s="104">
        <f>0.788888888888889*100</f>
        <v>78.8888888888889</v>
      </c>
      <c r="S21" s="30">
        <v>5.4699250651685034</v>
      </c>
      <c r="T21" s="109">
        <v>681</v>
      </c>
      <c r="U21" s="35"/>
      <c r="V21" s="125">
        <v>79.241840552713498</v>
      </c>
      <c r="W21" s="28">
        <v>2.5548270200066696</v>
      </c>
      <c r="X21" s="135">
        <v>1418</v>
      </c>
      <c r="Y21" s="16"/>
      <c r="Z21" s="104">
        <v>81.173681779281466</v>
      </c>
      <c r="AA21" s="17">
        <v>3.1663333289652655</v>
      </c>
      <c r="AB21" s="139">
        <v>940</v>
      </c>
      <c r="AC21" s="16"/>
      <c r="AD21" s="147">
        <v>81.499444637854154</v>
      </c>
      <c r="AE21" s="28">
        <v>3.1211734753354814</v>
      </c>
      <c r="AF21" s="135">
        <v>1005</v>
      </c>
      <c r="AG21" s="16"/>
      <c r="AH21" s="185">
        <v>78.753643354412276</v>
      </c>
      <c r="AI21" s="186">
        <v>3.1090776631018446</v>
      </c>
      <c r="AJ21" s="188">
        <v>1098</v>
      </c>
    </row>
    <row r="22" spans="1:36" s="18" customFormat="1" ht="12.75">
      <c r="A22" s="15">
        <v>7</v>
      </c>
      <c r="B22" s="37" t="s">
        <v>8</v>
      </c>
      <c r="C22" s="37" t="s">
        <v>25</v>
      </c>
      <c r="D22" s="37" t="s">
        <v>25</v>
      </c>
      <c r="E22" s="35"/>
      <c r="F22" s="34" t="s">
        <v>8</v>
      </c>
      <c r="G22" s="34" t="s">
        <v>25</v>
      </c>
      <c r="H22" s="19" t="s">
        <v>25</v>
      </c>
      <c r="I22" s="35"/>
      <c r="J22" s="37" t="s">
        <v>8</v>
      </c>
      <c r="K22" s="37" t="s">
        <v>25</v>
      </c>
      <c r="L22" s="37" t="s">
        <v>25</v>
      </c>
      <c r="M22" s="35"/>
      <c r="N22" s="34" t="s">
        <v>8</v>
      </c>
      <c r="O22" s="34" t="s">
        <v>25</v>
      </c>
      <c r="P22" s="19" t="s">
        <v>25</v>
      </c>
      <c r="Q22" s="35"/>
      <c r="R22" s="104">
        <f>0.783783783783784*100</f>
        <v>78.3783783783784</v>
      </c>
      <c r="S22" s="30">
        <v>5.7370589630809974</v>
      </c>
      <c r="T22" s="109">
        <v>652</v>
      </c>
      <c r="U22" s="35"/>
      <c r="V22" s="125">
        <v>79.440530009723815</v>
      </c>
      <c r="W22" s="28">
        <v>2.4943919328528423</v>
      </c>
      <c r="X22" s="135">
        <v>1477</v>
      </c>
      <c r="Y22" s="16"/>
      <c r="Z22" s="104">
        <v>83.89214614118579</v>
      </c>
      <c r="AA22" s="17">
        <v>2.9854096101775696</v>
      </c>
      <c r="AB22" s="139">
        <v>935</v>
      </c>
      <c r="AC22" s="16"/>
      <c r="AD22" s="148">
        <v>84.09228525831378</v>
      </c>
      <c r="AE22" s="28">
        <v>2.8203427246484614</v>
      </c>
      <c r="AF22" s="135">
        <v>1092</v>
      </c>
      <c r="AG22" s="16"/>
      <c r="AH22" s="185">
        <v>80.123240848601625</v>
      </c>
      <c r="AI22" s="186">
        <v>2.9966150744845321</v>
      </c>
      <c r="AJ22" s="188">
        <v>1125</v>
      </c>
    </row>
    <row r="23" spans="1:36" s="18" customFormat="1" ht="12.75">
      <c r="A23" s="15">
        <v>8</v>
      </c>
      <c r="B23" s="37" t="s">
        <v>8</v>
      </c>
      <c r="C23" s="37" t="s">
        <v>25</v>
      </c>
      <c r="D23" s="37" t="s">
        <v>25</v>
      </c>
      <c r="E23" s="35"/>
      <c r="F23" s="34" t="s">
        <v>8</v>
      </c>
      <c r="G23" s="34" t="s">
        <v>25</v>
      </c>
      <c r="H23" s="19" t="s">
        <v>25</v>
      </c>
      <c r="I23" s="35"/>
      <c r="J23" s="37" t="s">
        <v>8</v>
      </c>
      <c r="K23" s="37" t="s">
        <v>25</v>
      </c>
      <c r="L23" s="37" t="s">
        <v>25</v>
      </c>
      <c r="M23" s="35"/>
      <c r="N23" s="34" t="s">
        <v>8</v>
      </c>
      <c r="O23" s="34" t="s">
        <v>25</v>
      </c>
      <c r="P23" s="19" t="s">
        <v>25</v>
      </c>
      <c r="Q23" s="35"/>
      <c r="R23" s="104">
        <f>0.779270633397313*100</f>
        <v>77.927063339731291</v>
      </c>
      <c r="S23" s="30">
        <v>6.5349085080906022</v>
      </c>
      <c r="T23" s="109">
        <v>584</v>
      </c>
      <c r="U23" s="35"/>
      <c r="V23" s="125">
        <v>81.676640535205777</v>
      </c>
      <c r="W23" s="28">
        <v>2.3901802820687408</v>
      </c>
      <c r="X23" s="135">
        <v>1474</v>
      </c>
      <c r="Y23" s="16"/>
      <c r="Z23" s="104">
        <v>82.613195724018922</v>
      </c>
      <c r="AA23" s="17">
        <v>3.0978756603960349</v>
      </c>
      <c r="AB23" s="139">
        <v>923</v>
      </c>
      <c r="AC23" s="16"/>
      <c r="AD23" s="147">
        <v>82.524603192624724</v>
      </c>
      <c r="AE23" s="28">
        <v>3.0255104646325082</v>
      </c>
      <c r="AF23" s="135">
        <v>1023</v>
      </c>
      <c r="AG23" s="16"/>
      <c r="AH23" s="185">
        <v>82.518313743643205</v>
      </c>
      <c r="AI23" s="186">
        <v>2.8763680057794949</v>
      </c>
      <c r="AJ23" s="188">
        <v>1106</v>
      </c>
    </row>
    <row r="24" spans="1:36" s="18" customFormat="1" ht="12.75">
      <c r="A24" s="15">
        <v>9</v>
      </c>
      <c r="B24" s="37" t="s">
        <v>8</v>
      </c>
      <c r="C24" s="37" t="s">
        <v>25</v>
      </c>
      <c r="D24" s="37" t="s">
        <v>25</v>
      </c>
      <c r="E24" s="35"/>
      <c r="F24" s="34" t="s">
        <v>8</v>
      </c>
      <c r="G24" s="34" t="s">
        <v>25</v>
      </c>
      <c r="H24" s="19" t="s">
        <v>25</v>
      </c>
      <c r="I24" s="35"/>
      <c r="J24" s="37" t="s">
        <v>8</v>
      </c>
      <c r="K24" s="37" t="s">
        <v>25</v>
      </c>
      <c r="L24" s="37" t="s">
        <v>25</v>
      </c>
      <c r="M24" s="35"/>
      <c r="N24" s="34" t="s">
        <v>8</v>
      </c>
      <c r="O24" s="34" t="s">
        <v>25</v>
      </c>
      <c r="P24" s="19" t="s">
        <v>25</v>
      </c>
      <c r="Q24" s="35"/>
      <c r="R24" s="104">
        <f>0.806501547987616*100</f>
        <v>80.650154798761591</v>
      </c>
      <c r="S24" s="30">
        <v>5.5899670862913879</v>
      </c>
      <c r="T24" s="109">
        <v>604</v>
      </c>
      <c r="U24" s="35"/>
      <c r="V24" s="125">
        <v>82.007253985359284</v>
      </c>
      <c r="W24" s="28">
        <v>2.4129205046116056</v>
      </c>
      <c r="X24" s="135">
        <v>1426</v>
      </c>
      <c r="Y24" s="16"/>
      <c r="Z24" s="104">
        <v>83.433278542535234</v>
      </c>
      <c r="AA24" s="17">
        <v>3.0129046180912269</v>
      </c>
      <c r="AB24" s="139">
        <v>939</v>
      </c>
      <c r="AC24" s="16"/>
      <c r="AD24" s="147">
        <v>84.575840797878357</v>
      </c>
      <c r="AE24" s="28">
        <v>2.8803301568490869</v>
      </c>
      <c r="AF24" s="135">
        <v>1021</v>
      </c>
      <c r="AG24" s="16"/>
      <c r="AH24" s="185">
        <v>83.118058610751191</v>
      </c>
      <c r="AI24" s="186">
        <v>2.8734569093866069</v>
      </c>
      <c r="AJ24" s="188">
        <v>1078</v>
      </c>
    </row>
    <row r="25" spans="1:36" s="18" customFormat="1" ht="12.75">
      <c r="A25" s="35" t="s">
        <v>26</v>
      </c>
      <c r="B25" s="37" t="s">
        <v>8</v>
      </c>
      <c r="C25" s="37" t="s">
        <v>25</v>
      </c>
      <c r="D25" s="37" t="s">
        <v>25</v>
      </c>
      <c r="E25" s="35"/>
      <c r="F25" s="34" t="s">
        <v>8</v>
      </c>
      <c r="G25" s="34" t="s">
        <v>25</v>
      </c>
      <c r="H25" s="19" t="s">
        <v>25</v>
      </c>
      <c r="I25" s="35"/>
      <c r="J25" s="37" t="s">
        <v>8</v>
      </c>
      <c r="K25" s="37" t="s">
        <v>25</v>
      </c>
      <c r="L25" s="37" t="s">
        <v>25</v>
      </c>
      <c r="M25" s="35"/>
      <c r="N25" s="34" t="s">
        <v>8</v>
      </c>
      <c r="O25" s="34" t="s">
        <v>25</v>
      </c>
      <c r="P25" s="19" t="s">
        <v>25</v>
      </c>
      <c r="Q25" s="35"/>
      <c r="R25" s="104">
        <f>0.866261398176292*100</f>
        <v>86.626139817629195</v>
      </c>
      <c r="S25" s="30">
        <v>4.7722598508891352</v>
      </c>
      <c r="T25" s="109">
        <v>683</v>
      </c>
      <c r="U25" s="35"/>
      <c r="V25" s="125">
        <v>84.757510820112884</v>
      </c>
      <c r="W25" s="28">
        <v>2.2336503246853638</v>
      </c>
      <c r="X25" s="135">
        <v>1457</v>
      </c>
      <c r="Y25" s="16"/>
      <c r="Z25" s="104">
        <v>84.414898519161866</v>
      </c>
      <c r="AA25" s="17">
        <v>3.0537605579143232</v>
      </c>
      <c r="AB25" s="139">
        <v>870</v>
      </c>
      <c r="AC25" s="16"/>
      <c r="AD25" s="147">
        <v>84.585643675533959</v>
      </c>
      <c r="AE25" s="28">
        <v>2.9125741225412671</v>
      </c>
      <c r="AF25" s="135">
        <v>998</v>
      </c>
      <c r="AG25" s="16"/>
      <c r="AH25" s="185">
        <v>84.271952774303855</v>
      </c>
      <c r="AI25" s="186">
        <v>2.8909136547749958</v>
      </c>
      <c r="AJ25" s="188">
        <v>1006</v>
      </c>
    </row>
    <row r="26" spans="1:36" s="18" customFormat="1" ht="12.75">
      <c r="A26" s="35"/>
      <c r="B26" s="37"/>
      <c r="C26" s="37"/>
      <c r="D26" s="20"/>
      <c r="E26" s="35"/>
      <c r="F26" s="34"/>
      <c r="G26" s="34"/>
      <c r="H26" s="33"/>
      <c r="I26" s="35"/>
      <c r="J26" s="32"/>
      <c r="K26" s="32"/>
      <c r="L26" s="20"/>
      <c r="M26" s="35"/>
      <c r="N26" s="34"/>
      <c r="O26" s="34"/>
      <c r="P26" s="31"/>
      <c r="Q26" s="35"/>
      <c r="R26" s="105"/>
      <c r="S26" s="30"/>
      <c r="T26" s="26"/>
      <c r="U26" s="35"/>
      <c r="V26" s="126"/>
      <c r="W26" s="28"/>
      <c r="X26" s="21"/>
      <c r="Y26" s="16"/>
      <c r="Z26" s="105"/>
      <c r="AA26" s="17"/>
      <c r="AB26" s="22"/>
      <c r="AC26" s="16"/>
      <c r="AD26" s="147"/>
      <c r="AE26" s="28"/>
      <c r="AF26" s="21"/>
      <c r="AG26" s="16"/>
      <c r="AH26" s="185"/>
      <c r="AI26" s="186"/>
      <c r="AJ26" s="189"/>
    </row>
    <row r="27" spans="1:36" s="18" customFormat="1" ht="12.75">
      <c r="A27" s="38" t="s">
        <v>27</v>
      </c>
      <c r="B27" s="37"/>
      <c r="C27" s="37"/>
      <c r="D27" s="20"/>
      <c r="E27" s="35"/>
      <c r="F27" s="34"/>
      <c r="G27" s="34"/>
      <c r="H27" s="23"/>
      <c r="I27" s="24"/>
      <c r="J27" s="32"/>
      <c r="K27" s="32"/>
      <c r="L27" s="20"/>
      <c r="M27" s="35"/>
      <c r="N27" s="34"/>
      <c r="O27" s="34"/>
      <c r="P27" s="23"/>
      <c r="Q27" s="35"/>
      <c r="R27" s="25"/>
      <c r="S27" s="30"/>
      <c r="T27" s="110"/>
      <c r="U27" s="35"/>
      <c r="V27" s="149"/>
      <c r="W27" s="28"/>
      <c r="X27" s="136"/>
      <c r="Y27" s="16"/>
      <c r="Z27" s="25"/>
      <c r="AA27" s="17"/>
      <c r="AB27" s="140"/>
      <c r="AC27" s="16"/>
      <c r="AD27" s="147"/>
      <c r="AE27" s="28"/>
      <c r="AF27" s="136"/>
      <c r="AG27" s="16"/>
      <c r="AH27" s="185"/>
      <c r="AI27" s="186"/>
      <c r="AJ27" s="190"/>
    </row>
    <row r="28" spans="1:36" s="18" customFormat="1" ht="12.75">
      <c r="A28" s="18" t="s">
        <v>28</v>
      </c>
      <c r="B28" s="102">
        <v>70.170454545454504</v>
      </c>
      <c r="C28" s="102">
        <v>2.3610688248667984</v>
      </c>
      <c r="D28" s="51">
        <v>2553</v>
      </c>
      <c r="E28" s="40"/>
      <c r="F28" s="111">
        <v>71.114727420667194</v>
      </c>
      <c r="G28" s="111">
        <v>2.5352555283544191</v>
      </c>
      <c r="H28" s="112">
        <v>2173</v>
      </c>
      <c r="I28" s="47"/>
      <c r="J28" s="102">
        <v>67.176740627390899</v>
      </c>
      <c r="K28" s="102">
        <v>2.4786877964457759</v>
      </c>
      <c r="L28" s="108">
        <v>2346</v>
      </c>
      <c r="M28" s="40"/>
      <c r="N28" s="111">
        <v>69.440654843110494</v>
      </c>
      <c r="O28" s="111">
        <v>4.3179553505430164</v>
      </c>
      <c r="P28" s="112">
        <v>868</v>
      </c>
      <c r="Q28" s="40"/>
      <c r="R28" s="106">
        <f>0.714285714285714*100</f>
        <v>71.428571428571402</v>
      </c>
      <c r="S28" s="30">
        <v>9.2578632481239147</v>
      </c>
      <c r="T28" s="108">
        <v>309</v>
      </c>
      <c r="U28" s="40"/>
      <c r="V28" s="128">
        <v>70.484007992792542</v>
      </c>
      <c r="W28" s="28">
        <v>3.9745942603486242</v>
      </c>
      <c r="X28" s="137">
        <v>741</v>
      </c>
      <c r="Y28" s="16"/>
      <c r="Z28" s="104">
        <v>70.68295556819271</v>
      </c>
      <c r="AA28" s="17">
        <v>3.7849945205564168</v>
      </c>
      <c r="AB28" s="141">
        <v>892</v>
      </c>
      <c r="AC28" s="16"/>
      <c r="AD28" s="147">
        <v>72.975100815905463</v>
      </c>
      <c r="AE28" s="28">
        <v>3.4692037728609071</v>
      </c>
      <c r="AF28" s="137">
        <v>1064</v>
      </c>
      <c r="AG28" s="16"/>
      <c r="AH28" s="183">
        <v>76.369975696391847</v>
      </c>
      <c r="AI28" s="186">
        <v>3.2186032914090612</v>
      </c>
      <c r="AJ28" s="191">
        <v>1105</v>
      </c>
    </row>
    <row r="29" spans="1:36" s="18" customFormat="1" ht="12.75">
      <c r="A29" s="18" t="s">
        <v>29</v>
      </c>
      <c r="B29" s="32">
        <v>71.542341385718004</v>
      </c>
      <c r="C29" s="32">
        <v>2.0157129319342673</v>
      </c>
      <c r="D29" s="20">
        <v>3407</v>
      </c>
      <c r="E29" s="38"/>
      <c r="F29" s="150">
        <v>71.533968644328297</v>
      </c>
      <c r="G29" s="150">
        <v>2.2060333717845566</v>
      </c>
      <c r="H29" s="112">
        <v>2845</v>
      </c>
      <c r="I29" s="20"/>
      <c r="J29" s="32">
        <v>74.595375722543295</v>
      </c>
      <c r="K29" s="32">
        <v>2.0388708886286722</v>
      </c>
      <c r="L29" s="108">
        <v>2980</v>
      </c>
      <c r="M29" s="38"/>
      <c r="N29" s="150">
        <v>74.045407636738901</v>
      </c>
      <c r="O29" s="150">
        <v>2.7679469959759473</v>
      </c>
      <c r="P29" s="112">
        <v>1913</v>
      </c>
      <c r="Q29" s="38"/>
      <c r="R29" s="106">
        <f>0.738594327990136*100</f>
        <v>73.859432799013604</v>
      </c>
      <c r="S29" s="30">
        <v>5.5492490958193486</v>
      </c>
      <c r="T29" s="108">
        <v>792</v>
      </c>
      <c r="U29" s="38"/>
      <c r="V29" s="128">
        <v>74.45827060203635</v>
      </c>
      <c r="W29" s="28">
        <v>2.3972851821053709</v>
      </c>
      <c r="X29" s="137">
        <v>1862</v>
      </c>
      <c r="Y29" s="16"/>
      <c r="Z29" s="138">
        <v>77.079814387619223</v>
      </c>
      <c r="AA29" s="17">
        <v>3.0726049794850709</v>
      </c>
      <c r="AB29" s="141">
        <v>1154</v>
      </c>
      <c r="AC29" s="16"/>
      <c r="AD29" s="148">
        <v>76.383186057071001</v>
      </c>
      <c r="AE29" s="28">
        <v>3.0262548434049963</v>
      </c>
      <c r="AF29" s="137">
        <v>1279</v>
      </c>
      <c r="AG29" s="16"/>
      <c r="AH29" s="183">
        <v>76.059371819329584</v>
      </c>
      <c r="AI29" s="186">
        <v>2.8878486669547732</v>
      </c>
      <c r="AJ29" s="191">
        <v>1385</v>
      </c>
    </row>
    <row r="30" spans="1:36" s="18" customFormat="1" ht="12.75">
      <c r="A30" s="18" t="s">
        <v>30</v>
      </c>
      <c r="B30" s="32">
        <v>71.784823655147804</v>
      </c>
      <c r="C30" s="32">
        <v>2.1256111213823843</v>
      </c>
      <c r="D30" s="20">
        <v>3048</v>
      </c>
      <c r="E30" s="35"/>
      <c r="F30" s="150">
        <v>72.467320261437905</v>
      </c>
      <c r="G30" s="150">
        <v>2.2868830115338241</v>
      </c>
      <c r="H30" s="112">
        <v>2594</v>
      </c>
      <c r="I30" s="24"/>
      <c r="J30" s="32">
        <v>71.6583684412102</v>
      </c>
      <c r="K30" s="32">
        <v>2.2166071278811543</v>
      </c>
      <c r="L30" s="108">
        <v>2702</v>
      </c>
      <c r="M30" s="35"/>
      <c r="N30" s="150">
        <v>72.286689419795195</v>
      </c>
      <c r="O30" s="150">
        <v>3.295227532160304</v>
      </c>
      <c r="P30" s="112">
        <v>1407</v>
      </c>
      <c r="Q30" s="35"/>
      <c r="R30" s="106">
        <f>0.735483870967742*100</f>
        <v>73.548387096774206</v>
      </c>
      <c r="S30" s="30">
        <v>6.3709026761355574</v>
      </c>
      <c r="T30" s="108">
        <v>626</v>
      </c>
      <c r="U30" s="35"/>
      <c r="V30" s="128">
        <v>72.348505506665944</v>
      </c>
      <c r="W30" s="28">
        <v>2.8135342447602412</v>
      </c>
      <c r="X30" s="137">
        <v>1422</v>
      </c>
      <c r="Y30" s="16"/>
      <c r="Z30" s="104">
        <v>75.29693522226323</v>
      </c>
      <c r="AA30" s="17">
        <v>3.5700397598667308</v>
      </c>
      <c r="AB30" s="141">
        <v>900</v>
      </c>
      <c r="AC30" s="16"/>
      <c r="AD30" s="148">
        <v>76.388504995797931</v>
      </c>
      <c r="AE30" s="28">
        <v>3.3622275429903592</v>
      </c>
      <c r="AF30" s="137">
        <v>1036</v>
      </c>
      <c r="AG30" s="16"/>
      <c r="AH30" s="185">
        <v>72.9018459860837</v>
      </c>
      <c r="AI30" s="186">
        <v>3.5119428651490092</v>
      </c>
      <c r="AJ30" s="191">
        <v>1016</v>
      </c>
    </row>
    <row r="31" spans="1:36" s="18" customFormat="1" ht="12.75">
      <c r="A31" s="18" t="s">
        <v>31</v>
      </c>
      <c r="B31" s="32">
        <v>75.780274656679097</v>
      </c>
      <c r="C31" s="32">
        <v>2.1415687213234023</v>
      </c>
      <c r="D31" s="20">
        <v>2721</v>
      </c>
      <c r="E31" s="35"/>
      <c r="F31" s="150">
        <v>75.838926174496606</v>
      </c>
      <c r="G31" s="150">
        <v>2.2643036077276122</v>
      </c>
      <c r="H31" s="112">
        <v>2430</v>
      </c>
      <c r="I31" s="24"/>
      <c r="J31" s="32">
        <v>77.752808988764002</v>
      </c>
      <c r="K31" s="32">
        <v>2.1140774369857809</v>
      </c>
      <c r="L31" s="108">
        <v>2530</v>
      </c>
      <c r="M31" s="35"/>
      <c r="N31" s="150">
        <v>73.84</v>
      </c>
      <c r="O31" s="150">
        <v>3.2851671562255405</v>
      </c>
      <c r="P31" s="112">
        <v>1365</v>
      </c>
      <c r="Q31" s="35"/>
      <c r="R31" s="106">
        <f>0.710775047258979*100</f>
        <v>71.077504725897896</v>
      </c>
      <c r="S31" s="30">
        <v>7.0899029342625042</v>
      </c>
      <c r="T31" s="108">
        <v>564</v>
      </c>
      <c r="U31" s="35"/>
      <c r="V31" s="128">
        <v>74.009918232630653</v>
      </c>
      <c r="W31" s="28">
        <v>2.8667103522353443</v>
      </c>
      <c r="X31" s="137">
        <v>1317</v>
      </c>
      <c r="Y31" s="16"/>
      <c r="Z31" s="104">
        <v>76.975865786366739</v>
      </c>
      <c r="AA31" s="17">
        <v>3.7384864245426286</v>
      </c>
      <c r="AB31" s="141">
        <v>782</v>
      </c>
      <c r="AC31" s="16"/>
      <c r="AD31" s="148">
        <v>80.053691820323294</v>
      </c>
      <c r="AE31" s="28">
        <v>3.3282447181517849</v>
      </c>
      <c r="AF31" s="137">
        <v>936</v>
      </c>
      <c r="AG31" s="16"/>
      <c r="AH31" s="185">
        <v>78.020759699283019</v>
      </c>
      <c r="AI31" s="186">
        <v>3.309725541620101</v>
      </c>
      <c r="AJ31" s="191">
        <v>993</v>
      </c>
    </row>
    <row r="32" spans="1:36" s="18" customFormat="1" ht="12.75">
      <c r="A32" s="18" t="s">
        <v>32</v>
      </c>
      <c r="B32" s="32">
        <v>73.760539629004995</v>
      </c>
      <c r="C32" s="32">
        <v>2.0119380270046037</v>
      </c>
      <c r="D32" s="20">
        <v>3251</v>
      </c>
      <c r="E32" s="35"/>
      <c r="F32" s="150">
        <v>74.082840236686394</v>
      </c>
      <c r="G32" s="150">
        <v>2.2626428964662253</v>
      </c>
      <c r="H32" s="112">
        <v>2550</v>
      </c>
      <c r="I32" s="24"/>
      <c r="J32" s="32">
        <v>74.183976261127597</v>
      </c>
      <c r="K32" s="32">
        <v>2.0951276344813081</v>
      </c>
      <c r="L32" s="108">
        <v>2852</v>
      </c>
      <c r="M32" s="35"/>
      <c r="N32" s="150">
        <v>72.052980132450301</v>
      </c>
      <c r="O32" s="150">
        <v>3.1547855792442547</v>
      </c>
      <c r="P32" s="112">
        <v>1543</v>
      </c>
      <c r="Q32" s="35"/>
      <c r="R32" s="106">
        <f>0.696540880503145*100</f>
        <v>69.654088050314499</v>
      </c>
      <c r="S32" s="30">
        <v>6.5566047462286861</v>
      </c>
      <c r="T32" s="108">
        <v>646</v>
      </c>
      <c r="U32" s="35"/>
      <c r="V32" s="128">
        <v>75.691994144577009</v>
      </c>
      <c r="W32" s="28">
        <v>2.7020254881124472</v>
      </c>
      <c r="X32" s="137">
        <v>1418</v>
      </c>
      <c r="Y32" s="16"/>
      <c r="Z32" s="104">
        <v>74.03689017363638</v>
      </c>
      <c r="AA32" s="17">
        <v>3.4533411718242775</v>
      </c>
      <c r="AB32" s="141">
        <v>994</v>
      </c>
      <c r="AC32" s="16"/>
      <c r="AD32" s="147">
        <v>75.437652540492564</v>
      </c>
      <c r="AE32" s="28">
        <v>3.3102369262173026</v>
      </c>
      <c r="AF32" s="137">
        <v>1098</v>
      </c>
      <c r="AG32" s="16"/>
      <c r="AH32" s="185">
        <v>74.269840417005042</v>
      </c>
      <c r="AI32" s="186">
        <v>3.2622767651447893</v>
      </c>
      <c r="AJ32" s="191">
        <v>1139</v>
      </c>
    </row>
    <row r="33" spans="1:36" s="18" customFormat="1" ht="12.75">
      <c r="A33" s="18" t="s">
        <v>33</v>
      </c>
      <c r="B33" s="32">
        <v>79.658834888960399</v>
      </c>
      <c r="C33" s="32">
        <v>1.9447699567944454</v>
      </c>
      <c r="D33" s="20">
        <v>2913</v>
      </c>
      <c r="E33" s="35"/>
      <c r="F33" s="150">
        <v>81.073976717987193</v>
      </c>
      <c r="G33" s="150">
        <v>2.0506457034847116</v>
      </c>
      <c r="H33" s="112">
        <v>2481</v>
      </c>
      <c r="I33" s="24"/>
      <c r="J33" s="32">
        <v>79.880408019697498</v>
      </c>
      <c r="K33" s="32">
        <v>1.9301483222778657</v>
      </c>
      <c r="L33" s="108">
        <v>2820</v>
      </c>
      <c r="M33" s="35"/>
      <c r="N33" s="150">
        <v>80.863039399624697</v>
      </c>
      <c r="O33" s="150">
        <v>2.684192430791235</v>
      </c>
      <c r="P33" s="112">
        <v>1638</v>
      </c>
      <c r="Q33" s="35"/>
      <c r="R33" s="106">
        <f>0.818851251840943*100</f>
        <v>81.885125184094292</v>
      </c>
      <c r="S33" s="30">
        <v>5.3158099986897156</v>
      </c>
      <c r="T33" s="108">
        <v>676</v>
      </c>
      <c r="U33" s="35"/>
      <c r="V33" s="128">
        <v>79.662002128415551</v>
      </c>
      <c r="W33" s="28">
        <v>2.3780725822090361</v>
      </c>
      <c r="X33" s="137">
        <v>1612</v>
      </c>
      <c r="Y33" s="16"/>
      <c r="Z33" s="138">
        <v>83.366956237943626</v>
      </c>
      <c r="AA33" s="17">
        <v>3.0520506486457037</v>
      </c>
      <c r="AB33" s="141">
        <v>918</v>
      </c>
      <c r="AC33" s="16"/>
      <c r="AD33" s="148">
        <v>83.556054662786281</v>
      </c>
      <c r="AE33" s="28">
        <v>2.866211889514636</v>
      </c>
      <c r="AF33" s="137">
        <v>1086</v>
      </c>
      <c r="AG33" s="16"/>
      <c r="AH33" s="185">
        <v>82.896835975661219</v>
      </c>
      <c r="AI33" s="186">
        <v>2.7724866047828312</v>
      </c>
      <c r="AJ33" s="191">
        <v>1170</v>
      </c>
    </row>
    <row r="34" spans="1:36" s="18" customFormat="1" ht="12.75">
      <c r="A34" s="18" t="s">
        <v>34</v>
      </c>
      <c r="B34" s="32">
        <v>75.078407720144696</v>
      </c>
      <c r="C34" s="32">
        <v>1.9059914177137713</v>
      </c>
      <c r="D34" s="20">
        <v>3502</v>
      </c>
      <c r="E34" s="35"/>
      <c r="F34" s="150">
        <v>71.976483762597894</v>
      </c>
      <c r="G34" s="150">
        <v>1.9940847917033295</v>
      </c>
      <c r="H34" s="112">
        <v>3449</v>
      </c>
      <c r="I34" s="24"/>
      <c r="J34" s="32">
        <v>74.900398406374507</v>
      </c>
      <c r="K34" s="32">
        <v>1.9865600145990712</v>
      </c>
      <c r="L34" s="108">
        <v>3114</v>
      </c>
      <c r="M34" s="35"/>
      <c r="N34" s="150">
        <v>71.334586466165405</v>
      </c>
      <c r="O34" s="150">
        <v>2.7668954506735304</v>
      </c>
      <c r="P34" s="112">
        <v>2037</v>
      </c>
      <c r="Q34" s="35"/>
      <c r="R34" s="106">
        <f>0.724944320712695*100</f>
        <v>72.4944320712695</v>
      </c>
      <c r="S34" s="30">
        <v>5.359306874696216</v>
      </c>
      <c r="T34" s="108">
        <v>895</v>
      </c>
      <c r="U34" s="35"/>
      <c r="V34" s="128">
        <v>73.401996323082869</v>
      </c>
      <c r="W34" s="28">
        <v>2.3245435362765576</v>
      </c>
      <c r="X34" s="137">
        <v>2033</v>
      </c>
      <c r="Y34" s="151"/>
      <c r="Z34" s="104">
        <v>75.916251662571838</v>
      </c>
      <c r="AA34" s="17">
        <v>2.8378905377793373</v>
      </c>
      <c r="AB34" s="141">
        <v>1400</v>
      </c>
      <c r="AC34" s="151"/>
      <c r="AD34" s="147">
        <v>74.439742943933084</v>
      </c>
      <c r="AE34" s="28">
        <v>3.6331083292378996</v>
      </c>
      <c r="AF34" s="137">
        <v>936</v>
      </c>
      <c r="AG34" s="151"/>
      <c r="AH34" s="185">
        <v>74.298134663221475</v>
      </c>
      <c r="AI34" s="186">
        <v>3.3381948654869764</v>
      </c>
      <c r="AJ34" s="191">
        <v>1087</v>
      </c>
    </row>
    <row r="35" spans="1:36" s="18" customFormat="1" ht="12.75">
      <c r="A35" s="18" t="s">
        <v>35</v>
      </c>
      <c r="B35" s="32">
        <v>81.893182805036901</v>
      </c>
      <c r="C35" s="32">
        <v>1.659732058352688</v>
      </c>
      <c r="D35" s="20">
        <v>3660</v>
      </c>
      <c r="E35" s="35"/>
      <c r="F35" s="150">
        <v>81.444614599285302</v>
      </c>
      <c r="G35" s="150">
        <v>1.8203247934069822</v>
      </c>
      <c r="H35" s="112">
        <v>3101</v>
      </c>
      <c r="I35" s="24"/>
      <c r="J35" s="32">
        <v>82.870148538572096</v>
      </c>
      <c r="K35" s="32">
        <v>1.664079840086643</v>
      </c>
      <c r="L35" s="108">
        <v>3351</v>
      </c>
      <c r="M35" s="35"/>
      <c r="N35" s="150">
        <v>82.054560954816694</v>
      </c>
      <c r="O35" s="150">
        <v>2.3280516732651506</v>
      </c>
      <c r="P35" s="112">
        <v>2072</v>
      </c>
      <c r="Q35" s="35"/>
      <c r="R35" s="106">
        <f>0.848790322580645*100</f>
        <v>84.879032258064498</v>
      </c>
      <c r="S35" s="30">
        <v>4.0908949429482391</v>
      </c>
      <c r="T35" s="108">
        <v>999</v>
      </c>
      <c r="U35" s="35"/>
      <c r="V35" s="128">
        <v>81.863039308769089</v>
      </c>
      <c r="W35" s="28">
        <v>1.9469209131106027</v>
      </c>
      <c r="X35" s="137">
        <v>2204</v>
      </c>
      <c r="Y35" s="16"/>
      <c r="Z35" s="104">
        <v>81.866853000878535</v>
      </c>
      <c r="AA35" s="17">
        <v>2.6206305755140136</v>
      </c>
      <c r="AB35" s="141">
        <v>1333</v>
      </c>
      <c r="AC35" s="16"/>
      <c r="AD35" s="147">
        <v>82.621981384309635</v>
      </c>
      <c r="AE35" s="28">
        <v>2.4693088910681449</v>
      </c>
      <c r="AF35" s="137">
        <v>1529</v>
      </c>
      <c r="AG35" s="16"/>
      <c r="AH35" s="185">
        <v>79.275490987355397</v>
      </c>
      <c r="AI35" s="186">
        <v>2.6297238732468697</v>
      </c>
      <c r="AJ35" s="191">
        <v>1507</v>
      </c>
    </row>
    <row r="36" spans="1:36" s="18" customFormat="1" ht="12.75">
      <c r="A36" s="18" t="s">
        <v>36</v>
      </c>
      <c r="B36" s="103">
        <v>82.059336823734697</v>
      </c>
      <c r="C36" s="103">
        <v>1.8080658612186511</v>
      </c>
      <c r="D36" s="52">
        <v>3062</v>
      </c>
      <c r="E36" s="41"/>
      <c r="F36" s="113">
        <v>81.133603238866399</v>
      </c>
      <c r="G36" s="113">
        <v>2.0198691027689009</v>
      </c>
      <c r="H36" s="112">
        <v>2551</v>
      </c>
      <c r="I36" s="48"/>
      <c r="J36" s="103">
        <v>80.9704321455648</v>
      </c>
      <c r="K36" s="103">
        <v>1.8247380073920212</v>
      </c>
      <c r="L36" s="108">
        <v>3025</v>
      </c>
      <c r="M36" s="41"/>
      <c r="N36" s="113">
        <v>80.323450134770894</v>
      </c>
      <c r="O36" s="113">
        <v>2.7370120822621828</v>
      </c>
      <c r="P36" s="112">
        <v>1609</v>
      </c>
      <c r="Q36" s="41"/>
      <c r="R36" s="106">
        <f>0.758785942492013*100</f>
        <v>75.878594249201299</v>
      </c>
      <c r="S36" s="30">
        <v>6.1497567556425778</v>
      </c>
      <c r="T36" s="108">
        <v>590</v>
      </c>
      <c r="U36" s="41"/>
      <c r="V36" s="128">
        <v>79.321207341226838</v>
      </c>
      <c r="W36" s="28">
        <v>2.486309907513558</v>
      </c>
      <c r="X36" s="137">
        <v>1493</v>
      </c>
      <c r="Y36" s="151"/>
      <c r="Z36" s="104">
        <v>82.90485966814849</v>
      </c>
      <c r="AA36" s="17">
        <v>3.2747470847691318</v>
      </c>
      <c r="AB36" s="141">
        <v>815</v>
      </c>
      <c r="AC36" s="151"/>
      <c r="AD36" s="147">
        <v>81.295141756124409</v>
      </c>
      <c r="AE36" s="28">
        <v>3.3611277661404815</v>
      </c>
      <c r="AF36" s="137">
        <v>874</v>
      </c>
      <c r="AG36" s="151"/>
      <c r="AH36" s="185">
        <v>83.670239881217952</v>
      </c>
      <c r="AI36" s="186">
        <v>3.0156722453379303</v>
      </c>
      <c r="AJ36" s="191">
        <v>953</v>
      </c>
    </row>
    <row r="37" spans="1:36" s="18" customFormat="1" ht="12.75">
      <c r="B37" s="37"/>
      <c r="C37" s="32"/>
      <c r="D37" s="20"/>
      <c r="E37" s="35"/>
      <c r="F37" s="34"/>
      <c r="G37" s="150"/>
      <c r="H37" s="23"/>
      <c r="I37" s="24"/>
      <c r="J37" s="32"/>
      <c r="K37" s="32"/>
      <c r="L37" s="20"/>
      <c r="M37" s="35"/>
      <c r="N37" s="34"/>
      <c r="O37" s="34"/>
      <c r="P37" s="23"/>
      <c r="Q37" s="35"/>
      <c r="R37" s="106"/>
      <c r="S37" s="30"/>
      <c r="T37" s="29"/>
      <c r="U37" s="35"/>
      <c r="V37" s="128"/>
      <c r="W37" s="28"/>
      <c r="X37" s="27"/>
      <c r="Y37" s="16"/>
      <c r="Z37" s="106"/>
      <c r="AA37" s="17"/>
      <c r="AB37" s="16"/>
      <c r="AC37" s="16"/>
      <c r="AD37" s="147"/>
      <c r="AE37" s="28"/>
      <c r="AF37" s="27"/>
      <c r="AG37" s="16"/>
      <c r="AH37" s="185"/>
      <c r="AI37" s="186"/>
      <c r="AJ37" s="187"/>
    </row>
    <row r="38" spans="1:36" s="18" customFormat="1" ht="12.75">
      <c r="A38" s="18" t="s">
        <v>37</v>
      </c>
      <c r="B38" s="32">
        <v>74.922173797029203</v>
      </c>
      <c r="C38" s="32">
        <v>0.75329838237189506</v>
      </c>
      <c r="D38" s="108">
        <v>22513</v>
      </c>
      <c r="E38" s="35"/>
      <c r="F38" s="150">
        <v>74.695184955569303</v>
      </c>
      <c r="G38" s="150">
        <v>0.81511627182877078</v>
      </c>
      <c r="H38" s="112">
        <v>19343</v>
      </c>
      <c r="I38" s="24"/>
      <c r="J38" s="32">
        <v>75.8588717548311</v>
      </c>
      <c r="K38" s="32">
        <v>0.76032349157821955</v>
      </c>
      <c r="L38" s="108">
        <v>20708</v>
      </c>
      <c r="M38" s="35"/>
      <c r="N38" s="150">
        <v>74.345917471466194</v>
      </c>
      <c r="O38" s="150">
        <v>1.128397845069216</v>
      </c>
      <c r="P38" s="112">
        <v>11425</v>
      </c>
      <c r="Q38" s="35"/>
      <c r="R38" s="106">
        <f>0.744490768314473*100</f>
        <v>74.4490768314473</v>
      </c>
      <c r="S38" s="30">
        <v>2.21019779161972</v>
      </c>
      <c r="T38" s="108">
        <v>4987</v>
      </c>
      <c r="U38" s="35"/>
      <c r="V38" s="128">
        <v>75.476728912635338</v>
      </c>
      <c r="W38" s="28">
        <v>0.96995110284014174</v>
      </c>
      <c r="X38" s="137">
        <v>11070</v>
      </c>
      <c r="Y38" s="16"/>
      <c r="Z38" s="138">
        <v>77.533436262640976</v>
      </c>
      <c r="AA38" s="17">
        <v>1.196296415190929</v>
      </c>
      <c r="AB38" s="141">
        <v>7506</v>
      </c>
      <c r="AC38" s="16"/>
      <c r="AD38" s="148">
        <v>77.721762021557026</v>
      </c>
      <c r="AE38" s="28">
        <v>1.1950894885695007</v>
      </c>
      <c r="AF38" s="137">
        <v>7872</v>
      </c>
      <c r="AG38" s="16"/>
      <c r="AH38" s="183">
        <v>76.784943822077395</v>
      </c>
      <c r="AI38" s="186">
        <v>1.1744218634946235</v>
      </c>
      <c r="AJ38" s="191">
        <v>8198</v>
      </c>
    </row>
    <row r="39" spans="1:36" s="18" customFormat="1" ht="12.75">
      <c r="A39" s="18" t="s">
        <v>38</v>
      </c>
      <c r="B39" s="32">
        <v>81.775868242033596</v>
      </c>
      <c r="C39" s="32">
        <v>1.3446849170871147</v>
      </c>
      <c r="D39" s="108">
        <v>5604</v>
      </c>
      <c r="E39" s="35"/>
      <c r="F39" s="150">
        <v>80.987961809879593</v>
      </c>
      <c r="G39" s="150">
        <v>1.4721079109784228</v>
      </c>
      <c r="H39" s="112">
        <v>4831</v>
      </c>
      <c r="I39" s="24"/>
      <c r="J39" s="32">
        <v>80.374904361132295</v>
      </c>
      <c r="K39" s="32">
        <v>1.4343201854148404</v>
      </c>
      <c r="L39" s="108">
        <v>5012</v>
      </c>
      <c r="M39" s="35"/>
      <c r="N39" s="150">
        <v>80.823260372427299</v>
      </c>
      <c r="O39" s="150">
        <v>1.9762091431405935</v>
      </c>
      <c r="P39" s="112">
        <v>3027</v>
      </c>
      <c r="Q39" s="35"/>
      <c r="R39" s="106">
        <f>0.816981132075472*100</f>
        <v>81.698113207547195</v>
      </c>
      <c r="S39" s="30">
        <v>4.2715468367320213</v>
      </c>
      <c r="T39" s="108">
        <v>1110</v>
      </c>
      <c r="U39" s="35"/>
      <c r="V39" s="129">
        <v>79.166665710878306</v>
      </c>
      <c r="W39" s="28">
        <v>1.7494997586727976</v>
      </c>
      <c r="X39" s="137">
        <v>3032</v>
      </c>
      <c r="Y39" s="151"/>
      <c r="Z39" s="104">
        <v>80.895438000621525</v>
      </c>
      <c r="AA39" s="17">
        <v>2.3803882700936256</v>
      </c>
      <c r="AB39" s="141">
        <v>1682</v>
      </c>
      <c r="AC39" s="151"/>
      <c r="AD39" s="147">
        <v>81.468161444784783</v>
      </c>
      <c r="AE39" s="28">
        <v>2.2330203756975475</v>
      </c>
      <c r="AF39" s="137">
        <v>1966</v>
      </c>
      <c r="AG39" s="151"/>
      <c r="AH39" s="185">
        <v>80.580847366196167</v>
      </c>
      <c r="AI39" s="186">
        <v>2.1451672588727266</v>
      </c>
      <c r="AJ39" s="191">
        <v>2157</v>
      </c>
    </row>
    <row r="40" spans="1:36" s="18" customFormat="1" ht="12.75">
      <c r="B40" s="37"/>
      <c r="C40" s="32"/>
      <c r="D40" s="20"/>
      <c r="E40" s="35"/>
      <c r="F40" s="34"/>
      <c r="G40" s="150"/>
      <c r="H40" s="23"/>
      <c r="I40" s="24"/>
      <c r="J40" s="32"/>
      <c r="K40" s="32"/>
      <c r="L40" s="36"/>
      <c r="M40" s="35"/>
      <c r="N40" s="34"/>
      <c r="O40" s="34"/>
      <c r="P40" s="23"/>
      <c r="Q40" s="35"/>
      <c r="R40" s="152"/>
      <c r="S40" s="30"/>
      <c r="T40" s="29"/>
      <c r="U40" s="35"/>
      <c r="V40" s="153"/>
      <c r="W40" s="28"/>
      <c r="X40" s="27"/>
      <c r="Y40" s="16"/>
      <c r="Z40" s="154"/>
      <c r="AA40" s="17"/>
      <c r="AB40" s="16"/>
      <c r="AC40" s="16"/>
      <c r="AD40" s="147"/>
      <c r="AE40" s="28"/>
      <c r="AF40" s="27"/>
      <c r="AG40" s="16"/>
      <c r="AH40" s="185"/>
      <c r="AI40" s="186"/>
      <c r="AJ40" s="187"/>
    </row>
    <row r="41" spans="1:36" s="18" customFormat="1" ht="12.75">
      <c r="A41" s="155" t="s">
        <v>39</v>
      </c>
      <c r="B41" s="37"/>
      <c r="C41" s="32"/>
      <c r="D41" s="20"/>
      <c r="E41" s="35"/>
      <c r="F41" s="34"/>
      <c r="G41" s="150"/>
      <c r="H41" s="23"/>
      <c r="I41" s="24"/>
      <c r="J41" s="32"/>
      <c r="K41" s="32"/>
      <c r="L41" s="36"/>
      <c r="M41" s="35"/>
      <c r="N41" s="34"/>
      <c r="O41" s="34"/>
      <c r="P41" s="23"/>
      <c r="Q41" s="35"/>
      <c r="R41" s="30"/>
      <c r="S41" s="30"/>
      <c r="T41" s="29"/>
      <c r="U41" s="35"/>
      <c r="V41" s="28"/>
      <c r="W41" s="28"/>
      <c r="X41" s="27"/>
      <c r="Y41" s="16"/>
      <c r="Z41" s="17"/>
      <c r="AA41" s="17"/>
      <c r="AB41" s="16"/>
      <c r="AC41" s="16"/>
      <c r="AD41" s="147"/>
      <c r="AE41" s="28"/>
      <c r="AF41" s="27"/>
      <c r="AG41" s="16"/>
      <c r="AH41" s="185"/>
      <c r="AI41" s="186"/>
      <c r="AJ41" s="187"/>
    </row>
    <row r="42" spans="1:36" s="18" customFormat="1" ht="12.75">
      <c r="A42" s="18" t="s">
        <v>40</v>
      </c>
      <c r="B42" s="32">
        <v>84.721247015868499</v>
      </c>
      <c r="C42" s="32">
        <v>1.1458799131778008</v>
      </c>
      <c r="D42" s="108">
        <v>6703</v>
      </c>
      <c r="E42" s="35"/>
      <c r="F42" s="150">
        <v>84.645286686103006</v>
      </c>
      <c r="G42" s="150">
        <v>1.239822985162931</v>
      </c>
      <c r="H42" s="112">
        <v>5749</v>
      </c>
      <c r="I42" s="24"/>
      <c r="J42" s="32">
        <v>85.180553384398905</v>
      </c>
      <c r="K42" s="32">
        <v>1.194111818525073</v>
      </c>
      <c r="L42" s="108">
        <v>5787</v>
      </c>
      <c r="M42" s="35"/>
      <c r="N42" s="150">
        <v>83.659950317416502</v>
      </c>
      <c r="O42" s="150">
        <v>1.7440086192030932</v>
      </c>
      <c r="P42" s="112">
        <v>3428</v>
      </c>
      <c r="Q42" s="35"/>
      <c r="R42" s="107">
        <v>83.478802992518695</v>
      </c>
      <c r="S42" s="30">
        <v>3.334961611586138</v>
      </c>
      <c r="T42" s="108">
        <v>1575</v>
      </c>
      <c r="U42" s="35"/>
      <c r="V42" s="131">
        <v>83.416069645609241</v>
      </c>
      <c r="W42" s="28">
        <v>1.4772192439490581</v>
      </c>
      <c r="X42" s="137">
        <v>3567</v>
      </c>
      <c r="Y42" s="16"/>
      <c r="Z42" s="142">
        <v>84.227664717612953</v>
      </c>
      <c r="AA42" s="17">
        <v>1.9620939900247194</v>
      </c>
      <c r="AB42" s="141">
        <v>2128</v>
      </c>
      <c r="AC42" s="16"/>
      <c r="AD42" s="147">
        <v>84.899818330266569</v>
      </c>
      <c r="AE42" s="28">
        <v>1.8581342664527933</v>
      </c>
      <c r="AF42" s="137">
        <v>2411</v>
      </c>
      <c r="AG42" s="16"/>
      <c r="AH42" s="185">
        <v>84.745878283237062</v>
      </c>
      <c r="AI42" s="186">
        <v>1.7841655382464849</v>
      </c>
      <c r="AJ42" s="191">
        <v>2576</v>
      </c>
    </row>
    <row r="43" spans="1:36" s="18" customFormat="1" ht="12.75">
      <c r="A43" s="18" t="s">
        <v>41</v>
      </c>
      <c r="B43" s="103">
        <v>81.231860690099893</v>
      </c>
      <c r="C43" s="103">
        <v>1.999044286770058</v>
      </c>
      <c r="D43" s="108">
        <v>2594</v>
      </c>
      <c r="E43" s="44"/>
      <c r="F43" s="113">
        <v>78.664323374340896</v>
      </c>
      <c r="G43" s="113">
        <v>2.0532015319461294</v>
      </c>
      <c r="H43" s="112">
        <v>2707</v>
      </c>
      <c r="I43" s="49"/>
      <c r="J43" s="103">
        <v>82.277604707511202</v>
      </c>
      <c r="K43" s="103">
        <v>1.822412128851326</v>
      </c>
      <c r="L43" s="108">
        <v>2870</v>
      </c>
      <c r="M43" s="44"/>
      <c r="N43" s="113">
        <v>77.433628318583999</v>
      </c>
      <c r="O43" s="113">
        <v>2.9370745996619405</v>
      </c>
      <c r="P43" s="112">
        <v>1545</v>
      </c>
      <c r="Q43" s="44"/>
      <c r="R43" s="107">
        <v>80.716253443526099</v>
      </c>
      <c r="S43" s="30">
        <v>5.2661358019667546</v>
      </c>
      <c r="T43" s="108">
        <v>684</v>
      </c>
      <c r="U43" s="44"/>
      <c r="V43" s="131">
        <v>80.11353326249521</v>
      </c>
      <c r="W43" s="28">
        <v>2.5187704713092174</v>
      </c>
      <c r="X43" s="137">
        <v>1413</v>
      </c>
      <c r="Y43" s="151"/>
      <c r="Z43" s="142">
        <v>83.034459935754043</v>
      </c>
      <c r="AA43" s="17">
        <v>2.8493865998916164</v>
      </c>
      <c r="AB43" s="141">
        <v>1070</v>
      </c>
      <c r="AC43" s="151"/>
      <c r="AD43" s="147">
        <v>82.154920930556258</v>
      </c>
      <c r="AE43" s="28">
        <v>3.2558852622553647</v>
      </c>
      <c r="AF43" s="137">
        <v>898</v>
      </c>
      <c r="AG43" s="151"/>
      <c r="AH43" s="185">
        <v>82.270256324772689</v>
      </c>
      <c r="AI43" s="186">
        <v>3.0836949762265253</v>
      </c>
      <c r="AJ43" s="191">
        <v>973</v>
      </c>
    </row>
    <row r="44" spans="1:36" s="18" customFormat="1" ht="12.75">
      <c r="A44" s="18" t="s">
        <v>42</v>
      </c>
      <c r="B44" s="103">
        <v>78.466005323009895</v>
      </c>
      <c r="C44" s="103">
        <v>1.1823705270411295</v>
      </c>
      <c r="D44" s="108">
        <v>8218</v>
      </c>
      <c r="E44" s="44"/>
      <c r="F44" s="113">
        <v>77.805978567399805</v>
      </c>
      <c r="G44" s="113">
        <v>1.2993936305734621</v>
      </c>
      <c r="H44" s="112">
        <v>6954</v>
      </c>
      <c r="I44" s="49"/>
      <c r="J44" s="103">
        <v>77.868538608806602</v>
      </c>
      <c r="K44" s="103">
        <v>1.219576153214696</v>
      </c>
      <c r="L44" s="108">
        <v>7574</v>
      </c>
      <c r="M44" s="44"/>
      <c r="N44" s="113">
        <v>78.120835184362505</v>
      </c>
      <c r="O44" s="113">
        <v>1.7039591710171891</v>
      </c>
      <c r="P44" s="112">
        <v>4490</v>
      </c>
      <c r="Q44" s="44"/>
      <c r="R44" s="156">
        <v>77.977528089887599</v>
      </c>
      <c r="S44" s="30">
        <v>3.5325793240839332</v>
      </c>
      <c r="T44" s="108">
        <v>1837</v>
      </c>
      <c r="U44" s="44"/>
      <c r="V44" s="157">
        <v>78.869163740408382</v>
      </c>
      <c r="W44" s="28">
        <v>1.4901477684436415</v>
      </c>
      <c r="X44" s="137">
        <v>4223</v>
      </c>
      <c r="Y44" s="16"/>
      <c r="Z44" s="154">
        <v>79.65834759609379</v>
      </c>
      <c r="AA44" s="17">
        <v>1.9110891804786547</v>
      </c>
      <c r="AB44" s="141">
        <v>2736</v>
      </c>
      <c r="AC44" s="16"/>
      <c r="AD44" s="148">
        <v>81.365523762204674</v>
      </c>
      <c r="AE44" s="28">
        <v>1.7951652429922027</v>
      </c>
      <c r="AF44" s="137">
        <v>3055</v>
      </c>
      <c r="AG44" s="16"/>
      <c r="AH44" s="185">
        <v>78.73907358222138</v>
      </c>
      <c r="AI44" s="186">
        <v>1.8196670971797335</v>
      </c>
      <c r="AJ44" s="191">
        <v>3207</v>
      </c>
    </row>
    <row r="45" spans="1:36" s="18" customFormat="1" ht="12.75">
      <c r="A45" s="18" t="s">
        <v>43</v>
      </c>
      <c r="B45" s="102">
        <v>70.849080372889901</v>
      </c>
      <c r="C45" s="102">
        <v>1.854998372699157</v>
      </c>
      <c r="D45" s="108">
        <v>4081</v>
      </c>
      <c r="E45" s="45"/>
      <c r="F45" s="111">
        <v>70.015174506828501</v>
      </c>
      <c r="G45" s="111">
        <v>2.071664002681004</v>
      </c>
      <c r="H45" s="112">
        <v>3326</v>
      </c>
      <c r="I45" s="50"/>
      <c r="J45" s="102">
        <v>71.946347031963398</v>
      </c>
      <c r="K45" s="102">
        <v>1.8945097683635623</v>
      </c>
      <c r="L45" s="108">
        <v>3676</v>
      </c>
      <c r="M45" s="45"/>
      <c r="N45" s="111">
        <v>72.404219877845605</v>
      </c>
      <c r="O45" s="111">
        <v>2.8881353994216781</v>
      </c>
      <c r="P45" s="112">
        <v>1827</v>
      </c>
      <c r="Q45" s="45"/>
      <c r="R45" s="107">
        <v>69.501133786848001</v>
      </c>
      <c r="S45" s="30">
        <v>5.5755492857930022</v>
      </c>
      <c r="T45" s="108">
        <v>871</v>
      </c>
      <c r="U45" s="45"/>
      <c r="V45" s="131">
        <v>71.340238824075527</v>
      </c>
      <c r="W45" s="28">
        <v>2.41167252919616</v>
      </c>
      <c r="X45" s="137">
        <v>1978</v>
      </c>
      <c r="Y45" s="16"/>
      <c r="Z45" s="143">
        <v>74.795661160328777</v>
      </c>
      <c r="AA45" s="17">
        <v>3.0291291426784284</v>
      </c>
      <c r="AB45" s="141">
        <v>1267</v>
      </c>
      <c r="AC45" s="16"/>
      <c r="AD45" s="148">
        <v>76.232126062368167</v>
      </c>
      <c r="AE45" s="28">
        <v>2.9455443755358801</v>
      </c>
      <c r="AF45" s="137">
        <v>1356</v>
      </c>
      <c r="AG45" s="16"/>
      <c r="AH45" s="185">
        <v>73.506666455068384</v>
      </c>
      <c r="AI45" s="186">
        <v>3.0060942296865512</v>
      </c>
      <c r="AJ45" s="191">
        <v>1367</v>
      </c>
    </row>
    <row r="46" spans="1:36" s="18" customFormat="1" ht="12.75">
      <c r="A46" s="18" t="s">
        <v>44</v>
      </c>
      <c r="B46" s="32">
        <v>63.210459415289598</v>
      </c>
      <c r="C46" s="32">
        <v>1.5676522098445851</v>
      </c>
      <c r="D46" s="108">
        <v>6434</v>
      </c>
      <c r="E46" s="35"/>
      <c r="F46" s="150">
        <v>64.041095890410901</v>
      </c>
      <c r="G46" s="150">
        <v>1.7085268504767797</v>
      </c>
      <c r="H46" s="112">
        <v>5364</v>
      </c>
      <c r="I46" s="24"/>
      <c r="J46" s="32">
        <v>64.562239428231095</v>
      </c>
      <c r="K46" s="32">
        <v>1.6122152136477865</v>
      </c>
      <c r="L46" s="108">
        <v>5754</v>
      </c>
      <c r="M46" s="35"/>
      <c r="N46" s="150">
        <v>62.884078212290497</v>
      </c>
      <c r="O46" s="150">
        <v>2.395979721147306</v>
      </c>
      <c r="P46" s="112">
        <v>3101</v>
      </c>
      <c r="Q46" s="35"/>
      <c r="R46" s="156">
        <v>61.652739090064998</v>
      </c>
      <c r="S46" s="30">
        <v>5.3286803628602364</v>
      </c>
      <c r="T46" s="108">
        <v>1108</v>
      </c>
      <c r="U46" s="35"/>
      <c r="V46" s="157">
        <v>63.844162607679287</v>
      </c>
      <c r="W46" s="28">
        <v>2.1192323878978989</v>
      </c>
      <c r="X46" s="137">
        <v>2892</v>
      </c>
      <c r="Y46" s="16"/>
      <c r="Z46" s="158">
        <v>67.324268313859918</v>
      </c>
      <c r="AA46" s="17">
        <v>2.6281973869587887</v>
      </c>
      <c r="AB46" s="141">
        <v>1964</v>
      </c>
      <c r="AC46" s="16"/>
      <c r="AD46" s="147">
        <v>64.709497016098766</v>
      </c>
      <c r="AE46" s="28">
        <v>2.6604319418961242</v>
      </c>
      <c r="AF46" s="137">
        <v>2095</v>
      </c>
      <c r="AG46" s="16"/>
      <c r="AH46" s="185">
        <v>65.916346689347932</v>
      </c>
      <c r="AI46" s="186">
        <v>2.5445722851877406</v>
      </c>
      <c r="AJ46" s="191">
        <v>2201</v>
      </c>
    </row>
    <row r="47" spans="1:36" s="18" customFormat="1" ht="12.75">
      <c r="A47" s="18" t="s">
        <v>45</v>
      </c>
      <c r="B47" s="32">
        <v>78.504672897196201</v>
      </c>
      <c r="C47" s="32">
        <v>11.484014935755056</v>
      </c>
      <c r="D47" s="108">
        <v>87</v>
      </c>
      <c r="E47" s="35"/>
      <c r="F47" s="150">
        <v>82.2916666666666</v>
      </c>
      <c r="G47" s="150">
        <v>11.571362658517877</v>
      </c>
      <c r="H47" s="112">
        <v>74</v>
      </c>
      <c r="I47" s="24"/>
      <c r="J47" s="32">
        <v>81.355932203389798</v>
      </c>
      <c r="K47" s="32">
        <v>12.96356530459456</v>
      </c>
      <c r="L47" s="108">
        <v>59</v>
      </c>
      <c r="M47" s="35"/>
      <c r="N47" s="150">
        <v>80</v>
      </c>
      <c r="O47" s="150">
        <v>14.144207530848931</v>
      </c>
      <c r="P47" s="112">
        <v>61</v>
      </c>
      <c r="Q47" s="35"/>
      <c r="R47" s="30" t="s">
        <v>46</v>
      </c>
      <c r="S47" s="30" t="s">
        <v>46</v>
      </c>
      <c r="T47" s="108">
        <v>22</v>
      </c>
      <c r="U47" s="35"/>
      <c r="V47" s="28" t="s">
        <v>46</v>
      </c>
      <c r="W47" s="28" t="s">
        <v>46</v>
      </c>
      <c r="X47" s="137">
        <v>29</v>
      </c>
      <c r="Y47" s="16"/>
      <c r="Z47" s="17" t="s">
        <v>46</v>
      </c>
      <c r="AA47" s="17" t="s">
        <v>46</v>
      </c>
      <c r="AB47" s="144">
        <v>23</v>
      </c>
      <c r="AC47" s="16"/>
      <c r="AD47" s="147" t="s">
        <v>46</v>
      </c>
      <c r="AE47" s="28" t="s">
        <v>46</v>
      </c>
      <c r="AF47" s="137">
        <v>23</v>
      </c>
      <c r="AG47" s="16"/>
      <c r="AH47" s="185" t="s">
        <v>46</v>
      </c>
      <c r="AI47" s="186" t="s">
        <v>46</v>
      </c>
      <c r="AJ47" s="191">
        <v>31</v>
      </c>
    </row>
    <row r="48" spans="1:36" s="18" customFormat="1" ht="12.75">
      <c r="B48" s="32"/>
      <c r="C48" s="32"/>
      <c r="D48" s="108"/>
      <c r="E48" s="35"/>
      <c r="F48" s="150"/>
      <c r="G48" s="150"/>
      <c r="H48" s="112"/>
      <c r="I48" s="24"/>
      <c r="J48" s="32"/>
      <c r="K48" s="32"/>
      <c r="L48" s="108"/>
      <c r="M48" s="35"/>
      <c r="N48" s="150"/>
      <c r="O48" s="150"/>
      <c r="P48" s="112"/>
      <c r="Q48" s="35"/>
      <c r="R48" s="30"/>
      <c r="S48" s="30"/>
      <c r="T48" s="108"/>
      <c r="U48" s="35"/>
      <c r="V48" s="28"/>
      <c r="W48" s="28"/>
      <c r="X48" s="137"/>
      <c r="Y48" s="16"/>
      <c r="Z48" s="17"/>
      <c r="AA48" s="17"/>
      <c r="AB48" s="144"/>
      <c r="AC48" s="16"/>
      <c r="AD48" s="147"/>
      <c r="AE48" s="28"/>
      <c r="AF48" s="137"/>
      <c r="AG48" s="16"/>
      <c r="AH48" s="185"/>
      <c r="AI48" s="186"/>
      <c r="AJ48" s="191"/>
    </row>
    <row r="49" spans="1:36" s="18" customFormat="1" ht="12.75">
      <c r="A49" s="160" t="s">
        <v>51</v>
      </c>
      <c r="B49" s="161"/>
      <c r="C49" s="161"/>
      <c r="D49" s="20"/>
      <c r="E49" s="20"/>
      <c r="F49" s="19"/>
      <c r="G49" s="19"/>
      <c r="H49" s="162"/>
      <c r="I49" s="38"/>
      <c r="J49" s="161"/>
      <c r="K49" s="161"/>
      <c r="L49" s="36"/>
      <c r="M49" s="38"/>
      <c r="N49" s="19"/>
      <c r="O49" s="19"/>
      <c r="P49" s="23"/>
      <c r="Q49" s="38"/>
      <c r="R49" s="30"/>
      <c r="S49" s="163"/>
      <c r="T49" s="29"/>
      <c r="U49" s="38"/>
      <c r="V49" s="28"/>
      <c r="W49" s="164"/>
      <c r="X49" s="27"/>
      <c r="Y49" s="38"/>
      <c r="Z49" s="17"/>
      <c r="AA49" s="165"/>
      <c r="AB49" s="16"/>
      <c r="AC49" s="38"/>
      <c r="AD49" s="28"/>
      <c r="AE49" s="164"/>
      <c r="AF49" s="27"/>
      <c r="AG49" s="38"/>
      <c r="AH49" s="186"/>
      <c r="AI49" s="192"/>
      <c r="AJ49" s="187"/>
    </row>
    <row r="50" spans="1:36" s="18" customFormat="1" ht="12.75">
      <c r="A50" s="166" t="s">
        <v>52</v>
      </c>
      <c r="B50" s="32">
        <v>78.646616541353296</v>
      </c>
      <c r="C50" s="32">
        <v>1.9984803629925167</v>
      </c>
      <c r="D50" s="114">
        <v>2859</v>
      </c>
      <c r="E50" s="20"/>
      <c r="F50" s="150">
        <v>79.960541149943595</v>
      </c>
      <c r="G50" s="150">
        <v>2.1301901328741621</v>
      </c>
      <c r="H50" s="115">
        <v>2401</v>
      </c>
      <c r="I50" s="35"/>
      <c r="J50" s="32">
        <v>79.112754158964805</v>
      </c>
      <c r="K50" s="32">
        <v>2.0823920321921889</v>
      </c>
      <c r="L50" s="114">
        <v>2491</v>
      </c>
      <c r="M50" s="35"/>
      <c r="N50" s="150">
        <v>76.6185374941779</v>
      </c>
      <c r="O50" s="150">
        <v>2.6469877912704263</v>
      </c>
      <c r="P50" s="115">
        <v>1275</v>
      </c>
      <c r="Q50" s="35"/>
      <c r="R50" s="17">
        <v>80.286343612334804</v>
      </c>
      <c r="S50" s="30">
        <v>5.3689054357736055</v>
      </c>
      <c r="T50" s="29">
        <v>574</v>
      </c>
      <c r="U50" s="35"/>
      <c r="V50" s="28">
        <v>77.278990774322409</v>
      </c>
      <c r="W50" s="28">
        <v>3.1301729908283136</v>
      </c>
      <c r="X50" s="27">
        <v>1331</v>
      </c>
      <c r="Y50" s="35"/>
      <c r="Z50" s="17">
        <v>82.640857709882155</v>
      </c>
      <c r="AA50" s="17">
        <v>3.7556197146634247</v>
      </c>
      <c r="AB50" s="16">
        <v>851</v>
      </c>
      <c r="AC50" s="35"/>
      <c r="AD50" s="147">
        <v>80.336627046637076</v>
      </c>
      <c r="AE50" s="28">
        <v>4.3389919492136997</v>
      </c>
      <c r="AF50" s="27">
        <v>768</v>
      </c>
      <c r="AG50" s="35"/>
      <c r="AH50" s="185">
        <v>80.78116516884792</v>
      </c>
      <c r="AI50" s="186">
        <v>4.3076527660556145</v>
      </c>
      <c r="AJ50" s="187">
        <v>763</v>
      </c>
    </row>
    <row r="51" spans="1:36" s="18" customFormat="1" ht="12.75">
      <c r="A51" s="35" t="s">
        <v>53</v>
      </c>
      <c r="B51" s="32">
        <v>79.734925131525699</v>
      </c>
      <c r="C51" s="32">
        <v>1.0395265394800859</v>
      </c>
      <c r="D51" s="114">
        <v>10167</v>
      </c>
      <c r="E51" s="20"/>
      <c r="F51" s="150">
        <v>78.676211712240303</v>
      </c>
      <c r="G51" s="150">
        <v>1.1534419786469741</v>
      </c>
      <c r="H51" s="115">
        <v>8574</v>
      </c>
      <c r="I51" s="35"/>
      <c r="J51" s="32">
        <v>79.362788632326797</v>
      </c>
      <c r="K51" s="32">
        <v>1.093236071460197</v>
      </c>
      <c r="L51" s="114">
        <v>8958</v>
      </c>
      <c r="M51" s="35"/>
      <c r="N51" s="150">
        <v>78.322094406981293</v>
      </c>
      <c r="O51" s="150">
        <v>1.4283948125523338</v>
      </c>
      <c r="P51" s="115">
        <v>4990</v>
      </c>
      <c r="Q51" s="35"/>
      <c r="R51" s="17">
        <v>77.026378896882406</v>
      </c>
      <c r="S51" s="30">
        <v>2.7440337926882563</v>
      </c>
      <c r="T51" s="29">
        <v>2017</v>
      </c>
      <c r="U51" s="35"/>
      <c r="V51" s="28">
        <v>78.469818908992764</v>
      </c>
      <c r="W51" s="28">
        <v>1.5089697742170074</v>
      </c>
      <c r="X51" s="27">
        <v>4523</v>
      </c>
      <c r="Y51" s="35"/>
      <c r="Z51" s="17">
        <v>80.42501630755423</v>
      </c>
      <c r="AA51" s="17">
        <v>1.8443990921560101</v>
      </c>
      <c r="AB51" s="16">
        <v>2927</v>
      </c>
      <c r="AC51" s="35"/>
      <c r="AD51" s="147">
        <v>79.889212941503402</v>
      </c>
      <c r="AE51" s="28">
        <v>1.9249564284511522</v>
      </c>
      <c r="AF51" s="27">
        <v>2927</v>
      </c>
      <c r="AG51" s="35"/>
      <c r="AH51" s="185">
        <v>78.549878322708807</v>
      </c>
      <c r="AI51" s="186">
        <v>1.7986934354002559</v>
      </c>
      <c r="AJ51" s="187">
        <v>3009</v>
      </c>
    </row>
    <row r="52" spans="1:36" s="18" customFormat="1" ht="12.75">
      <c r="A52" s="35" t="s">
        <v>54</v>
      </c>
      <c r="B52" s="32">
        <v>78.514376996805098</v>
      </c>
      <c r="C52" s="32">
        <v>1.1576999661121121</v>
      </c>
      <c r="D52" s="114">
        <v>8558</v>
      </c>
      <c r="E52" s="20"/>
      <c r="F52" s="150">
        <v>78.124574076597995</v>
      </c>
      <c r="G52" s="150">
        <v>1.2442321005595502</v>
      </c>
      <c r="H52" s="115">
        <v>7506</v>
      </c>
      <c r="I52" s="35"/>
      <c r="J52" s="32">
        <v>79.257558362035894</v>
      </c>
      <c r="K52" s="32">
        <v>1.1583682682042564</v>
      </c>
      <c r="L52" s="114">
        <v>8009</v>
      </c>
      <c r="M52" s="35"/>
      <c r="N52" s="150">
        <v>78.341640235613895</v>
      </c>
      <c r="O52" s="150">
        <v>1.4167714853972271</v>
      </c>
      <c r="P52" s="115">
        <v>4537</v>
      </c>
      <c r="Q52" s="35"/>
      <c r="R52" s="17">
        <v>78.279341476367406</v>
      </c>
      <c r="S52" s="30">
        <v>2.7924379562748101</v>
      </c>
      <c r="T52" s="29">
        <v>1987</v>
      </c>
      <c r="U52" s="35"/>
      <c r="V52" s="28">
        <v>79.145620848269871</v>
      </c>
      <c r="W52" s="28">
        <v>1.3708534220950526</v>
      </c>
      <c r="X52" s="27">
        <v>4631</v>
      </c>
      <c r="Y52" s="35"/>
      <c r="Z52" s="17">
        <v>79.672413000137681</v>
      </c>
      <c r="AA52" s="17">
        <v>1.6904543196419226</v>
      </c>
      <c r="AB52" s="16">
        <v>3009</v>
      </c>
      <c r="AC52" s="35"/>
      <c r="AD52" s="147">
        <v>79.925340729119426</v>
      </c>
      <c r="AE52" s="28">
        <v>1.5873893273730455</v>
      </c>
      <c r="AF52" s="27">
        <v>3276</v>
      </c>
      <c r="AG52" s="35"/>
      <c r="AH52" s="185">
        <v>79.410645414165629</v>
      </c>
      <c r="AI52" s="186">
        <v>1.5217814770955962</v>
      </c>
      <c r="AJ52" s="187">
        <v>3469</v>
      </c>
    </row>
    <row r="53" spans="1:36" s="18" customFormat="1" ht="12.75">
      <c r="A53" s="35" t="s">
        <v>55</v>
      </c>
      <c r="B53" s="32">
        <v>70.730874316939804</v>
      </c>
      <c r="C53" s="32">
        <v>1.9890239281371223</v>
      </c>
      <c r="D53" s="114">
        <v>3558</v>
      </c>
      <c r="E53" s="20"/>
      <c r="F53" s="150">
        <v>73.379535262943307</v>
      </c>
      <c r="G53" s="150">
        <v>2.0926311292144533</v>
      </c>
      <c r="H53" s="115">
        <v>3033</v>
      </c>
      <c r="I53" s="35"/>
      <c r="J53" s="32">
        <v>74.559386973179997</v>
      </c>
      <c r="K53" s="32">
        <v>1.9108061285275681</v>
      </c>
      <c r="L53" s="114">
        <v>3396</v>
      </c>
      <c r="M53" s="35"/>
      <c r="N53" s="150">
        <v>72.522214627477695</v>
      </c>
      <c r="O53" s="150">
        <v>2.4227825439443578</v>
      </c>
      <c r="P53" s="115">
        <v>1935</v>
      </c>
      <c r="Q53" s="35"/>
      <c r="R53" s="17">
        <v>74.761904761904702</v>
      </c>
      <c r="S53" s="30">
        <v>4.0292022141907395</v>
      </c>
      <c r="T53" s="29">
        <v>792</v>
      </c>
      <c r="U53" s="35"/>
      <c r="V53" s="167">
        <v>74.054774818719324</v>
      </c>
      <c r="W53" s="28">
        <v>1.7847625217717749</v>
      </c>
      <c r="X53" s="27">
        <v>1968</v>
      </c>
      <c r="Y53" s="35"/>
      <c r="Z53" s="168">
        <v>75.070641921424624</v>
      </c>
      <c r="AA53" s="17">
        <v>2.4207409562702438</v>
      </c>
      <c r="AB53" s="16">
        <v>1274</v>
      </c>
      <c r="AC53" s="35"/>
      <c r="AD53" s="148">
        <v>79.485392320534217</v>
      </c>
      <c r="AE53" s="28">
        <v>1.8903820523392567</v>
      </c>
      <c r="AF53" s="27">
        <v>1591</v>
      </c>
      <c r="AG53" s="35"/>
      <c r="AH53" s="183">
        <v>78.55925863847024</v>
      </c>
      <c r="AI53" s="186">
        <v>1.7127369011283866</v>
      </c>
      <c r="AJ53" s="187">
        <v>1726</v>
      </c>
    </row>
    <row r="54" spans="1:36" s="18" customFormat="1" ht="12.75">
      <c r="A54" s="35" t="s">
        <v>56</v>
      </c>
      <c r="B54" s="32">
        <v>57.686148919135299</v>
      </c>
      <c r="C54" s="32">
        <v>2.366309471073734</v>
      </c>
      <c r="D54" s="114">
        <v>2964</v>
      </c>
      <c r="E54" s="20"/>
      <c r="F54" s="150">
        <v>55.560382276281402</v>
      </c>
      <c r="G54" s="150">
        <v>2.5179225715939886</v>
      </c>
      <c r="H54" s="115">
        <v>2648</v>
      </c>
      <c r="I54" s="35"/>
      <c r="J54" s="32">
        <v>58.316388775925098</v>
      </c>
      <c r="K54" s="32">
        <v>2.3629038382058454</v>
      </c>
      <c r="L54" s="114">
        <v>2846</v>
      </c>
      <c r="M54" s="35"/>
      <c r="N54" s="150">
        <v>59.898843930635799</v>
      </c>
      <c r="O54" s="150">
        <v>2.7384065646239755</v>
      </c>
      <c r="P54" s="115">
        <v>1712</v>
      </c>
      <c r="Q54" s="35"/>
      <c r="R54" s="17">
        <v>57.167235494880501</v>
      </c>
      <c r="S54" s="30">
        <v>4.3669988901805148</v>
      </c>
      <c r="T54" s="29">
        <v>725</v>
      </c>
      <c r="U54" s="35"/>
      <c r="V54" s="28">
        <v>59.687497062198283</v>
      </c>
      <c r="W54" s="28">
        <v>2.2673965065857047</v>
      </c>
      <c r="X54" s="27">
        <v>1644</v>
      </c>
      <c r="Y54" s="35"/>
      <c r="Z54" s="168">
        <v>61.891256593549436</v>
      </c>
      <c r="AA54" s="17">
        <v>3.0202249302916506</v>
      </c>
      <c r="AB54" s="16">
        <v>1123</v>
      </c>
      <c r="AC54" s="35"/>
      <c r="AD54" s="148">
        <v>64.324943404493567</v>
      </c>
      <c r="AE54" s="28">
        <v>2.7698053548274149</v>
      </c>
      <c r="AF54" s="27">
        <v>1273</v>
      </c>
      <c r="AG54" s="35"/>
      <c r="AH54" s="183">
        <v>62.012929663201973</v>
      </c>
      <c r="AI54" s="186">
        <v>2.3225127412401791</v>
      </c>
      <c r="AJ54" s="187">
        <v>1385</v>
      </c>
    </row>
    <row r="55" spans="1:36" s="18" customFormat="1" ht="12.75">
      <c r="A55" s="35"/>
      <c r="B55" s="37"/>
      <c r="C55" s="32"/>
      <c r="D55" s="20"/>
      <c r="E55" s="20"/>
      <c r="F55" s="34"/>
      <c r="G55" s="150"/>
      <c r="H55" s="23"/>
      <c r="I55" s="35"/>
      <c r="J55" s="37"/>
      <c r="K55" s="32"/>
      <c r="L55" s="20"/>
      <c r="M55" s="35"/>
      <c r="N55" s="34"/>
      <c r="O55" s="150"/>
      <c r="P55" s="23"/>
      <c r="Q55" s="35"/>
      <c r="R55" s="17"/>
      <c r="S55" s="30"/>
      <c r="T55" s="29"/>
      <c r="U55" s="35"/>
      <c r="V55" s="28"/>
      <c r="W55" s="28"/>
      <c r="X55" s="27"/>
      <c r="Y55" s="35"/>
      <c r="Z55" s="17"/>
      <c r="AA55" s="17"/>
      <c r="AB55" s="16"/>
      <c r="AC55" s="35"/>
      <c r="AD55" s="147"/>
      <c r="AE55" s="28"/>
      <c r="AF55" s="27"/>
      <c r="AG55" s="35"/>
      <c r="AH55" s="185"/>
      <c r="AI55" s="186"/>
      <c r="AJ55" s="187"/>
    </row>
    <row r="56" spans="1:36" s="18" customFormat="1" ht="12.75">
      <c r="A56" s="160" t="s">
        <v>57</v>
      </c>
      <c r="B56" s="161"/>
      <c r="C56" s="169"/>
      <c r="D56" s="20"/>
      <c r="E56" s="20"/>
      <c r="F56" s="19"/>
      <c r="G56" s="170"/>
      <c r="H56" s="23"/>
      <c r="I56" s="38"/>
      <c r="J56" s="161"/>
      <c r="K56" s="169"/>
      <c r="L56" s="20"/>
      <c r="M56" s="38"/>
      <c r="N56" s="19"/>
      <c r="O56" s="170"/>
      <c r="P56" s="23"/>
      <c r="Q56" s="38"/>
      <c r="R56" s="17"/>
      <c r="S56" s="30"/>
      <c r="T56" s="29"/>
      <c r="U56" s="38"/>
      <c r="V56" s="171"/>
      <c r="W56" s="171"/>
      <c r="X56" s="171"/>
      <c r="Y56" s="38"/>
      <c r="Z56" s="172"/>
      <c r="AA56" s="172"/>
      <c r="AB56" s="172"/>
      <c r="AC56" s="38"/>
      <c r="AD56" s="147"/>
      <c r="AE56" s="171"/>
      <c r="AF56" s="171"/>
      <c r="AG56" s="38"/>
      <c r="AH56" s="185"/>
      <c r="AI56" s="193"/>
      <c r="AJ56" s="193"/>
    </row>
    <row r="57" spans="1:36" s="18" customFormat="1" ht="12.75">
      <c r="A57" s="35" t="s">
        <v>58</v>
      </c>
      <c r="B57" s="32">
        <v>73.473000885216806</v>
      </c>
      <c r="C57" s="32">
        <v>1.0276304927160922</v>
      </c>
      <c r="D57" s="114">
        <v>12549</v>
      </c>
      <c r="E57" s="20"/>
      <c r="F57" s="150">
        <v>73.373637602179798</v>
      </c>
      <c r="G57" s="150">
        <v>1.1157245164391014</v>
      </c>
      <c r="H57" s="115">
        <v>10671</v>
      </c>
      <c r="I57" s="35"/>
      <c r="J57" s="32">
        <v>73.663572343149795</v>
      </c>
      <c r="K57" s="32">
        <v>1.0638598197320874</v>
      </c>
      <c r="L57" s="114">
        <v>11205</v>
      </c>
      <c r="M57" s="35"/>
      <c r="N57" s="150">
        <v>72.157475838544599</v>
      </c>
      <c r="O57" s="150">
        <v>1.3736480281898693</v>
      </c>
      <c r="P57" s="115">
        <v>6438</v>
      </c>
      <c r="Q57" s="35"/>
      <c r="R57" s="17">
        <v>72.705882352941103</v>
      </c>
      <c r="S57" s="30">
        <v>3.0732022969979411</v>
      </c>
      <c r="T57" s="29">
        <v>2640</v>
      </c>
      <c r="U57" s="35"/>
      <c r="V57" s="28">
        <v>72.961337986414236</v>
      </c>
      <c r="W57" s="28">
        <v>1.3579818605238358</v>
      </c>
      <c r="X57" s="27">
        <v>6074</v>
      </c>
      <c r="Y57" s="35"/>
      <c r="Z57" s="17">
        <v>75.494310396290388</v>
      </c>
      <c r="AA57" s="17">
        <v>1.7095286866010468</v>
      </c>
      <c r="AB57" s="16">
        <v>4056</v>
      </c>
      <c r="AC57" s="35"/>
      <c r="AD57" s="147">
        <v>75.097083715421064</v>
      </c>
      <c r="AE57" s="28">
        <v>1.7007179633605096</v>
      </c>
      <c r="AF57" s="27">
        <v>4378</v>
      </c>
      <c r="AG57" s="35"/>
      <c r="AH57" s="185">
        <v>74.485048922716672</v>
      </c>
      <c r="AI57" s="186">
        <v>1.5872522025375813</v>
      </c>
      <c r="AJ57" s="187">
        <v>4573</v>
      </c>
    </row>
    <row r="58" spans="1:36" s="18" customFormat="1" ht="12.75">
      <c r="A58" s="35" t="s">
        <v>59</v>
      </c>
      <c r="B58" s="32">
        <v>78.912923670432605</v>
      </c>
      <c r="C58" s="32">
        <v>0.85250990220890088</v>
      </c>
      <c r="D58" s="114">
        <v>15568</v>
      </c>
      <c r="E58" s="20"/>
      <c r="F58" s="150">
        <v>78.382944489139106</v>
      </c>
      <c r="G58" s="150">
        <v>0.92369270478516796</v>
      </c>
      <c r="H58" s="115">
        <v>13503</v>
      </c>
      <c r="I58" s="35"/>
      <c r="J58" s="32">
        <v>79.718693284936407</v>
      </c>
      <c r="K58" s="32">
        <v>0.85330648860085745</v>
      </c>
      <c r="L58" s="114">
        <v>14515</v>
      </c>
      <c r="M58" s="35"/>
      <c r="N58" s="150">
        <v>79.088580288526302</v>
      </c>
      <c r="O58" s="150">
        <v>1.1232494199778884</v>
      </c>
      <c r="P58" s="115">
        <v>8014</v>
      </c>
      <c r="Q58" s="35"/>
      <c r="R58" s="17">
        <v>78.571428571428498</v>
      </c>
      <c r="S58" s="30">
        <v>1.9882557624119883</v>
      </c>
      <c r="T58" s="29">
        <v>3457</v>
      </c>
      <c r="U58" s="35"/>
      <c r="V58" s="28">
        <v>79.366545247308125</v>
      </c>
      <c r="W58" s="28">
        <v>1.0145988602312741</v>
      </c>
      <c r="X58" s="27">
        <v>8028</v>
      </c>
      <c r="Y58" s="35"/>
      <c r="Z58" s="168">
        <v>80.697145842539172</v>
      </c>
      <c r="AA58" s="17">
        <v>1.262477740267542</v>
      </c>
      <c r="AB58" s="16">
        <v>5132</v>
      </c>
      <c r="AC58" s="35"/>
      <c r="AD58" s="148">
        <v>81.612120607481515</v>
      </c>
      <c r="AE58" s="28">
        <v>1.3521678086845235</v>
      </c>
      <c r="AF58" s="27">
        <v>5460</v>
      </c>
      <c r="AG58" s="35"/>
      <c r="AH58" s="185">
        <v>80.41479630685599</v>
      </c>
      <c r="AI58" s="186">
        <v>1.2800106805448852</v>
      </c>
      <c r="AJ58" s="187">
        <v>5782</v>
      </c>
    </row>
    <row r="59" spans="1:36" s="18" customFormat="1" ht="12.75">
      <c r="A59" s="35"/>
      <c r="B59" s="37"/>
      <c r="C59" s="32"/>
      <c r="D59" s="20"/>
      <c r="E59" s="20"/>
      <c r="F59" s="34"/>
      <c r="G59" s="150"/>
      <c r="H59" s="23"/>
      <c r="I59" s="35"/>
      <c r="J59" s="37"/>
      <c r="K59" s="32"/>
      <c r="L59" s="20"/>
      <c r="M59" s="35"/>
      <c r="N59" s="150"/>
      <c r="O59" s="150"/>
      <c r="P59" s="23"/>
      <c r="Q59" s="35"/>
      <c r="R59" s="17"/>
      <c r="S59" s="30"/>
      <c r="T59" s="173"/>
      <c r="U59" s="35"/>
      <c r="V59" s="171"/>
      <c r="W59" s="171"/>
      <c r="X59" s="171"/>
      <c r="Y59" s="35"/>
      <c r="Z59" s="172"/>
      <c r="AA59" s="172"/>
      <c r="AB59" s="172"/>
      <c r="AC59" s="35"/>
      <c r="AD59" s="147"/>
      <c r="AE59" s="171"/>
      <c r="AF59" s="171"/>
      <c r="AG59" s="35"/>
      <c r="AH59" s="185"/>
      <c r="AI59" s="193"/>
      <c r="AJ59" s="193"/>
    </row>
    <row r="60" spans="1:36" s="18" customFormat="1" ht="12.75">
      <c r="A60" s="160" t="s">
        <v>60</v>
      </c>
      <c r="B60" s="161"/>
      <c r="C60" s="169"/>
      <c r="D60" s="20"/>
      <c r="E60" s="20"/>
      <c r="F60" s="19"/>
      <c r="G60" s="170"/>
      <c r="H60" s="23"/>
      <c r="I60" s="38"/>
      <c r="J60" s="161"/>
      <c r="K60" s="169"/>
      <c r="L60" s="20"/>
      <c r="M60" s="38"/>
      <c r="N60" s="19"/>
      <c r="O60" s="170"/>
      <c r="P60" s="23"/>
      <c r="Q60" s="38"/>
      <c r="R60" s="17"/>
      <c r="S60" s="30"/>
      <c r="T60" s="29"/>
      <c r="U60" s="38"/>
      <c r="V60" s="171"/>
      <c r="W60" s="171"/>
      <c r="X60" s="171"/>
      <c r="Y60" s="38"/>
      <c r="Z60" s="172"/>
      <c r="AA60" s="172"/>
      <c r="AB60" s="172"/>
      <c r="AC60" s="38"/>
      <c r="AD60" s="147"/>
      <c r="AE60" s="171"/>
      <c r="AF60" s="171"/>
      <c r="AG60" s="38"/>
      <c r="AH60" s="185"/>
      <c r="AI60" s="193"/>
      <c r="AJ60" s="193"/>
    </row>
    <row r="61" spans="1:36" s="18" customFormat="1" ht="14.25" customHeight="1">
      <c r="A61" s="35" t="s">
        <v>61</v>
      </c>
      <c r="B61" s="32">
        <v>84.425138373152095</v>
      </c>
      <c r="C61" s="32">
        <v>0.79547377786043683</v>
      </c>
      <c r="D61" s="114">
        <v>14129</v>
      </c>
      <c r="E61" s="20"/>
      <c r="F61" s="150">
        <v>84.033546957828904</v>
      </c>
      <c r="G61" s="150">
        <v>0.84754409547574028</v>
      </c>
      <c r="H61" s="115">
        <v>12700</v>
      </c>
      <c r="I61" s="35"/>
      <c r="J61" s="32">
        <v>84.25</v>
      </c>
      <c r="K61" s="32">
        <v>0.79876889368068049</v>
      </c>
      <c r="L61" s="114">
        <v>13595</v>
      </c>
      <c r="M61" s="35"/>
      <c r="N61" s="150">
        <v>83.252331538158401</v>
      </c>
      <c r="O61" s="150">
        <v>1.0338251556725169</v>
      </c>
      <c r="P61" s="115">
        <v>7796</v>
      </c>
      <c r="Q61" s="35"/>
      <c r="R61" s="17">
        <v>81.8838399037014</v>
      </c>
      <c r="S61" s="30">
        <v>2.0324559521747076</v>
      </c>
      <c r="T61" s="29">
        <v>3435</v>
      </c>
      <c r="U61" s="35"/>
      <c r="V61" s="28">
        <v>83.771381187554539</v>
      </c>
      <c r="W61" s="28">
        <v>1.0015250184993647</v>
      </c>
      <c r="X61" s="27">
        <v>7730</v>
      </c>
      <c r="Y61" s="35"/>
      <c r="Z61" s="17">
        <v>84.867564904094181</v>
      </c>
      <c r="AA61" s="17">
        <v>1.1559114509634014</v>
      </c>
      <c r="AB61" s="16">
        <v>5023</v>
      </c>
      <c r="AC61" s="35"/>
      <c r="AD61" s="147">
        <v>85.308088435924333</v>
      </c>
      <c r="AE61" s="28">
        <v>1.20741053587331</v>
      </c>
      <c r="AF61" s="27">
        <v>5330</v>
      </c>
      <c r="AG61" s="35"/>
      <c r="AH61" s="185">
        <v>83.495080344521654</v>
      </c>
      <c r="AI61" s="186">
        <v>1.2464934002494932</v>
      </c>
      <c r="AJ61" s="187">
        <v>5874</v>
      </c>
    </row>
    <row r="62" spans="1:36" s="18" customFormat="1" ht="15" customHeight="1">
      <c r="A62" s="35" t="s">
        <v>62</v>
      </c>
      <c r="B62" s="32">
        <v>64.404954227248197</v>
      </c>
      <c r="C62" s="32">
        <v>1.146376710563068</v>
      </c>
      <c r="D62" s="114">
        <v>11861</v>
      </c>
      <c r="E62" s="20"/>
      <c r="F62" s="150">
        <v>63.707923355774199</v>
      </c>
      <c r="G62" s="150">
        <v>1.2488375819148274</v>
      </c>
      <c r="H62" s="115">
        <v>10080</v>
      </c>
      <c r="I62" s="35"/>
      <c r="J62" s="32">
        <v>65.071061981839705</v>
      </c>
      <c r="K62" s="32">
        <v>1.1780359244367133</v>
      </c>
      <c r="L62" s="114">
        <v>10706</v>
      </c>
      <c r="M62" s="35"/>
      <c r="N62" s="150">
        <v>64.6486103735174</v>
      </c>
      <c r="O62" s="150">
        <v>1.5390874814006814</v>
      </c>
      <c r="P62" s="115">
        <v>5855</v>
      </c>
      <c r="Q62" s="35"/>
      <c r="R62" s="17">
        <v>64.815637494446904</v>
      </c>
      <c r="S62" s="30">
        <v>3.1554182208947488</v>
      </c>
      <c r="T62" s="29">
        <v>2324</v>
      </c>
      <c r="U62" s="35"/>
      <c r="V62" s="28">
        <v>64.50300058360942</v>
      </c>
      <c r="W62" s="28">
        <v>1.4736364315287673</v>
      </c>
      <c r="X62" s="27">
        <v>5583</v>
      </c>
      <c r="Y62" s="35"/>
      <c r="Z62" s="168">
        <v>67.466325159442547</v>
      </c>
      <c r="AA62" s="17">
        <v>1.9393629750851531</v>
      </c>
      <c r="AB62" s="16">
        <v>3660</v>
      </c>
      <c r="AC62" s="35"/>
      <c r="AD62" s="148">
        <v>67.272823950516184</v>
      </c>
      <c r="AE62" s="28">
        <v>1.7976222660277652</v>
      </c>
      <c r="AF62" s="27">
        <v>3872</v>
      </c>
      <c r="AG62" s="35"/>
      <c r="AH62" s="183">
        <v>66.875862011307106</v>
      </c>
      <c r="AI62" s="186">
        <v>1.7401059191073598</v>
      </c>
      <c r="AJ62" s="187">
        <v>3908</v>
      </c>
    </row>
    <row r="63" spans="1:36" s="18" customFormat="1" ht="12.75">
      <c r="A63" s="35"/>
      <c r="B63" s="37"/>
      <c r="C63" s="32"/>
      <c r="D63" s="20"/>
      <c r="E63" s="20"/>
      <c r="F63" s="34"/>
      <c r="G63" s="150"/>
      <c r="H63" s="23"/>
      <c r="I63" s="35"/>
      <c r="J63" s="37"/>
      <c r="K63" s="32"/>
      <c r="L63" s="20"/>
      <c r="M63" s="35"/>
      <c r="N63" s="34"/>
      <c r="O63" s="150"/>
      <c r="P63" s="23"/>
      <c r="Q63" s="35"/>
      <c r="R63" s="17"/>
      <c r="S63" s="30"/>
      <c r="T63" s="29"/>
      <c r="U63" s="35"/>
      <c r="V63" s="28"/>
      <c r="W63" s="171"/>
      <c r="X63" s="171"/>
      <c r="Y63" s="35"/>
      <c r="Z63" s="17"/>
      <c r="AA63" s="172"/>
      <c r="AB63" s="172"/>
      <c r="AC63" s="35"/>
      <c r="AD63" s="147"/>
      <c r="AE63" s="171"/>
      <c r="AF63" s="171"/>
      <c r="AG63" s="35"/>
      <c r="AH63" s="185"/>
      <c r="AI63" s="193"/>
      <c r="AJ63" s="193"/>
    </row>
    <row r="64" spans="1:36" s="18" customFormat="1" ht="12.75">
      <c r="A64" s="160" t="s">
        <v>63</v>
      </c>
      <c r="B64" s="161"/>
      <c r="C64" s="169"/>
      <c r="D64" s="20"/>
      <c r="E64" s="20"/>
      <c r="F64" s="19"/>
      <c r="G64" s="170"/>
      <c r="H64" s="23"/>
      <c r="I64" s="38"/>
      <c r="J64" s="161"/>
      <c r="K64" s="169"/>
      <c r="L64" s="20"/>
      <c r="M64" s="38"/>
      <c r="N64" s="19"/>
      <c r="O64" s="170"/>
      <c r="P64" s="23"/>
      <c r="Q64" s="38"/>
      <c r="R64" s="17"/>
      <c r="S64" s="30"/>
      <c r="T64" s="29"/>
      <c r="U64" s="38"/>
      <c r="V64" s="28"/>
      <c r="W64" s="28"/>
      <c r="X64" s="27"/>
      <c r="Y64" s="38"/>
      <c r="Z64" s="17"/>
      <c r="AA64" s="17"/>
      <c r="AB64" s="16"/>
      <c r="AC64" s="38"/>
      <c r="AD64" s="147"/>
      <c r="AE64" s="28"/>
      <c r="AF64" s="27"/>
      <c r="AG64" s="38"/>
      <c r="AH64" s="185"/>
      <c r="AI64" s="186"/>
      <c r="AJ64" s="187"/>
    </row>
    <row r="65" spans="1:36" s="18" customFormat="1" ht="12.75">
      <c r="A65" s="35" t="s">
        <v>64</v>
      </c>
      <c r="B65" s="32">
        <v>68.791011235954997</v>
      </c>
      <c r="C65" s="32">
        <v>1.0846032328506112</v>
      </c>
      <c r="D65" s="114">
        <v>12409</v>
      </c>
      <c r="E65" s="20"/>
      <c r="F65" s="150">
        <v>68.2896890343698</v>
      </c>
      <c r="G65" s="150">
        <v>1.1640096375026374</v>
      </c>
      <c r="H65" s="115">
        <v>10867</v>
      </c>
      <c r="I65" s="35"/>
      <c r="J65" s="32">
        <v>69.983367576557995</v>
      </c>
      <c r="K65" s="32">
        <v>1.085910847465712</v>
      </c>
      <c r="L65" s="114">
        <v>11645</v>
      </c>
      <c r="M65" s="35"/>
      <c r="N65" s="150">
        <v>68.829624596568706</v>
      </c>
      <c r="O65" s="150">
        <v>1.5778308629390807</v>
      </c>
      <c r="P65" s="115">
        <v>6573</v>
      </c>
      <c r="Q65" s="35"/>
      <c r="R65" s="17">
        <v>68.476075593084005</v>
      </c>
      <c r="S65" s="30">
        <v>3.1783718842352897</v>
      </c>
      <c r="T65" s="29">
        <v>2764</v>
      </c>
      <c r="U65" s="35"/>
      <c r="V65" s="28">
        <v>69.064907450069342</v>
      </c>
      <c r="W65" s="28">
        <v>1.360377173051198</v>
      </c>
      <c r="X65" s="27">
        <v>6496</v>
      </c>
      <c r="Y65" s="35"/>
      <c r="Z65" s="168">
        <v>71.358755628672029</v>
      </c>
      <c r="AA65" s="17">
        <v>1.7106547937897147</v>
      </c>
      <c r="AB65" s="16">
        <v>4307</v>
      </c>
      <c r="AC65" s="35"/>
      <c r="AD65" s="148">
        <v>72.404680513260018</v>
      </c>
      <c r="AE65" s="28">
        <v>1.6642701420439554</v>
      </c>
      <c r="AF65" s="27">
        <v>4684</v>
      </c>
      <c r="AG65" s="35"/>
      <c r="AH65" s="183">
        <v>71.789125781538218</v>
      </c>
      <c r="AI65" s="186">
        <v>1.6140808432344111</v>
      </c>
      <c r="AJ65" s="187">
        <v>4931</v>
      </c>
    </row>
    <row r="66" spans="1:36" s="18" customFormat="1" ht="12.75">
      <c r="A66" s="35" t="s">
        <v>65</v>
      </c>
      <c r="B66" s="32">
        <v>81.206113176373293</v>
      </c>
      <c r="C66" s="32">
        <v>0.8127852449135915</v>
      </c>
      <c r="D66" s="114">
        <v>15708</v>
      </c>
      <c r="E66" s="20"/>
      <c r="F66" s="150">
        <v>81.150159744408896</v>
      </c>
      <c r="G66" s="150">
        <v>0.88408096460558028</v>
      </c>
      <c r="H66" s="115">
        <v>13307</v>
      </c>
      <c r="I66" s="35"/>
      <c r="J66" s="32">
        <v>81.256855280985803</v>
      </c>
      <c r="K66" s="32">
        <v>0.84103205510304235</v>
      </c>
      <c r="L66" s="114">
        <v>14075</v>
      </c>
      <c r="M66" s="35"/>
      <c r="N66" s="150">
        <v>80.455341506129599</v>
      </c>
      <c r="O66" s="150">
        <v>1.2337849841161841</v>
      </c>
      <c r="P66" s="115">
        <v>7879</v>
      </c>
      <c r="Q66" s="35"/>
      <c r="R66" s="17">
        <v>80.692520775623194</v>
      </c>
      <c r="S66" s="30">
        <v>2.4589286789164149</v>
      </c>
      <c r="T66" s="29">
        <v>3333</v>
      </c>
      <c r="U66" s="35"/>
      <c r="V66" s="28">
        <v>81.162922951954002</v>
      </c>
      <c r="W66" s="28">
        <v>1.0634947570003064</v>
      </c>
      <c r="X66" s="27">
        <v>7606</v>
      </c>
      <c r="Y66" s="35"/>
      <c r="Z66" s="168">
        <v>82.960432386570744</v>
      </c>
      <c r="AA66" s="17">
        <v>1.3364127916959418</v>
      </c>
      <c r="AB66" s="16">
        <v>4881</v>
      </c>
      <c r="AC66" s="35"/>
      <c r="AD66" s="147">
        <v>82.519898437681562</v>
      </c>
      <c r="AE66" s="28">
        <v>1.3480634754290177</v>
      </c>
      <c r="AF66" s="27">
        <v>5154</v>
      </c>
      <c r="AG66" s="35"/>
      <c r="AH66" s="185">
        <v>81.340421947126416</v>
      </c>
      <c r="AI66" s="186">
        <v>1.3322921199564242</v>
      </c>
      <c r="AJ66" s="187">
        <v>5424</v>
      </c>
    </row>
    <row r="67" spans="1:36" s="18" customFormat="1" ht="12.75">
      <c r="A67" s="35"/>
      <c r="B67" s="37"/>
      <c r="C67" s="32"/>
      <c r="D67" s="20"/>
      <c r="E67" s="20"/>
      <c r="F67" s="150"/>
      <c r="G67" s="150"/>
      <c r="H67" s="23"/>
      <c r="I67" s="35"/>
      <c r="J67" s="37"/>
      <c r="K67" s="32"/>
      <c r="L67" s="20"/>
      <c r="M67" s="35"/>
      <c r="N67" s="34"/>
      <c r="O67" s="150"/>
      <c r="P67" s="23"/>
      <c r="Q67" s="35"/>
      <c r="R67" s="17"/>
      <c r="S67" s="30"/>
      <c r="T67" s="29"/>
      <c r="U67" s="35"/>
      <c r="V67" s="28"/>
      <c r="W67" s="171"/>
      <c r="X67" s="171"/>
      <c r="Y67" s="35"/>
      <c r="Z67" s="17"/>
      <c r="AA67" s="172"/>
      <c r="AB67" s="172"/>
      <c r="AC67" s="35"/>
      <c r="AD67" s="147"/>
      <c r="AE67" s="171"/>
      <c r="AF67" s="171"/>
      <c r="AG67" s="35"/>
      <c r="AH67" s="185"/>
      <c r="AI67" s="193"/>
      <c r="AJ67" s="193"/>
    </row>
    <row r="68" spans="1:36" s="18" customFormat="1" ht="12.75">
      <c r="A68" s="160" t="s">
        <v>66</v>
      </c>
      <c r="B68" s="161"/>
      <c r="C68" s="169"/>
      <c r="D68" s="20"/>
      <c r="E68" s="20"/>
      <c r="F68" s="170"/>
      <c r="G68" s="170"/>
      <c r="H68" s="23"/>
      <c r="I68" s="38"/>
      <c r="J68" s="161"/>
      <c r="K68" s="169"/>
      <c r="L68" s="20"/>
      <c r="M68" s="38"/>
      <c r="N68" s="19"/>
      <c r="O68" s="170"/>
      <c r="P68" s="23"/>
      <c r="Q68" s="38"/>
      <c r="R68" s="17"/>
      <c r="S68" s="30"/>
      <c r="T68" s="29"/>
      <c r="U68" s="38"/>
      <c r="V68" s="171"/>
      <c r="W68" s="28"/>
      <c r="X68" s="27"/>
      <c r="Y68" s="38"/>
      <c r="Z68" s="172"/>
      <c r="AA68" s="17"/>
      <c r="AB68" s="16"/>
      <c r="AC68" s="38"/>
      <c r="AD68" s="147"/>
      <c r="AE68" s="28"/>
      <c r="AF68" s="27"/>
      <c r="AG68" s="38"/>
      <c r="AH68" s="185"/>
      <c r="AI68" s="186"/>
      <c r="AJ68" s="187"/>
    </row>
    <row r="69" spans="1:36" s="18" customFormat="1" ht="12.75">
      <c r="A69" s="35" t="s">
        <v>67</v>
      </c>
      <c r="B69" s="32">
        <v>79.7024017576272</v>
      </c>
      <c r="C69" s="32">
        <v>0.75188891572056349</v>
      </c>
      <c r="D69" s="114">
        <v>19457</v>
      </c>
      <c r="E69" s="20"/>
      <c r="F69" s="150">
        <v>79.238527182669898</v>
      </c>
      <c r="G69" s="150">
        <v>0.82725310521096418</v>
      </c>
      <c r="H69" s="115">
        <v>16345</v>
      </c>
      <c r="I69" s="35"/>
      <c r="J69" s="32">
        <v>79.966648137854307</v>
      </c>
      <c r="K69" s="32">
        <v>0.77656779855113456</v>
      </c>
      <c r="L69" s="114">
        <v>17365</v>
      </c>
      <c r="M69" s="35"/>
      <c r="N69" s="150">
        <v>78.990669208387601</v>
      </c>
      <c r="O69" s="150">
        <v>1.2821303762625433</v>
      </c>
      <c r="P69" s="115">
        <v>7700</v>
      </c>
      <c r="Q69" s="35"/>
      <c r="R69" s="17">
        <v>79.809257966969</v>
      </c>
      <c r="S69" s="30">
        <v>2.2083590085661982</v>
      </c>
      <c r="T69" s="29">
        <v>4274</v>
      </c>
      <c r="U69" s="35"/>
      <c r="V69" s="28">
        <v>80.14215907841141</v>
      </c>
      <c r="W69" s="28">
        <v>0.9752980434788654</v>
      </c>
      <c r="X69" s="27">
        <v>9414</v>
      </c>
      <c r="Y69" s="35"/>
      <c r="Z69" s="168">
        <v>81.479562827766784</v>
      </c>
      <c r="AA69" s="17">
        <v>1.2485129049211423</v>
      </c>
      <c r="AB69" s="16">
        <v>5970</v>
      </c>
      <c r="AC69" s="35"/>
      <c r="AD69" s="148">
        <v>81.822336812993626</v>
      </c>
      <c r="AE69" s="28">
        <v>1.2062860000149556</v>
      </c>
      <c r="AF69" s="27">
        <v>6637</v>
      </c>
      <c r="AG69" s="35"/>
      <c r="AH69" s="185">
        <v>81.046010609041247</v>
      </c>
      <c r="AI69" s="186">
        <v>1.1822893459309536</v>
      </c>
      <c r="AJ69" s="187">
        <v>6971</v>
      </c>
    </row>
    <row r="70" spans="1:36" s="18" customFormat="1" ht="12.75">
      <c r="A70" s="35" t="s">
        <v>68</v>
      </c>
      <c r="B70" s="32">
        <v>59.929078014184398</v>
      </c>
      <c r="C70" s="32">
        <v>1.7310461778550348</v>
      </c>
      <c r="D70" s="114">
        <v>5449</v>
      </c>
      <c r="E70" s="20"/>
      <c r="F70" s="150">
        <v>58.797842281017203</v>
      </c>
      <c r="G70" s="150">
        <v>1.8651521900319494</v>
      </c>
      <c r="H70" s="115">
        <v>4735</v>
      </c>
      <c r="I70" s="35"/>
      <c r="J70" s="32">
        <v>60.798969072164901</v>
      </c>
      <c r="K70" s="32">
        <v>1.7871519111249832</v>
      </c>
      <c r="L70" s="114">
        <v>4878</v>
      </c>
      <c r="M70" s="35"/>
      <c r="N70" s="150">
        <v>61.0887996430165</v>
      </c>
      <c r="O70" s="150">
        <v>3.4101901722548682</v>
      </c>
      <c r="P70" s="115">
        <v>1559</v>
      </c>
      <c r="Q70" s="35"/>
      <c r="R70" s="17">
        <v>54.669987546699801</v>
      </c>
      <c r="S70" s="30">
        <v>5.7875612124189111</v>
      </c>
      <c r="T70" s="29">
        <v>957</v>
      </c>
      <c r="U70" s="35"/>
      <c r="V70" s="28">
        <v>59.392374666790438</v>
      </c>
      <c r="W70" s="28">
        <v>2.3434769490644811</v>
      </c>
      <c r="X70" s="27">
        <v>2471</v>
      </c>
      <c r="Y70" s="35"/>
      <c r="Z70" s="17">
        <v>62.674954136781615</v>
      </c>
      <c r="AA70" s="17">
        <v>2.9658931611812775</v>
      </c>
      <c r="AB70" s="16">
        <v>1640</v>
      </c>
      <c r="AC70" s="35"/>
      <c r="AD70" s="147">
        <v>60.042681041658405</v>
      </c>
      <c r="AE70" s="28">
        <v>3.0415040260019066</v>
      </c>
      <c r="AF70" s="27">
        <v>1684</v>
      </c>
      <c r="AG70" s="35"/>
      <c r="AH70" s="185">
        <v>60.543541452189189</v>
      </c>
      <c r="AI70" s="186">
        <v>2.8854426534087652</v>
      </c>
      <c r="AJ70" s="187">
        <v>1820</v>
      </c>
    </row>
    <row r="71" spans="1:36" s="18" customFormat="1" ht="12.75">
      <c r="A71" s="35" t="s">
        <v>69</v>
      </c>
      <c r="B71" s="32">
        <v>77.818696883852695</v>
      </c>
      <c r="C71" s="32">
        <v>1.9127222820134406</v>
      </c>
      <c r="D71" s="114">
        <v>3208</v>
      </c>
      <c r="E71" s="20"/>
      <c r="F71" s="150">
        <v>79.244747302668898</v>
      </c>
      <c r="G71" s="150">
        <v>1.9017923849071323</v>
      </c>
      <c r="H71" s="115">
        <v>3092</v>
      </c>
      <c r="I71" s="35"/>
      <c r="J71" s="32">
        <v>77.974025974025906</v>
      </c>
      <c r="K71" s="32">
        <v>1.7969074580778823</v>
      </c>
      <c r="L71" s="114">
        <v>3477</v>
      </c>
      <c r="M71" s="35"/>
      <c r="N71" s="150">
        <v>75.746767721801106</v>
      </c>
      <c r="O71" s="150">
        <v>3.0666010325704391</v>
      </c>
      <c r="P71" s="115">
        <v>1490</v>
      </c>
      <c r="Q71" s="35"/>
      <c r="R71" s="17">
        <v>74.874371859296403</v>
      </c>
      <c r="S71" s="30">
        <v>5.3009080815045522</v>
      </c>
      <c r="T71" s="29">
        <v>866</v>
      </c>
      <c r="U71" s="35"/>
      <c r="V71" s="28">
        <v>76.016486492384146</v>
      </c>
      <c r="W71" s="28">
        <v>2.153017250377907</v>
      </c>
      <c r="X71" s="27">
        <v>2213</v>
      </c>
      <c r="Y71" s="35"/>
      <c r="Z71" s="17">
        <v>78.619590122229823</v>
      </c>
      <c r="AA71" s="17">
        <v>2.5687127873364659</v>
      </c>
      <c r="AB71" s="16">
        <v>1571</v>
      </c>
      <c r="AC71" s="35"/>
      <c r="AD71" s="147">
        <v>80.921793602741587</v>
      </c>
      <c r="AE71" s="28">
        <v>2.5731779125987786</v>
      </c>
      <c r="AF71" s="27">
        <v>1514</v>
      </c>
      <c r="AG71" s="35"/>
      <c r="AH71" s="185">
        <v>79.065435689767966</v>
      </c>
      <c r="AI71" s="186">
        <v>2.590968320756093</v>
      </c>
      <c r="AJ71" s="187">
        <v>1564</v>
      </c>
    </row>
    <row r="72" spans="1:36" s="18" customFormat="1" ht="12.75">
      <c r="A72" s="35"/>
      <c r="B72" s="37"/>
      <c r="C72" s="32"/>
      <c r="D72" s="20"/>
      <c r="E72" s="20"/>
      <c r="F72" s="150"/>
      <c r="G72" s="150"/>
      <c r="H72" s="23"/>
      <c r="I72" s="35"/>
      <c r="J72" s="37"/>
      <c r="K72" s="32"/>
      <c r="L72" s="20"/>
      <c r="M72" s="35"/>
      <c r="N72" s="34"/>
      <c r="O72" s="150"/>
      <c r="P72" s="23"/>
      <c r="Q72" s="35"/>
      <c r="R72" s="17"/>
      <c r="S72" s="30"/>
      <c r="T72" s="29"/>
      <c r="U72" s="35"/>
      <c r="V72" s="171"/>
      <c r="W72" s="171"/>
      <c r="X72" s="171"/>
      <c r="Y72" s="35"/>
      <c r="Z72" s="172"/>
      <c r="AA72" s="172"/>
      <c r="AB72" s="172"/>
      <c r="AC72" s="35"/>
      <c r="AD72" s="147"/>
      <c r="AE72" s="171"/>
      <c r="AF72" s="171"/>
      <c r="AG72" s="35"/>
      <c r="AH72" s="185"/>
      <c r="AI72" s="193"/>
      <c r="AJ72" s="193"/>
    </row>
    <row r="73" spans="1:36" s="18" customFormat="1" ht="12.75">
      <c r="A73" s="160" t="s">
        <v>70</v>
      </c>
      <c r="B73" s="161"/>
      <c r="C73" s="169"/>
      <c r="D73" s="20"/>
      <c r="E73" s="20"/>
      <c r="F73" s="170"/>
      <c r="G73" s="170"/>
      <c r="H73" s="23"/>
      <c r="I73" s="38"/>
      <c r="J73" s="161"/>
      <c r="K73" s="169"/>
      <c r="L73" s="20"/>
      <c r="M73" s="38"/>
      <c r="N73" s="19"/>
      <c r="O73" s="170"/>
      <c r="P73" s="23"/>
      <c r="Q73" s="38"/>
      <c r="R73" s="17"/>
      <c r="S73" s="30"/>
      <c r="T73" s="29"/>
      <c r="U73" s="38"/>
      <c r="V73" s="171"/>
      <c r="W73" s="171"/>
      <c r="X73" s="171"/>
      <c r="Y73" s="38"/>
      <c r="Z73" s="172"/>
      <c r="AA73" s="172"/>
      <c r="AB73" s="172"/>
      <c r="AC73" s="38"/>
      <c r="AD73" s="147"/>
      <c r="AE73" s="171"/>
      <c r="AF73" s="171"/>
      <c r="AG73" s="38"/>
      <c r="AH73" s="185"/>
      <c r="AI73" s="193"/>
      <c r="AJ73" s="193"/>
    </row>
    <row r="74" spans="1:36" s="18" customFormat="1" ht="12.75">
      <c r="A74" s="35" t="s">
        <v>71</v>
      </c>
      <c r="B74" s="32">
        <v>76.970872249485495</v>
      </c>
      <c r="C74" s="32">
        <v>0.70808659829418019</v>
      </c>
      <c r="D74" s="114">
        <v>24038</v>
      </c>
      <c r="E74" s="20"/>
      <c r="F74" s="150">
        <v>76.795808630911296</v>
      </c>
      <c r="G74" s="150">
        <v>0.75391524813775135</v>
      </c>
      <c r="H74" s="115">
        <v>21317</v>
      </c>
      <c r="I74" s="35"/>
      <c r="J74" s="32">
        <v>77.411408815903201</v>
      </c>
      <c r="K74" s="32">
        <v>0.70814517828659973</v>
      </c>
      <c r="L74" s="114">
        <v>22794</v>
      </c>
      <c r="M74" s="35"/>
      <c r="N74" s="150">
        <v>76.622078720787201</v>
      </c>
      <c r="O74" s="150">
        <v>1.1033143928764417</v>
      </c>
      <c r="P74" s="115">
        <v>12979</v>
      </c>
      <c r="Q74" s="35"/>
      <c r="R74" s="17">
        <v>76.993123954655204</v>
      </c>
      <c r="S74" s="30">
        <v>2.0181863275025123</v>
      </c>
      <c r="T74" s="29">
        <v>5455</v>
      </c>
      <c r="U74" s="35"/>
      <c r="V74" s="28">
        <v>77.380686010959295</v>
      </c>
      <c r="W74" s="28">
        <v>0.92333996470708257</v>
      </c>
      <c r="X74" s="27">
        <v>12617</v>
      </c>
      <c r="Y74" s="35"/>
      <c r="Z74" s="168">
        <v>79.127106373318938</v>
      </c>
      <c r="AA74" s="17">
        <v>1.114195441797996</v>
      </c>
      <c r="AB74" s="174">
        <v>8301</v>
      </c>
      <c r="AC74" s="35"/>
      <c r="AD74" s="148">
        <v>79.453175648800396</v>
      </c>
      <c r="AE74" s="28">
        <v>1.0687934012854394</v>
      </c>
      <c r="AF74" s="175">
        <v>9054</v>
      </c>
      <c r="AG74" s="35"/>
      <c r="AH74" s="183">
        <v>78.464575941577209</v>
      </c>
      <c r="AI74" s="186">
        <v>1.0658191701806041</v>
      </c>
      <c r="AJ74" s="194">
        <v>9545</v>
      </c>
    </row>
    <row r="75" spans="1:36" s="18" customFormat="1" ht="12.75">
      <c r="A75" s="35" t="s">
        <v>72</v>
      </c>
      <c r="B75" s="32">
        <v>69.906069364161795</v>
      </c>
      <c r="C75" s="32">
        <v>1.8800261453977285</v>
      </c>
      <c r="D75" s="114">
        <v>4047</v>
      </c>
      <c r="E75" s="20"/>
      <c r="F75" s="150">
        <v>68.092243186582806</v>
      </c>
      <c r="G75" s="150">
        <v>2.2851466450465736</v>
      </c>
      <c r="H75" s="115">
        <v>2829</v>
      </c>
      <c r="I75" s="35"/>
      <c r="J75" s="32">
        <v>71.152328334648701</v>
      </c>
      <c r="K75" s="32">
        <v>2.1584361865670161</v>
      </c>
      <c r="L75" s="114">
        <v>2880</v>
      </c>
      <c r="M75" s="35"/>
      <c r="N75" s="150">
        <v>67.438596491227997</v>
      </c>
      <c r="O75" s="150">
        <v>3.2143188099697682</v>
      </c>
      <c r="P75" s="115">
        <v>1451</v>
      </c>
      <c r="Q75" s="35"/>
      <c r="R75" s="17">
        <v>65.815602836879407</v>
      </c>
      <c r="S75" s="30">
        <v>6.984061959672843</v>
      </c>
      <c r="T75" s="29">
        <v>630</v>
      </c>
      <c r="U75" s="35"/>
      <c r="V75" s="28">
        <v>66.894374344973642</v>
      </c>
      <c r="W75" s="28">
        <v>3.0045184567044636</v>
      </c>
      <c r="X75" s="27">
        <v>1457</v>
      </c>
      <c r="Y75" s="35"/>
      <c r="Z75" s="17">
        <v>70.452824240359604</v>
      </c>
      <c r="AA75" s="17">
        <v>4.5493470982861268</v>
      </c>
      <c r="AB75" s="174">
        <v>871</v>
      </c>
      <c r="AC75" s="35"/>
      <c r="AD75" s="147">
        <v>70.362361662151059</v>
      </c>
      <c r="AE75" s="28">
        <v>5.2132756347226366</v>
      </c>
      <c r="AF75" s="175">
        <v>775</v>
      </c>
      <c r="AG75" s="35"/>
      <c r="AH75" s="185">
        <v>70.372880084077167</v>
      </c>
      <c r="AI75" s="186">
        <v>5.3632237177925983</v>
      </c>
      <c r="AJ75" s="194">
        <v>798</v>
      </c>
    </row>
    <row r="76" spans="1:36" s="18" customFormat="1" ht="12.75">
      <c r="A76" s="35"/>
      <c r="B76" s="37"/>
      <c r="C76" s="32"/>
      <c r="D76" s="20"/>
      <c r="E76" s="20"/>
      <c r="F76" s="150"/>
      <c r="G76" s="150"/>
      <c r="H76" s="23"/>
      <c r="I76" s="35"/>
      <c r="J76" s="37"/>
      <c r="K76" s="32"/>
      <c r="L76" s="20"/>
      <c r="M76" s="35"/>
      <c r="N76" s="34"/>
      <c r="O76" s="150"/>
      <c r="P76" s="23"/>
      <c r="Q76" s="35"/>
      <c r="R76" s="17"/>
      <c r="S76" s="30"/>
      <c r="T76" s="29"/>
      <c r="U76" s="35"/>
      <c r="V76" s="28"/>
      <c r="W76" s="171"/>
      <c r="X76" s="171"/>
      <c r="Y76" s="35"/>
      <c r="Z76" s="17"/>
      <c r="AA76" s="172"/>
      <c r="AB76" s="172"/>
      <c r="AC76" s="35"/>
      <c r="AD76" s="147"/>
      <c r="AE76" s="171"/>
      <c r="AF76" s="171"/>
      <c r="AG76" s="35"/>
      <c r="AH76" s="185"/>
      <c r="AI76" s="193"/>
      <c r="AJ76" s="193"/>
    </row>
    <row r="77" spans="1:36" s="18" customFormat="1" ht="12.75">
      <c r="A77" s="160" t="s">
        <v>73</v>
      </c>
      <c r="B77" s="161"/>
      <c r="C77" s="169"/>
      <c r="D77" s="20"/>
      <c r="E77" s="20"/>
      <c r="F77" s="170"/>
      <c r="G77" s="170"/>
      <c r="H77" s="23"/>
      <c r="I77" s="38"/>
      <c r="J77" s="161"/>
      <c r="K77" s="169"/>
      <c r="L77" s="20"/>
      <c r="M77" s="38"/>
      <c r="N77" s="19"/>
      <c r="O77" s="170"/>
      <c r="P77" s="23"/>
      <c r="Q77" s="38"/>
      <c r="R77" s="17"/>
      <c r="S77" s="30"/>
      <c r="T77" s="29"/>
      <c r="U77" s="38"/>
      <c r="V77" s="28"/>
      <c r="W77" s="171"/>
      <c r="X77" s="27"/>
      <c r="Y77" s="38"/>
      <c r="Z77" s="17"/>
      <c r="AA77" s="172"/>
      <c r="AB77" s="16"/>
      <c r="AC77" s="38"/>
      <c r="AD77" s="147"/>
      <c r="AE77" s="171"/>
      <c r="AF77" s="27"/>
      <c r="AG77" s="38"/>
      <c r="AH77" s="185"/>
      <c r="AI77" s="193"/>
      <c r="AJ77" s="187"/>
    </row>
    <row r="78" spans="1:36" s="18" customFormat="1" ht="12.75">
      <c r="A78" s="35" t="s">
        <v>74</v>
      </c>
      <c r="B78" s="32">
        <v>77.889869693148299</v>
      </c>
      <c r="C78" s="32">
        <v>1.6511561528440453</v>
      </c>
      <c r="D78" s="114">
        <v>4295</v>
      </c>
      <c r="E78" s="20"/>
      <c r="F78" s="150">
        <v>78.247096092925005</v>
      </c>
      <c r="G78" s="150">
        <v>1.4813451640827253</v>
      </c>
      <c r="H78" s="115">
        <v>5274</v>
      </c>
      <c r="I78" s="35"/>
      <c r="J78" s="32">
        <v>79.162090067472107</v>
      </c>
      <c r="K78" s="32">
        <v>1.352819489204542</v>
      </c>
      <c r="L78" s="114">
        <v>5892</v>
      </c>
      <c r="M78" s="35"/>
      <c r="N78" s="150">
        <v>77.369281045751606</v>
      </c>
      <c r="O78" s="150">
        <v>1.9845091580358201</v>
      </c>
      <c r="P78" s="115">
        <v>3391</v>
      </c>
      <c r="Q78" s="35"/>
      <c r="R78" s="17">
        <v>80.012730744748495</v>
      </c>
      <c r="S78" s="30">
        <v>3.8275695338706441</v>
      </c>
      <c r="T78" s="29">
        <v>1412</v>
      </c>
      <c r="U78" s="35"/>
      <c r="V78" s="28">
        <v>77.777714985158823</v>
      </c>
      <c r="W78" s="28">
        <v>1.6392891795337192</v>
      </c>
      <c r="X78" s="27">
        <v>3619</v>
      </c>
      <c r="Y78" s="35"/>
      <c r="Z78" s="168">
        <v>80.660656543915692</v>
      </c>
      <c r="AA78" s="17">
        <v>2.0477893117128687</v>
      </c>
      <c r="AB78" s="16">
        <v>2294</v>
      </c>
      <c r="AC78" s="35"/>
      <c r="AD78" s="147">
        <v>79.377799862115239</v>
      </c>
      <c r="AE78" s="28">
        <v>1.925459604825952</v>
      </c>
      <c r="AF78" s="27">
        <v>2867</v>
      </c>
      <c r="AG78" s="35"/>
      <c r="AH78" s="185">
        <v>79.68263220844122</v>
      </c>
      <c r="AI78" s="186">
        <v>1.8418935473734743</v>
      </c>
      <c r="AJ78" s="187">
        <v>3027</v>
      </c>
    </row>
    <row r="79" spans="1:36" s="18" customFormat="1" ht="12.75">
      <c r="A79" s="35" t="s">
        <v>75</v>
      </c>
      <c r="B79" s="32">
        <v>76.338620035244602</v>
      </c>
      <c r="C79" s="32">
        <v>0.90102122381720307</v>
      </c>
      <c r="D79" s="114">
        <v>15128</v>
      </c>
      <c r="E79" s="20"/>
      <c r="F79" s="150">
        <v>75.842421271902893</v>
      </c>
      <c r="G79" s="150">
        <v>0.86407866602262118</v>
      </c>
      <c r="H79" s="115">
        <v>16685</v>
      </c>
      <c r="I79" s="35"/>
      <c r="J79" s="32">
        <v>76.482259570494804</v>
      </c>
      <c r="K79" s="32">
        <v>0.82024322020842533</v>
      </c>
      <c r="L79" s="114">
        <v>17476</v>
      </c>
      <c r="M79" s="35"/>
      <c r="N79" s="150">
        <v>75.870360690015602</v>
      </c>
      <c r="O79" s="150">
        <v>1.1884604465323747</v>
      </c>
      <c r="P79" s="115">
        <v>9886</v>
      </c>
      <c r="Q79" s="35"/>
      <c r="R79" s="17">
        <v>75.244544770504106</v>
      </c>
      <c r="S79" s="30">
        <v>2.4017339105811857</v>
      </c>
      <c r="T79" s="29">
        <v>4177</v>
      </c>
      <c r="U79" s="35"/>
      <c r="V79" s="28">
        <v>76.335940941468493</v>
      </c>
      <c r="W79" s="28">
        <v>1.0479700170580628</v>
      </c>
      <c r="X79" s="27">
        <v>9255</v>
      </c>
      <c r="Y79" s="35"/>
      <c r="Z79" s="168">
        <v>77.952445707617159</v>
      </c>
      <c r="AA79" s="17">
        <v>1.3139429396241269</v>
      </c>
      <c r="AB79" s="16">
        <v>6139</v>
      </c>
      <c r="AC79" s="35"/>
      <c r="AD79" s="148">
        <v>79.267903136288325</v>
      </c>
      <c r="AE79" s="28">
        <v>1.2850441643223798</v>
      </c>
      <c r="AF79" s="27">
        <v>6462</v>
      </c>
      <c r="AG79" s="35"/>
      <c r="AH79" s="185">
        <v>77.337385064471889</v>
      </c>
      <c r="AI79" s="186">
        <v>1.2815710085121057</v>
      </c>
      <c r="AJ79" s="187">
        <v>6769</v>
      </c>
    </row>
    <row r="80" spans="1:36" s="18" customFormat="1" ht="12.75">
      <c r="A80" s="35" t="s">
        <v>76</v>
      </c>
      <c r="B80" s="32">
        <v>67.712634186622594</v>
      </c>
      <c r="C80" s="32">
        <v>3.0152676955096496</v>
      </c>
      <c r="D80" s="114">
        <v>1635</v>
      </c>
      <c r="E80" s="20"/>
      <c r="F80" s="150">
        <v>65.060240963855406</v>
      </c>
      <c r="G80" s="150">
        <v>3.1197955124964487</v>
      </c>
      <c r="H80" s="115">
        <v>1588</v>
      </c>
      <c r="I80" s="35"/>
      <c r="J80" s="32">
        <v>66.092715231788006</v>
      </c>
      <c r="K80" s="32">
        <v>2.9337901218762887</v>
      </c>
      <c r="L80" s="114">
        <v>1702</v>
      </c>
      <c r="M80" s="35"/>
      <c r="N80" s="150">
        <v>63.763066202090499</v>
      </c>
      <c r="O80" s="150">
        <v>4.5804085938335071</v>
      </c>
      <c r="P80" s="115">
        <v>840</v>
      </c>
      <c r="Q80" s="35"/>
      <c r="R80" s="17">
        <v>59.125964010282701</v>
      </c>
      <c r="S80" s="30">
        <v>9.2544498479731558</v>
      </c>
      <c r="T80" s="29">
        <v>365</v>
      </c>
      <c r="U80" s="35"/>
      <c r="V80" s="28">
        <v>63.820868789985539</v>
      </c>
      <c r="W80" s="28">
        <v>3.9374615930986323</v>
      </c>
      <c r="X80" s="27">
        <v>838</v>
      </c>
      <c r="Y80" s="35"/>
      <c r="Z80" s="17">
        <v>66.827531420464339</v>
      </c>
      <c r="AA80" s="17">
        <v>5.1875821611358823</v>
      </c>
      <c r="AB80" s="16">
        <v>508</v>
      </c>
      <c r="AC80" s="35"/>
      <c r="AD80" s="147">
        <v>65.329913898439941</v>
      </c>
      <c r="AE80" s="28">
        <v>5.8146035012959345</v>
      </c>
      <c r="AF80" s="27">
        <v>435</v>
      </c>
      <c r="AG80" s="35"/>
      <c r="AH80" s="185">
        <v>67.824046737863767</v>
      </c>
      <c r="AI80" s="186">
        <v>5.4098119613912754</v>
      </c>
      <c r="AJ80" s="187">
        <v>473</v>
      </c>
    </row>
    <row r="81" spans="1:36" s="18" customFormat="1" ht="12.75">
      <c r="A81" s="35"/>
      <c r="B81" s="37"/>
      <c r="C81" s="32"/>
      <c r="D81" s="20"/>
      <c r="E81" s="20"/>
      <c r="F81" s="150"/>
      <c r="G81" s="150"/>
      <c r="H81" s="23"/>
      <c r="I81" s="35"/>
      <c r="J81" s="37"/>
      <c r="K81" s="32"/>
      <c r="L81" s="20"/>
      <c r="M81" s="35"/>
      <c r="N81" s="34"/>
      <c r="O81" s="150"/>
      <c r="P81" s="23"/>
      <c r="Q81" s="35"/>
      <c r="R81" s="17"/>
      <c r="S81" s="30"/>
      <c r="T81" s="29"/>
      <c r="U81" s="35"/>
      <c r="V81" s="28"/>
      <c r="W81" s="28"/>
      <c r="X81" s="27"/>
      <c r="Y81" s="35"/>
      <c r="Z81" s="17"/>
      <c r="AA81" s="17"/>
      <c r="AB81" s="16"/>
      <c r="AC81" s="35"/>
      <c r="AD81" s="147"/>
      <c r="AE81" s="28"/>
      <c r="AF81" s="27"/>
      <c r="AG81" s="35"/>
      <c r="AH81" s="185"/>
      <c r="AI81" s="186"/>
      <c r="AJ81" s="187"/>
    </row>
    <row r="82" spans="1:36" s="18" customFormat="1" ht="12.75">
      <c r="A82" s="160" t="s">
        <v>77</v>
      </c>
      <c r="B82" s="161"/>
      <c r="C82" s="169"/>
      <c r="D82" s="20"/>
      <c r="E82" s="20"/>
      <c r="F82" s="170"/>
      <c r="G82" s="170"/>
      <c r="H82" s="23"/>
      <c r="I82" s="38"/>
      <c r="J82" s="161"/>
      <c r="K82" s="169"/>
      <c r="L82" s="20"/>
      <c r="M82" s="38"/>
      <c r="N82" s="19"/>
      <c r="O82" s="170"/>
      <c r="P82" s="23"/>
      <c r="Q82" s="38"/>
      <c r="R82" s="17"/>
      <c r="S82" s="30"/>
      <c r="T82" s="29"/>
      <c r="U82" s="38"/>
      <c r="V82" s="171"/>
      <c r="W82" s="28"/>
      <c r="X82" s="27"/>
      <c r="Y82" s="38"/>
      <c r="Z82" s="172"/>
      <c r="AA82" s="17"/>
      <c r="AB82" s="16"/>
      <c r="AC82" s="38"/>
      <c r="AD82" s="147"/>
      <c r="AE82" s="28"/>
      <c r="AF82" s="27"/>
      <c r="AG82" s="38"/>
      <c r="AH82" s="185"/>
      <c r="AI82" s="186"/>
      <c r="AJ82" s="187"/>
    </row>
    <row r="83" spans="1:36" s="18" customFormat="1" ht="12.75">
      <c r="A83" s="35" t="s">
        <v>78</v>
      </c>
      <c r="B83" s="32">
        <v>78.958469341636103</v>
      </c>
      <c r="C83" s="32">
        <v>0.76798583924691144</v>
      </c>
      <c r="D83" s="114">
        <v>19153</v>
      </c>
      <c r="E83" s="20"/>
      <c r="F83" s="150">
        <v>78.461717477309705</v>
      </c>
      <c r="G83" s="150">
        <v>0.83561435504959292</v>
      </c>
      <c r="H83" s="115">
        <v>16456</v>
      </c>
      <c r="I83" s="35"/>
      <c r="J83" s="32">
        <v>79.488422186321998</v>
      </c>
      <c r="K83" s="32">
        <v>0.78064664905969039</v>
      </c>
      <c r="L83" s="114">
        <v>17489</v>
      </c>
      <c r="M83" s="35"/>
      <c r="N83" s="150">
        <v>78.232468780019204</v>
      </c>
      <c r="O83" s="150">
        <v>0.97089741745254798</v>
      </c>
      <c r="P83" s="115">
        <v>9902</v>
      </c>
      <c r="Q83" s="35"/>
      <c r="R83" s="17">
        <v>78.280340349305803</v>
      </c>
      <c r="S83" s="30">
        <v>2.2666208242231107</v>
      </c>
      <c r="T83" s="29">
        <v>4234</v>
      </c>
      <c r="U83" s="35"/>
      <c r="V83" s="28">
        <v>78.854778704830409</v>
      </c>
      <c r="W83" s="28">
        <v>1.0769008157041071</v>
      </c>
      <c r="X83" s="27">
        <v>9532</v>
      </c>
      <c r="Y83" s="35"/>
      <c r="Z83" s="168">
        <v>80.724639412755494</v>
      </c>
      <c r="AA83" s="17">
        <v>1.3203433486227851</v>
      </c>
      <c r="AB83" s="16">
        <v>6173</v>
      </c>
      <c r="AC83" s="35"/>
      <c r="AD83" s="148">
        <v>80.722204050486184</v>
      </c>
      <c r="AE83" s="28">
        <v>1.3518263586559165</v>
      </c>
      <c r="AF83" s="27">
        <v>6205</v>
      </c>
      <c r="AG83" s="35"/>
      <c r="AH83" s="185">
        <v>79.737600627413769</v>
      </c>
      <c r="AI83" s="186">
        <v>1.3466849883825183</v>
      </c>
      <c r="AJ83" s="187">
        <v>6507</v>
      </c>
    </row>
    <row r="84" spans="1:36" s="18" customFormat="1" ht="12.75">
      <c r="A84" s="35" t="s">
        <v>79</v>
      </c>
      <c r="B84" s="32">
        <v>69.751943724546393</v>
      </c>
      <c r="C84" s="32">
        <v>1.2693106070101763</v>
      </c>
      <c r="D84" s="114">
        <v>8904</v>
      </c>
      <c r="E84" s="20"/>
      <c r="F84" s="150">
        <v>69.589713955504195</v>
      </c>
      <c r="G84" s="150">
        <v>1.371109503177081</v>
      </c>
      <c r="H84" s="115">
        <v>7654</v>
      </c>
      <c r="I84" s="35"/>
      <c r="J84" s="32">
        <v>69.580567716424198</v>
      </c>
      <c r="K84" s="32">
        <v>1.3024661455282356</v>
      </c>
      <c r="L84" s="114">
        <v>8156</v>
      </c>
      <c r="M84" s="35"/>
      <c r="N84" s="150">
        <v>69.213539074166206</v>
      </c>
      <c r="O84" s="150">
        <v>1.8179982856491463</v>
      </c>
      <c r="P84" s="115">
        <v>4520</v>
      </c>
      <c r="Q84" s="35"/>
      <c r="R84" s="17">
        <v>68.573185731857293</v>
      </c>
      <c r="S84" s="30">
        <v>2.6772762911220624</v>
      </c>
      <c r="T84" s="29">
        <v>1855</v>
      </c>
      <c r="U84" s="35"/>
      <c r="V84" s="28">
        <v>69.70857563890921</v>
      </c>
      <c r="W84" s="28">
        <v>1.4875421967154381</v>
      </c>
      <c r="X84" s="27">
        <v>4527</v>
      </c>
      <c r="Y84" s="35"/>
      <c r="Z84" s="17">
        <v>71.801088350587534</v>
      </c>
      <c r="AA84" s="17">
        <v>1.7556033223456424</v>
      </c>
      <c r="AB84" s="16">
        <v>2994</v>
      </c>
      <c r="AC84" s="35"/>
      <c r="AD84" s="148">
        <v>73.383592194219759</v>
      </c>
      <c r="AE84" s="28">
        <v>1.5297119029639594</v>
      </c>
      <c r="AF84" s="27">
        <v>3600</v>
      </c>
      <c r="AG84" s="35"/>
      <c r="AH84" s="183">
        <v>72.742798361175815</v>
      </c>
      <c r="AI84" s="186">
        <v>1.4646343199638645</v>
      </c>
      <c r="AJ84" s="187">
        <v>3820</v>
      </c>
    </row>
    <row r="85" spans="1:36" ht="15.75">
      <c r="A85" s="71"/>
      <c r="B85" s="82"/>
      <c r="C85" s="86"/>
      <c r="D85" s="72"/>
      <c r="E85" s="71"/>
      <c r="F85" s="97"/>
      <c r="G85" s="98"/>
      <c r="H85" s="99"/>
      <c r="I85" s="71"/>
      <c r="J85" s="82"/>
      <c r="K85" s="86"/>
      <c r="L85" s="72"/>
      <c r="M85" s="71"/>
      <c r="N85" s="97"/>
      <c r="O85" s="98"/>
      <c r="P85" s="99"/>
      <c r="Q85" s="71"/>
      <c r="R85" s="82"/>
      <c r="S85" s="87"/>
      <c r="T85" s="73"/>
      <c r="U85" s="71"/>
      <c r="V85" s="134"/>
      <c r="W85" s="123"/>
      <c r="X85" s="124"/>
      <c r="Y85" s="39"/>
      <c r="Z85" s="82"/>
      <c r="AA85" s="87"/>
      <c r="AB85" s="73"/>
      <c r="AC85" s="39"/>
      <c r="AD85" s="134"/>
      <c r="AE85" s="123"/>
      <c r="AF85" s="124"/>
      <c r="AG85" s="39"/>
      <c r="AH85" s="195"/>
      <c r="AI85" s="196"/>
      <c r="AJ85" s="197"/>
    </row>
    <row r="86" spans="1:36" ht="15.75">
      <c r="A86" s="41" t="s">
        <v>9</v>
      </c>
      <c r="B86" s="83"/>
      <c r="C86" s="83"/>
      <c r="D86" s="54"/>
      <c r="E86" s="46"/>
      <c r="F86" s="83"/>
      <c r="G86" s="83"/>
      <c r="H86" s="54"/>
      <c r="I86" s="46"/>
      <c r="J86" s="83"/>
      <c r="K86" s="83"/>
      <c r="L86" s="54"/>
      <c r="M86" s="46"/>
      <c r="N86" s="83"/>
      <c r="O86" s="83"/>
      <c r="P86" s="54"/>
      <c r="Q86" s="46"/>
      <c r="R86" s="75"/>
      <c r="S86" s="76"/>
      <c r="T86" s="43"/>
      <c r="U86" s="46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 spans="1:36" s="13" customFormat="1" ht="12.75">
      <c r="A87" s="42" t="s">
        <v>22</v>
      </c>
      <c r="B87" s="83"/>
      <c r="C87" s="83"/>
      <c r="D87" s="54"/>
      <c r="E87" s="46"/>
      <c r="F87" s="83"/>
      <c r="G87" s="83"/>
      <c r="H87" s="54"/>
      <c r="I87" s="46"/>
      <c r="J87" s="83"/>
      <c r="K87" s="83"/>
      <c r="L87" s="54"/>
      <c r="M87" s="46"/>
      <c r="N87" s="83"/>
      <c r="O87" s="83"/>
      <c r="P87" s="54"/>
      <c r="Q87" s="46"/>
      <c r="R87" s="75"/>
      <c r="S87" s="76"/>
      <c r="T87" s="43"/>
      <c r="U87" s="46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</row>
    <row r="88" spans="1:36" s="13" customFormat="1" ht="12.75">
      <c r="A88" s="13" t="s">
        <v>47</v>
      </c>
    </row>
    <row r="89" spans="1:36" s="13" customFormat="1" ht="12.75">
      <c r="A89" s="62" t="s">
        <v>49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61"/>
      <c r="T89" s="55"/>
    </row>
    <row r="90" spans="1:36" s="13" customFormat="1" ht="12.75">
      <c r="A90" s="63" t="s">
        <v>50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61"/>
      <c r="T90" s="55"/>
    </row>
    <row r="91" spans="1:36" s="13" customFormat="1" ht="12.75">
      <c r="A91" s="13" t="s">
        <v>48</v>
      </c>
    </row>
  </sheetData>
  <mergeCells count="10">
    <mergeCell ref="J4:L4"/>
    <mergeCell ref="F4:H4"/>
    <mergeCell ref="A1:D1"/>
    <mergeCell ref="AH4:AJ4"/>
    <mergeCell ref="AD4:AF4"/>
    <mergeCell ref="Z4:AB4"/>
    <mergeCell ref="V4:X4"/>
    <mergeCell ref="B4:D4"/>
    <mergeCell ref="R4:T4"/>
    <mergeCell ref="N4:P4"/>
  </mergeCells>
  <conditionalFormatting sqref="AD16:AD48 AH16:AH48">
    <cfRule type="expression" dxfId="1" priority="2" stopIfTrue="1">
      <formula>#REF!="*"</formula>
    </cfRule>
  </conditionalFormatting>
  <conditionalFormatting sqref="AD50:AD84 AH50:AH84">
    <cfRule type="expression" dxfId="0" priority="1" stopIfTrue="1">
      <formula>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14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ColWidth="9" defaultRowHeight="12.75"/>
  <cols>
    <col min="1" max="1" width="41.625" style="12" customWidth="1"/>
    <col min="2" max="4" width="13.25" style="12" customWidth="1"/>
    <col min="5" max="5" width="1.875" style="12" customWidth="1"/>
    <col min="6" max="8" width="13.25" style="12" customWidth="1"/>
    <col min="9" max="9" width="1.875" style="12" customWidth="1"/>
    <col min="10" max="12" width="13.25" style="12" customWidth="1"/>
    <col min="13" max="13" width="1.875" style="12" customWidth="1"/>
    <col min="14" max="16" width="13.25" style="12" customWidth="1"/>
    <col min="17" max="17" width="1.875" style="12" customWidth="1"/>
    <col min="18" max="20" width="13.25" style="12" customWidth="1"/>
    <col min="21" max="21" width="1.875" style="12" customWidth="1"/>
    <col min="22" max="24" width="13.25" style="12" customWidth="1"/>
    <col min="25" max="25" width="1.875" style="12" customWidth="1"/>
    <col min="26" max="28" width="13.25" style="12" customWidth="1"/>
    <col min="29" max="29" width="1.875" style="12" customWidth="1"/>
    <col min="30" max="31" width="13.25" style="12" customWidth="1"/>
    <col min="32" max="32" width="13.25" style="331" customWidth="1"/>
    <col min="33" max="33" width="1.875" style="12" customWidth="1"/>
    <col min="34" max="36" width="12.25" style="13" customWidth="1"/>
    <col min="37" max="16384" width="9" style="13"/>
  </cols>
  <sheetData>
    <row r="1" spans="1:36" ht="15.75">
      <c r="A1" s="215" t="s">
        <v>150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</row>
    <row r="2" spans="1:36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22"/>
      <c r="AG2" s="3"/>
      <c r="AH2" s="1"/>
      <c r="AI2" s="1"/>
      <c r="AJ2" s="1"/>
    </row>
    <row r="4" spans="1:36" ht="15.75">
      <c r="A4" s="6"/>
      <c r="B4" s="213" t="s">
        <v>15</v>
      </c>
      <c r="C4" s="213"/>
      <c r="D4" s="213"/>
      <c r="E4" s="39"/>
      <c r="F4" s="258" t="s">
        <v>0</v>
      </c>
      <c r="G4" s="258"/>
      <c r="H4" s="258"/>
      <c r="I4" s="39"/>
      <c r="J4" s="213" t="s">
        <v>1</v>
      </c>
      <c r="K4" s="213"/>
      <c r="L4" s="213"/>
      <c r="M4" s="39"/>
      <c r="N4" s="258" t="s">
        <v>2</v>
      </c>
      <c r="O4" s="258"/>
      <c r="P4" s="258"/>
      <c r="Q4" s="39"/>
      <c r="R4" s="213" t="s">
        <v>3</v>
      </c>
      <c r="S4" s="213"/>
      <c r="T4" s="213"/>
      <c r="U4" s="39"/>
      <c r="V4" s="258" t="s">
        <v>10</v>
      </c>
      <c r="W4" s="258"/>
      <c r="X4" s="258"/>
      <c r="Y4" s="39"/>
      <c r="Z4" s="213" t="s">
        <v>11</v>
      </c>
      <c r="AA4" s="213"/>
      <c r="AB4" s="213"/>
      <c r="AC4" s="39"/>
      <c r="AD4" s="258" t="s">
        <v>12</v>
      </c>
      <c r="AE4" s="258"/>
      <c r="AF4" s="258"/>
      <c r="AG4" s="39"/>
      <c r="AH4" s="290" t="s">
        <v>13</v>
      </c>
      <c r="AI4" s="290"/>
      <c r="AJ4" s="290"/>
    </row>
    <row r="5" spans="1:36" ht="26.25">
      <c r="A5" s="6"/>
      <c r="B5" s="101" t="s">
        <v>7</v>
      </c>
      <c r="C5" s="69" t="s">
        <v>5</v>
      </c>
      <c r="D5" s="88" t="s">
        <v>6</v>
      </c>
      <c r="E5" s="39"/>
      <c r="F5" s="259" t="s">
        <v>7</v>
      </c>
      <c r="G5" s="260" t="s">
        <v>5</v>
      </c>
      <c r="H5" s="261" t="s">
        <v>6</v>
      </c>
      <c r="I5" s="39"/>
      <c r="J5" s="101" t="s">
        <v>7</v>
      </c>
      <c r="K5" s="69" t="s">
        <v>5</v>
      </c>
      <c r="L5" s="88" t="s">
        <v>6</v>
      </c>
      <c r="M5" s="39"/>
      <c r="N5" s="259" t="s">
        <v>7</v>
      </c>
      <c r="O5" s="260" t="s">
        <v>5</v>
      </c>
      <c r="P5" s="261" t="s">
        <v>6</v>
      </c>
      <c r="Q5" s="39"/>
      <c r="R5" s="101" t="s">
        <v>7</v>
      </c>
      <c r="S5" s="69" t="s">
        <v>5</v>
      </c>
      <c r="T5" s="88" t="s">
        <v>6</v>
      </c>
      <c r="U5" s="39"/>
      <c r="V5" s="259" t="s">
        <v>7</v>
      </c>
      <c r="W5" s="260" t="s">
        <v>5</v>
      </c>
      <c r="X5" s="261" t="s">
        <v>6</v>
      </c>
      <c r="Y5" s="39"/>
      <c r="Z5" s="101" t="s">
        <v>7</v>
      </c>
      <c r="AA5" s="69" t="s">
        <v>5</v>
      </c>
      <c r="AB5" s="88" t="s">
        <v>6</v>
      </c>
      <c r="AC5" s="39"/>
      <c r="AD5" s="259" t="s">
        <v>7</v>
      </c>
      <c r="AE5" s="260" t="s">
        <v>5</v>
      </c>
      <c r="AF5" s="323" t="s">
        <v>6</v>
      </c>
      <c r="AG5" s="39"/>
      <c r="AH5" s="291" t="s">
        <v>7</v>
      </c>
      <c r="AI5" s="292" t="s">
        <v>5</v>
      </c>
      <c r="AJ5" s="293" t="s">
        <v>6</v>
      </c>
    </row>
    <row r="6" spans="1:36">
      <c r="A6" s="2"/>
      <c r="B6" s="2"/>
      <c r="C6" s="2"/>
      <c r="D6" s="2"/>
      <c r="E6" s="2"/>
      <c r="F6" s="262"/>
      <c r="G6" s="262"/>
      <c r="H6" s="262"/>
      <c r="I6" s="2"/>
      <c r="J6" s="2"/>
      <c r="K6" s="2"/>
      <c r="L6" s="2"/>
      <c r="M6" s="2"/>
      <c r="N6" s="262"/>
      <c r="O6" s="262"/>
      <c r="P6" s="262"/>
      <c r="Q6" s="2"/>
      <c r="R6" s="2"/>
      <c r="S6" s="2"/>
      <c r="T6" s="2"/>
      <c r="U6" s="2"/>
      <c r="V6" s="262"/>
      <c r="W6" s="262"/>
      <c r="X6" s="262"/>
      <c r="Y6" s="2"/>
      <c r="Z6" s="2"/>
      <c r="AA6" s="2"/>
      <c r="AB6" s="2"/>
      <c r="AC6" s="2"/>
      <c r="AD6" s="262"/>
      <c r="AE6" s="262"/>
      <c r="AF6" s="324"/>
      <c r="AG6" s="2"/>
      <c r="AH6" s="294"/>
      <c r="AI6" s="294"/>
      <c r="AJ6" s="294"/>
    </row>
    <row r="7" spans="1:36">
      <c r="A7" s="200" t="s">
        <v>80</v>
      </c>
      <c r="B7" s="224">
        <v>66.605417861420634</v>
      </c>
      <c r="C7" s="232">
        <v>0.71239862612053173</v>
      </c>
      <c r="D7" s="246">
        <v>28117</v>
      </c>
      <c r="E7" s="206"/>
      <c r="F7" s="263">
        <v>66.400000000000006</v>
      </c>
      <c r="G7" s="264">
        <v>0.78080974955217641</v>
      </c>
      <c r="H7" s="265">
        <v>24174</v>
      </c>
      <c r="I7" s="206"/>
      <c r="J7" s="224">
        <v>67.433477236250084</v>
      </c>
      <c r="K7" s="232">
        <v>0.73825648902798946</v>
      </c>
      <c r="L7" s="246">
        <v>25720</v>
      </c>
      <c r="M7" s="206"/>
      <c r="N7" s="263">
        <v>66.587058151368907</v>
      </c>
      <c r="O7" s="264">
        <v>0.90460539652573857</v>
      </c>
      <c r="P7" s="265">
        <v>14452</v>
      </c>
      <c r="Q7" s="206"/>
      <c r="R7" s="224">
        <v>67.409875536913972</v>
      </c>
      <c r="S7" s="232">
        <v>1.8857985611411365</v>
      </c>
      <c r="T7" s="246">
        <v>6097</v>
      </c>
      <c r="U7" s="206" t="s">
        <v>156</v>
      </c>
      <c r="V7" s="263">
        <v>67.076814337737829</v>
      </c>
      <c r="W7" s="264">
        <v>0.93869542625213143</v>
      </c>
      <c r="X7" s="265">
        <v>14102</v>
      </c>
      <c r="Y7" s="206"/>
      <c r="Z7" s="256">
        <v>68.973938886406899</v>
      </c>
      <c r="AA7" s="232">
        <v>1.1984656244493763</v>
      </c>
      <c r="AB7" s="246">
        <v>9188</v>
      </c>
      <c r="AD7" s="279">
        <v>68.608705961549106</v>
      </c>
      <c r="AE7" s="321">
        <v>1.1922629418585089</v>
      </c>
      <c r="AF7" s="325">
        <v>9838</v>
      </c>
      <c r="AG7" s="206"/>
      <c r="AH7" s="295">
        <v>68.345621297880683</v>
      </c>
      <c r="AI7" s="296">
        <v>1.1512042199794053</v>
      </c>
      <c r="AJ7" s="297">
        <v>10355</v>
      </c>
    </row>
    <row r="8" spans="1:36">
      <c r="A8" s="201" t="s">
        <v>81</v>
      </c>
      <c r="B8" s="225">
        <v>47.860415110740938</v>
      </c>
      <c r="C8" s="234">
        <v>0.75457480987217807</v>
      </c>
      <c r="D8" s="247">
        <v>28117</v>
      </c>
      <c r="E8" s="207"/>
      <c r="F8" s="266">
        <v>46.9</v>
      </c>
      <c r="G8" s="267">
        <v>0.8249454490330379</v>
      </c>
      <c r="H8" s="268">
        <v>24174</v>
      </c>
      <c r="I8" s="207"/>
      <c r="J8" s="225">
        <v>47.136798898709287</v>
      </c>
      <c r="K8" s="234">
        <v>0.78639469032992793</v>
      </c>
      <c r="L8" s="247">
        <v>25720</v>
      </c>
      <c r="M8" s="207"/>
      <c r="N8" s="269">
        <v>45.011997525140089</v>
      </c>
      <c r="O8" s="267">
        <v>0.95412443400966751</v>
      </c>
      <c r="P8" s="268">
        <v>14452</v>
      </c>
      <c r="Q8" s="207"/>
      <c r="R8" s="254">
        <v>44.859632107247549</v>
      </c>
      <c r="S8" s="234">
        <v>2.0010282104943116</v>
      </c>
      <c r="T8" s="247">
        <v>6097</v>
      </c>
      <c r="U8" s="207"/>
      <c r="V8" s="269">
        <v>46.585035837956802</v>
      </c>
      <c r="W8" s="267">
        <v>0.9964195721903053</v>
      </c>
      <c r="X8" s="268">
        <v>14102</v>
      </c>
      <c r="Y8" s="207"/>
      <c r="Z8" s="225">
        <v>48.147800927399537</v>
      </c>
      <c r="AA8" s="234">
        <v>1.2944687303022633</v>
      </c>
      <c r="AB8" s="247">
        <v>9188</v>
      </c>
      <c r="AD8" s="266">
        <v>48.813614105228751</v>
      </c>
      <c r="AE8" s="321">
        <v>1.2841789206193752</v>
      </c>
      <c r="AF8" s="325">
        <v>9838</v>
      </c>
      <c r="AG8" s="207"/>
      <c r="AH8" s="298">
        <v>46.850266470939637</v>
      </c>
      <c r="AI8" s="299">
        <v>1.2350561612128672</v>
      </c>
      <c r="AJ8" s="300">
        <v>10355</v>
      </c>
    </row>
    <row r="9" spans="1:36">
      <c r="A9" s="201" t="s">
        <v>82</v>
      </c>
      <c r="B9" s="225">
        <v>76.285820508198555</v>
      </c>
      <c r="C9" s="234">
        <v>0.6424750251268847</v>
      </c>
      <c r="D9" s="247">
        <v>28117</v>
      </c>
      <c r="E9" s="207"/>
      <c r="F9" s="266">
        <v>75.949212220530171</v>
      </c>
      <c r="G9" s="267">
        <v>0.70650922841359431</v>
      </c>
      <c r="H9" s="268">
        <v>24174</v>
      </c>
      <c r="I9" s="207"/>
      <c r="J9" s="225">
        <v>76.777527576127369</v>
      </c>
      <c r="K9" s="234">
        <v>0.66520436416351458</v>
      </c>
      <c r="L9" s="247">
        <v>25720</v>
      </c>
      <c r="M9" s="207"/>
      <c r="N9" s="266">
        <v>75.714440471881417</v>
      </c>
      <c r="O9" s="267">
        <v>0.82237579340952038</v>
      </c>
      <c r="P9" s="268">
        <v>14452</v>
      </c>
      <c r="Q9" s="207"/>
      <c r="R9" s="225">
        <v>75.709144815860242</v>
      </c>
      <c r="S9" s="234">
        <v>1.7253853277383655</v>
      </c>
      <c r="T9" s="247">
        <v>6097</v>
      </c>
      <c r="U9" s="207"/>
      <c r="V9" s="266">
        <v>76.240804037107324</v>
      </c>
      <c r="W9" s="267">
        <v>0.85015314467815983</v>
      </c>
      <c r="X9" s="268">
        <v>14102</v>
      </c>
      <c r="Y9" s="207"/>
      <c r="Z9" s="254">
        <v>78.154000740399056</v>
      </c>
      <c r="AA9" s="234">
        <v>1.0704867855145608</v>
      </c>
      <c r="AB9" s="247">
        <v>9188</v>
      </c>
      <c r="AD9" s="269">
        <v>78.439022342454692</v>
      </c>
      <c r="AE9" s="321">
        <v>1.0565209972006642</v>
      </c>
      <c r="AF9" s="325">
        <v>9838</v>
      </c>
      <c r="AG9" s="207"/>
      <c r="AH9" s="301">
        <v>77.522959717706883</v>
      </c>
      <c r="AI9" s="299">
        <v>1.0331535269565677</v>
      </c>
      <c r="AJ9" s="300">
        <v>10355</v>
      </c>
    </row>
    <row r="10" spans="1:36">
      <c r="A10" s="201" t="s">
        <v>83</v>
      </c>
      <c r="B10" s="225">
        <v>62.463695495822712</v>
      </c>
      <c r="C10" s="236">
        <v>0.7314251372251519</v>
      </c>
      <c r="D10" s="248">
        <v>28117</v>
      </c>
      <c r="E10" s="207"/>
      <c r="F10" s="269">
        <v>61.345739927054716</v>
      </c>
      <c r="G10" s="270">
        <v>0.8049750798657449</v>
      </c>
      <c r="H10" s="271">
        <v>24174</v>
      </c>
      <c r="I10" s="207"/>
      <c r="J10" s="225">
        <v>62.206505934489364</v>
      </c>
      <c r="K10" s="236">
        <v>0.7638537712554978</v>
      </c>
      <c r="L10" s="248">
        <v>25720</v>
      </c>
      <c r="M10" s="207"/>
      <c r="N10" s="269">
        <v>59.826628845676581</v>
      </c>
      <c r="O10" s="270">
        <v>0.94020662534471811</v>
      </c>
      <c r="P10" s="271">
        <v>14452</v>
      </c>
      <c r="Q10" s="207"/>
      <c r="R10" s="225">
        <v>60.704760215448395</v>
      </c>
      <c r="S10" s="236">
        <v>1.9650421639625044</v>
      </c>
      <c r="T10" s="248">
        <v>6097</v>
      </c>
      <c r="U10" s="207"/>
      <c r="V10" s="269">
        <v>61.222062546798085</v>
      </c>
      <c r="W10" s="270">
        <v>0.97327124666752951</v>
      </c>
      <c r="X10" s="271">
        <v>14102</v>
      </c>
      <c r="Y10" s="207"/>
      <c r="Z10" s="225">
        <v>63.289676008130549</v>
      </c>
      <c r="AA10" s="236">
        <v>1.2487637720121363</v>
      </c>
      <c r="AB10" s="248">
        <v>9188</v>
      </c>
      <c r="AD10" s="269">
        <v>64.111327878157113</v>
      </c>
      <c r="AE10" s="321">
        <v>1.2323211515249177</v>
      </c>
      <c r="AF10" s="325">
        <v>9838</v>
      </c>
      <c r="AG10" s="207"/>
      <c r="AH10" s="298">
        <v>62.833875532614258</v>
      </c>
      <c r="AI10" s="302">
        <v>1.1960537314439357</v>
      </c>
      <c r="AJ10" s="303">
        <v>10355</v>
      </c>
    </row>
    <row r="11" spans="1:36" ht="15.75">
      <c r="A11" s="2"/>
      <c r="B11" s="226"/>
      <c r="C11" s="237"/>
      <c r="D11" s="249"/>
      <c r="E11" s="2"/>
      <c r="F11" s="272"/>
      <c r="G11" s="273"/>
      <c r="H11" s="274"/>
      <c r="I11" s="2"/>
      <c r="J11" s="226"/>
      <c r="K11" s="237"/>
      <c r="L11" s="249"/>
      <c r="M11" s="2"/>
      <c r="N11" s="272"/>
      <c r="O11" s="273"/>
      <c r="P11" s="274"/>
      <c r="Q11" s="2"/>
      <c r="R11" s="226"/>
      <c r="S11" s="237"/>
      <c r="T11" s="249"/>
      <c r="U11" s="2"/>
      <c r="V11" s="272"/>
      <c r="W11" s="273"/>
      <c r="X11" s="274"/>
      <c r="Y11" s="2"/>
      <c r="Z11" s="226"/>
      <c r="AA11" s="237"/>
      <c r="AB11" s="249"/>
      <c r="AD11" s="272"/>
      <c r="AE11" s="321"/>
      <c r="AF11" s="325"/>
      <c r="AG11" s="2"/>
      <c r="AH11" s="294"/>
      <c r="AI11" s="304"/>
      <c r="AJ11" s="305"/>
    </row>
    <row r="12" spans="1:36">
      <c r="A12" s="203" t="s">
        <v>84</v>
      </c>
      <c r="B12" s="224">
        <v>28.404842172158112</v>
      </c>
      <c r="C12" s="232">
        <v>0.68119006222353562</v>
      </c>
      <c r="D12" s="246">
        <v>28117</v>
      </c>
      <c r="E12" s="208"/>
      <c r="F12" s="263">
        <v>29.1</v>
      </c>
      <c r="G12" s="264">
        <v>0.75086378997171188</v>
      </c>
      <c r="H12" s="265">
        <v>24174</v>
      </c>
      <c r="I12" s="208"/>
      <c r="J12" s="256">
        <v>29.640728677418078</v>
      </c>
      <c r="K12" s="232">
        <v>0.71943059844467605</v>
      </c>
      <c r="L12" s="246">
        <v>25720</v>
      </c>
      <c r="M12" s="208"/>
      <c r="N12" s="279">
        <v>30.702442946741392</v>
      </c>
      <c r="O12" s="264">
        <v>0.8846109923276515</v>
      </c>
      <c r="P12" s="265">
        <v>14452</v>
      </c>
      <c r="Q12" s="208"/>
      <c r="R12" s="256">
        <v>30.849512708612654</v>
      </c>
      <c r="S12" s="232">
        <v>1.8582849281208009</v>
      </c>
      <c r="T12" s="246">
        <v>6097</v>
      </c>
      <c r="U12" s="208"/>
      <c r="V12" s="279">
        <v>29.655768199150561</v>
      </c>
      <c r="W12" s="264">
        <v>0.91233932902552972</v>
      </c>
      <c r="X12" s="265">
        <v>14102</v>
      </c>
      <c r="Y12" s="208"/>
      <c r="Z12" s="256">
        <v>30.006199812999295</v>
      </c>
      <c r="AA12" s="232">
        <v>1.1872851369131787</v>
      </c>
      <c r="AB12" s="246">
        <v>9188</v>
      </c>
      <c r="AD12" s="263">
        <v>29.62540823722594</v>
      </c>
      <c r="AE12" s="321">
        <v>1.1730538194695441</v>
      </c>
      <c r="AF12" s="325">
        <v>9838</v>
      </c>
      <c r="AG12" s="208"/>
      <c r="AH12" s="295">
        <v>30.672693246767231</v>
      </c>
      <c r="AI12" s="296">
        <v>1.1413221563064013</v>
      </c>
      <c r="AJ12" s="297">
        <v>10355</v>
      </c>
    </row>
    <row r="13" spans="1:36">
      <c r="A13" s="204" t="s">
        <v>85</v>
      </c>
      <c r="B13" s="225">
        <v>9.6598394214788073</v>
      </c>
      <c r="C13" s="234">
        <v>0.44622682091502419</v>
      </c>
      <c r="D13" s="247">
        <v>28117</v>
      </c>
      <c r="E13" s="209"/>
      <c r="F13" s="266">
        <v>9.5</v>
      </c>
      <c r="G13" s="267">
        <v>0.48470515806869052</v>
      </c>
      <c r="H13" s="268">
        <v>24174</v>
      </c>
      <c r="I13" s="209"/>
      <c r="J13" s="225">
        <v>9.3440503398771888</v>
      </c>
      <c r="K13" s="234">
        <v>0.45851076981956762</v>
      </c>
      <c r="L13" s="247">
        <v>25720</v>
      </c>
      <c r="M13" s="209"/>
      <c r="N13" s="266">
        <v>9.1273823205125488</v>
      </c>
      <c r="O13" s="267">
        <v>0.55232734263676697</v>
      </c>
      <c r="P13" s="268">
        <v>14452</v>
      </c>
      <c r="Q13" s="209"/>
      <c r="R13" s="254">
        <v>8.2992692789462286</v>
      </c>
      <c r="S13" s="234">
        <v>1.1099332305875649</v>
      </c>
      <c r="T13" s="247">
        <v>6097</v>
      </c>
      <c r="U13" s="209"/>
      <c r="V13" s="266">
        <v>9.1639896993695036</v>
      </c>
      <c r="W13" s="267">
        <v>0.57631362026387389</v>
      </c>
      <c r="X13" s="268">
        <v>14102</v>
      </c>
      <c r="Y13" s="209"/>
      <c r="Z13" s="225">
        <v>9.1800618539922283</v>
      </c>
      <c r="AA13" s="234">
        <v>0.7480543462182645</v>
      </c>
      <c r="AB13" s="247">
        <v>9188</v>
      </c>
      <c r="AD13" s="266">
        <v>9.8303163809055327</v>
      </c>
      <c r="AE13" s="321">
        <v>0.76487742390411473</v>
      </c>
      <c r="AF13" s="325">
        <v>9838</v>
      </c>
      <c r="AG13" s="209"/>
      <c r="AH13" s="298">
        <v>9.1773384198262153</v>
      </c>
      <c r="AI13" s="299">
        <v>0.714554920180416</v>
      </c>
      <c r="AJ13" s="300">
        <v>10355</v>
      </c>
    </row>
    <row r="14" spans="1:36">
      <c r="A14" s="203" t="s">
        <v>86</v>
      </c>
      <c r="B14" s="225">
        <v>38.20057568926218</v>
      </c>
      <c r="C14" s="234">
        <v>0.73393475932715546</v>
      </c>
      <c r="D14" s="247">
        <v>28117</v>
      </c>
      <c r="E14" s="208"/>
      <c r="F14" s="266">
        <v>37.299999999999997</v>
      </c>
      <c r="G14" s="267">
        <v>0.79942869959976193</v>
      </c>
      <c r="H14" s="268">
        <v>24174</v>
      </c>
      <c r="I14" s="208"/>
      <c r="J14" s="225">
        <v>37.792748558832123</v>
      </c>
      <c r="K14" s="234">
        <v>0.7638508145070233</v>
      </c>
      <c r="L14" s="247">
        <v>25720</v>
      </c>
      <c r="M14" s="208"/>
      <c r="N14" s="269">
        <v>35.884615204627529</v>
      </c>
      <c r="O14" s="267">
        <v>0.91990329862395015</v>
      </c>
      <c r="P14" s="268">
        <v>14452</v>
      </c>
      <c r="Q14" s="208"/>
      <c r="R14" s="225">
        <v>36.560362828301351</v>
      </c>
      <c r="S14" s="234">
        <v>1.9376535200286433</v>
      </c>
      <c r="T14" s="247">
        <v>6097</v>
      </c>
      <c r="U14" s="208"/>
      <c r="V14" s="266">
        <v>37.421046138587286</v>
      </c>
      <c r="W14" s="267">
        <v>0.96662867322046964</v>
      </c>
      <c r="X14" s="268">
        <v>14102</v>
      </c>
      <c r="Y14" s="208"/>
      <c r="Z14" s="225">
        <v>38.967739073407415</v>
      </c>
      <c r="AA14" s="234">
        <v>1.2634326024217089</v>
      </c>
      <c r="AB14" s="247">
        <v>9188</v>
      </c>
      <c r="AD14" s="266">
        <v>38.983297724323215</v>
      </c>
      <c r="AE14" s="321">
        <v>1.2529723149858008</v>
      </c>
      <c r="AF14" s="325">
        <v>9838</v>
      </c>
      <c r="AG14" s="208"/>
      <c r="AH14" s="298">
        <v>37.672928051113431</v>
      </c>
      <c r="AI14" s="299">
        <v>1.1993147599270415</v>
      </c>
      <c r="AJ14" s="300">
        <v>10355</v>
      </c>
    </row>
    <row r="15" spans="1:36">
      <c r="A15" s="202" t="s">
        <v>87</v>
      </c>
      <c r="B15" s="225">
        <v>23.734742717100893</v>
      </c>
      <c r="C15" s="232">
        <v>0.64266688420380191</v>
      </c>
      <c r="D15" s="247">
        <v>28117</v>
      </c>
      <c r="E15" s="210"/>
      <c r="F15" s="266">
        <v>24.1</v>
      </c>
      <c r="G15" s="264">
        <v>0.70700251442647222</v>
      </c>
      <c r="H15" s="268">
        <v>24174</v>
      </c>
      <c r="I15" s="210"/>
      <c r="J15" s="225">
        <v>23.222472423872603</v>
      </c>
      <c r="K15" s="232">
        <v>0.66520436416351636</v>
      </c>
      <c r="L15" s="247">
        <v>25720</v>
      </c>
      <c r="M15" s="210"/>
      <c r="N15" s="266">
        <v>24.285559528118537</v>
      </c>
      <c r="O15" s="264">
        <v>0.82237579340952571</v>
      </c>
      <c r="P15" s="268">
        <v>14452</v>
      </c>
      <c r="Q15" s="210"/>
      <c r="R15" s="225">
        <v>24.290855184139769</v>
      </c>
      <c r="S15" s="232">
        <v>1.7253853277383655</v>
      </c>
      <c r="T15" s="247">
        <v>6097</v>
      </c>
      <c r="U15" s="210"/>
      <c r="V15" s="266">
        <v>23.759195962892647</v>
      </c>
      <c r="W15" s="264">
        <v>0.85015314467815095</v>
      </c>
      <c r="X15" s="268">
        <v>14102</v>
      </c>
      <c r="Y15" s="210"/>
      <c r="Z15" s="254">
        <v>21.845999259601061</v>
      </c>
      <c r="AA15" s="232">
        <v>1.0704867855145537</v>
      </c>
      <c r="AB15" s="247">
        <v>9188</v>
      </c>
      <c r="AD15" s="269">
        <v>21.560977657545308</v>
      </c>
      <c r="AE15" s="321">
        <v>1.0565209972006606</v>
      </c>
      <c r="AF15" s="325">
        <v>9838</v>
      </c>
      <c r="AG15" s="210"/>
      <c r="AH15" s="301">
        <v>22.477040282293114</v>
      </c>
      <c r="AI15" s="296">
        <v>1.0331535269565641</v>
      </c>
      <c r="AJ15" s="300">
        <v>10355</v>
      </c>
    </row>
    <row r="16" spans="1:36">
      <c r="A16" s="199"/>
      <c r="B16" s="225"/>
      <c r="C16" s="238"/>
      <c r="D16" s="250"/>
      <c r="E16" s="199"/>
      <c r="F16" s="266"/>
      <c r="G16" s="275"/>
      <c r="H16" s="276"/>
      <c r="I16" s="199"/>
      <c r="J16" s="225"/>
      <c r="K16" s="238"/>
      <c r="L16" s="250"/>
      <c r="M16" s="199"/>
      <c r="N16" s="266"/>
      <c r="O16" s="275"/>
      <c r="P16" s="276"/>
      <c r="Q16" s="199"/>
      <c r="R16" s="225"/>
      <c r="S16" s="238"/>
      <c r="T16" s="250"/>
      <c r="U16" s="199"/>
      <c r="V16" s="266"/>
      <c r="W16" s="275"/>
      <c r="X16" s="276"/>
      <c r="Y16" s="199"/>
      <c r="Z16" s="225"/>
      <c r="AA16" s="238"/>
      <c r="AB16" s="250"/>
      <c r="AD16" s="266"/>
      <c r="AE16" s="321"/>
      <c r="AF16" s="325"/>
      <c r="AG16" s="199"/>
      <c r="AH16" s="298"/>
      <c r="AI16" s="306"/>
      <c r="AJ16" s="307"/>
    </row>
    <row r="17" spans="1:36" ht="25.5">
      <c r="A17" s="9" t="s">
        <v>88</v>
      </c>
      <c r="B17" s="225"/>
      <c r="C17" s="239"/>
      <c r="D17" s="250"/>
      <c r="E17" s="9"/>
      <c r="F17" s="266"/>
      <c r="G17" s="277"/>
      <c r="H17" s="276"/>
      <c r="I17" s="9"/>
      <c r="J17" s="225"/>
      <c r="K17" s="239"/>
      <c r="L17" s="250"/>
      <c r="M17" s="9"/>
      <c r="N17" s="266"/>
      <c r="O17" s="277"/>
      <c r="P17" s="276"/>
      <c r="Q17" s="9"/>
      <c r="R17" s="225"/>
      <c r="S17" s="239"/>
      <c r="T17" s="250"/>
      <c r="U17" s="9"/>
      <c r="V17" s="266"/>
      <c r="W17" s="277"/>
      <c r="X17" s="276"/>
      <c r="Y17" s="9"/>
      <c r="Z17" s="225"/>
      <c r="AA17" s="239"/>
      <c r="AB17" s="250"/>
      <c r="AD17" s="266"/>
      <c r="AE17" s="321"/>
      <c r="AF17" s="325"/>
      <c r="AG17" s="9"/>
      <c r="AH17" s="298"/>
      <c r="AI17" s="308"/>
      <c r="AJ17" s="307"/>
    </row>
    <row r="18" spans="1:36">
      <c r="A18" s="217" t="s">
        <v>89</v>
      </c>
      <c r="B18" s="227">
        <v>0.5366970893744144</v>
      </c>
      <c r="C18" s="232">
        <v>0.11036372395876259</v>
      </c>
      <c r="D18" s="247">
        <v>28117</v>
      </c>
      <c r="E18" s="208"/>
      <c r="F18" s="278">
        <v>0.49464768225663985</v>
      </c>
      <c r="G18" s="264">
        <v>0.11597456686677368</v>
      </c>
      <c r="H18" s="268">
        <v>24174</v>
      </c>
      <c r="I18" s="208"/>
      <c r="J18" s="227">
        <v>0.49514237372811148</v>
      </c>
      <c r="K18" s="232">
        <v>0.11057857501671084</v>
      </c>
      <c r="L18" s="247">
        <v>25720</v>
      </c>
      <c r="M18" s="208"/>
      <c r="N18" s="280">
        <v>0.40388471170140944</v>
      </c>
      <c r="O18" s="264">
        <v>0.12163450987624197</v>
      </c>
      <c r="P18" s="268">
        <v>14452</v>
      </c>
      <c r="Q18" s="208"/>
      <c r="R18" s="227">
        <v>0.32548112885642733</v>
      </c>
      <c r="S18" s="232">
        <v>0.22916353275625412</v>
      </c>
      <c r="T18" s="247">
        <v>6097</v>
      </c>
      <c r="U18" s="208"/>
      <c r="V18" s="280">
        <v>0.44686032316741969</v>
      </c>
      <c r="W18" s="264">
        <v>0.133229666323084</v>
      </c>
      <c r="X18" s="268">
        <v>14102</v>
      </c>
      <c r="Y18" s="208"/>
      <c r="Z18" s="227">
        <v>0.56130564794623938</v>
      </c>
      <c r="AA18" s="232">
        <v>0.19355177510601215</v>
      </c>
      <c r="AB18" s="247">
        <v>9188</v>
      </c>
      <c r="AD18" s="280">
        <v>0.67141659074653559</v>
      </c>
      <c r="AE18" s="321">
        <v>0.2098026536300226</v>
      </c>
      <c r="AF18" s="325">
        <v>9838</v>
      </c>
      <c r="AG18" s="208"/>
      <c r="AH18" s="309">
        <v>0.49592672862923221</v>
      </c>
      <c r="AI18" s="296">
        <v>0.17386385934197371</v>
      </c>
      <c r="AJ18" s="300">
        <v>10355</v>
      </c>
    </row>
    <row r="19" spans="1:36">
      <c r="A19" s="218" t="s">
        <v>151</v>
      </c>
      <c r="B19" s="224">
        <v>2.1688141460167398</v>
      </c>
      <c r="C19" s="232">
        <v>0.22002909646497537</v>
      </c>
      <c r="D19" s="247">
        <v>28117</v>
      </c>
      <c r="E19" s="208"/>
      <c r="F19" s="279">
        <v>4.8031592755221029</v>
      </c>
      <c r="G19" s="264">
        <v>0.35348119227511976</v>
      </c>
      <c r="H19" s="268">
        <v>24174</v>
      </c>
      <c r="I19" s="208"/>
      <c r="J19" s="256">
        <v>4.8785843523424299</v>
      </c>
      <c r="K19" s="232">
        <v>0.33936719772203094</v>
      </c>
      <c r="L19" s="247">
        <v>25720</v>
      </c>
      <c r="M19" s="208"/>
      <c r="N19" s="279">
        <v>4.4757389735741668</v>
      </c>
      <c r="O19" s="264">
        <v>0.39654832646091442</v>
      </c>
      <c r="P19" s="268">
        <v>14452</v>
      </c>
      <c r="Q19" s="208"/>
      <c r="R19" s="256">
        <v>4.2876529648242849</v>
      </c>
      <c r="S19" s="232">
        <v>0.81505013636264301</v>
      </c>
      <c r="T19" s="247">
        <v>6097</v>
      </c>
      <c r="U19" s="208"/>
      <c r="V19" s="279">
        <v>5.4259454273177878</v>
      </c>
      <c r="W19" s="264">
        <v>0.45249238713445505</v>
      </c>
      <c r="X19" s="268">
        <v>14102</v>
      </c>
      <c r="Y19" s="208"/>
      <c r="Z19" s="256">
        <v>8.0007177944608543</v>
      </c>
      <c r="AA19" s="232">
        <v>0.70287232132440103</v>
      </c>
      <c r="AB19" s="247">
        <v>9188</v>
      </c>
      <c r="AD19" s="279">
        <v>8.3150992438882341</v>
      </c>
      <c r="AE19" s="321">
        <v>0.70934979892181005</v>
      </c>
      <c r="AF19" s="325">
        <v>9838</v>
      </c>
      <c r="AG19" s="208"/>
      <c r="AH19" s="295">
        <v>6.2853998127802262</v>
      </c>
      <c r="AI19" s="296">
        <v>0.60068973515078605</v>
      </c>
      <c r="AJ19" s="300">
        <v>10355</v>
      </c>
    </row>
    <row r="20" spans="1:36">
      <c r="A20" s="217" t="s">
        <v>90</v>
      </c>
      <c r="B20" s="224">
        <v>8.4477854918188928</v>
      </c>
      <c r="C20" s="232">
        <v>0.42008401244327409</v>
      </c>
      <c r="D20" s="247">
        <v>28117</v>
      </c>
      <c r="E20" s="210"/>
      <c r="F20" s="263">
        <v>9.1966449296894393</v>
      </c>
      <c r="G20" s="264">
        <v>0.47770216161215551</v>
      </c>
      <c r="H20" s="268">
        <v>24174</v>
      </c>
      <c r="I20" s="210"/>
      <c r="J20" s="256">
        <v>9.6998160598954382</v>
      </c>
      <c r="K20" s="232">
        <v>0.4662403621116944</v>
      </c>
      <c r="L20" s="247">
        <v>25720</v>
      </c>
      <c r="M20" s="210"/>
      <c r="N20" s="263">
        <v>7.9324649717600195</v>
      </c>
      <c r="O20" s="264">
        <v>0.51827975190060194</v>
      </c>
      <c r="P20" s="268">
        <v>14452</v>
      </c>
      <c r="Q20" s="210"/>
      <c r="R20" s="224">
        <v>8.924121911604086</v>
      </c>
      <c r="S20" s="232">
        <v>1.1470304803258284</v>
      </c>
      <c r="T20" s="247">
        <v>6097</v>
      </c>
      <c r="U20" s="210"/>
      <c r="V20" s="263">
        <v>7.8362477046256167</v>
      </c>
      <c r="W20" s="264">
        <v>0.53681137975315218</v>
      </c>
      <c r="X20" s="268">
        <v>14102</v>
      </c>
      <c r="Y20" s="210"/>
      <c r="Z20" s="224">
        <v>8.371860590301603</v>
      </c>
      <c r="AA20" s="232">
        <v>0.71753844283852253</v>
      </c>
      <c r="AB20" s="247">
        <v>9188</v>
      </c>
      <c r="AD20" s="279">
        <v>7.1007315186221307</v>
      </c>
      <c r="AE20" s="321">
        <v>0.65983525319724823</v>
      </c>
      <c r="AF20" s="325">
        <v>9838</v>
      </c>
      <c r="AG20" s="210"/>
      <c r="AH20" s="310">
        <v>8.337440623650247</v>
      </c>
      <c r="AI20" s="296">
        <v>0.68421484849229808</v>
      </c>
      <c r="AJ20" s="300">
        <v>10355</v>
      </c>
    </row>
    <row r="21" spans="1:36">
      <c r="A21" s="202" t="s">
        <v>91</v>
      </c>
      <c r="B21" s="224">
        <v>4.1993739692934406</v>
      </c>
      <c r="C21" s="232">
        <v>0.3029749603302454</v>
      </c>
      <c r="D21" s="247">
        <v>28117</v>
      </c>
      <c r="E21" s="208"/>
      <c r="F21" s="263">
        <v>3.8430082864208996</v>
      </c>
      <c r="G21" s="264">
        <v>0.3177734752248107</v>
      </c>
      <c r="H21" s="268">
        <v>24174</v>
      </c>
      <c r="I21" s="208"/>
      <c r="J21" s="224">
        <v>4.0450385671099971</v>
      </c>
      <c r="K21" s="232">
        <v>0.3103693677476862</v>
      </c>
      <c r="L21" s="247">
        <v>25720</v>
      </c>
      <c r="M21" s="208"/>
      <c r="N21" s="279">
        <v>3.1495343725468374</v>
      </c>
      <c r="O21" s="264">
        <v>0.33495073532167297</v>
      </c>
      <c r="P21" s="268">
        <v>14452</v>
      </c>
      <c r="Q21" s="208"/>
      <c r="R21" s="224">
        <v>4.324682342273567</v>
      </c>
      <c r="S21" s="232">
        <v>0.81840371255115385</v>
      </c>
      <c r="T21" s="247">
        <v>6097</v>
      </c>
      <c r="U21" s="208"/>
      <c r="V21" s="263">
        <v>4.2910311507642396</v>
      </c>
      <c r="W21" s="264">
        <v>0.40480392446941016</v>
      </c>
      <c r="X21" s="268">
        <v>14102</v>
      </c>
      <c r="Y21" s="208"/>
      <c r="Z21" s="224">
        <v>3.8239588694996129</v>
      </c>
      <c r="AA21" s="232">
        <v>0.49683227472957459</v>
      </c>
      <c r="AB21" s="247">
        <v>9188</v>
      </c>
      <c r="AD21" s="263">
        <v>4.5436049575331889</v>
      </c>
      <c r="AE21" s="321">
        <v>0.535033060653753</v>
      </c>
      <c r="AF21" s="325">
        <v>9838</v>
      </c>
      <c r="AG21" s="208"/>
      <c r="AH21" s="310">
        <v>3.853026398797081</v>
      </c>
      <c r="AI21" s="296">
        <v>0.47637496480055419</v>
      </c>
      <c r="AJ21" s="300">
        <v>10355</v>
      </c>
    </row>
    <row r="22" spans="1:36" ht="25.5">
      <c r="A22" s="217" t="s">
        <v>92</v>
      </c>
      <c r="B22" s="224">
        <v>3.3790465818174753</v>
      </c>
      <c r="C22" s="232">
        <v>0.27293739143691376</v>
      </c>
      <c r="D22" s="247">
        <v>28117</v>
      </c>
      <c r="E22" s="211"/>
      <c r="F22" s="263">
        <v>3.2186524574018436</v>
      </c>
      <c r="G22" s="264">
        <v>0.29175910901613644</v>
      </c>
      <c r="H22" s="268">
        <v>24174</v>
      </c>
      <c r="I22" s="211"/>
      <c r="J22" s="224">
        <v>3.4093491077465572</v>
      </c>
      <c r="K22" s="232">
        <v>0.28588217916554348</v>
      </c>
      <c r="L22" s="247">
        <v>25720</v>
      </c>
      <c r="M22" s="211"/>
      <c r="N22" s="263">
        <v>3.2689508069262274</v>
      </c>
      <c r="O22" s="264">
        <v>0.34103114610574337</v>
      </c>
      <c r="P22" s="268">
        <v>14452</v>
      </c>
      <c r="Q22" s="211"/>
      <c r="R22" s="224">
        <v>3.1949284887299161</v>
      </c>
      <c r="S22" s="232">
        <v>0.70757121010524537</v>
      </c>
      <c r="T22" s="247">
        <v>6097</v>
      </c>
      <c r="U22" s="211"/>
      <c r="V22" s="263">
        <v>3.6211224837049563</v>
      </c>
      <c r="W22" s="264">
        <v>0.37316431080605672</v>
      </c>
      <c r="X22" s="268">
        <v>14102</v>
      </c>
      <c r="Y22" s="211"/>
      <c r="Z22" s="224">
        <v>3.1330894361610762</v>
      </c>
      <c r="AA22" s="232">
        <v>0.45132965116013435</v>
      </c>
      <c r="AB22" s="247">
        <v>9188</v>
      </c>
      <c r="AD22" s="263">
        <v>3.5993989322860376</v>
      </c>
      <c r="AE22" s="321">
        <v>0.4785559105234134</v>
      </c>
      <c r="AF22" s="325">
        <v>9838</v>
      </c>
      <c r="AG22" s="211"/>
      <c r="AH22" s="310">
        <v>3.2335103486819303</v>
      </c>
      <c r="AI22" s="296">
        <v>0.43780402405778407</v>
      </c>
      <c r="AJ22" s="300">
        <v>10355</v>
      </c>
    </row>
    <row r="23" spans="1:36">
      <c r="A23" s="205" t="s">
        <v>93</v>
      </c>
      <c r="B23" s="224">
        <v>11.47292679941072</v>
      </c>
      <c r="C23" s="232">
        <v>0.48139929759520772</v>
      </c>
      <c r="D23" s="247">
        <v>28117</v>
      </c>
      <c r="E23" s="209"/>
      <c r="F23" s="279">
        <v>10.631300863319918</v>
      </c>
      <c r="G23" s="264">
        <v>0.50953904838764874</v>
      </c>
      <c r="H23" s="268">
        <v>24174</v>
      </c>
      <c r="I23" s="209"/>
      <c r="J23" s="224">
        <v>11.060627483758902</v>
      </c>
      <c r="K23" s="232">
        <v>0.4941066671139378</v>
      </c>
      <c r="L23" s="247">
        <v>25720</v>
      </c>
      <c r="M23" s="209"/>
      <c r="N23" s="279">
        <v>10.37847303848068</v>
      </c>
      <c r="O23" s="264">
        <v>0.5848975512037109</v>
      </c>
      <c r="P23" s="268">
        <v>14452</v>
      </c>
      <c r="Q23" s="209"/>
      <c r="R23" s="224">
        <v>10.63277424733284</v>
      </c>
      <c r="S23" s="232">
        <v>1.2402320853804811</v>
      </c>
      <c r="T23" s="247">
        <v>6097</v>
      </c>
      <c r="U23" s="209"/>
      <c r="V23" s="263">
        <v>11.385820422855529</v>
      </c>
      <c r="W23" s="264">
        <v>0.63448496793959031</v>
      </c>
      <c r="X23" s="268">
        <v>14102</v>
      </c>
      <c r="Y23" s="209"/>
      <c r="Z23" s="224">
        <v>10.994679376591447</v>
      </c>
      <c r="AA23" s="232">
        <v>0.81043654232497353</v>
      </c>
      <c r="AB23" s="247">
        <v>9188</v>
      </c>
      <c r="AD23" s="263">
        <v>11.108863972128855</v>
      </c>
      <c r="AE23" s="321">
        <v>0.80731286730932883</v>
      </c>
      <c r="AF23" s="325">
        <v>9838</v>
      </c>
      <c r="AG23" s="209"/>
      <c r="AH23" s="310">
        <v>10.621145771644523</v>
      </c>
      <c r="AI23" s="296">
        <v>0.76257612539997588</v>
      </c>
      <c r="AJ23" s="300">
        <v>10355</v>
      </c>
    </row>
    <row r="24" spans="1:36">
      <c r="A24" s="218" t="s">
        <v>94</v>
      </c>
      <c r="B24" s="224">
        <v>2.6056645327845303</v>
      </c>
      <c r="C24" s="232">
        <v>0.24063366625964155</v>
      </c>
      <c r="D24" s="247">
        <v>28117</v>
      </c>
      <c r="E24" s="208"/>
      <c r="F24" s="263">
        <v>2.6933509911363869</v>
      </c>
      <c r="G24" s="264">
        <v>0.26761428022257783</v>
      </c>
      <c r="H24" s="268">
        <v>24174</v>
      </c>
      <c r="I24" s="208"/>
      <c r="J24" s="224">
        <v>2.5814853369412742</v>
      </c>
      <c r="K24" s="232">
        <v>0.24982700620242237</v>
      </c>
      <c r="L24" s="247">
        <v>25720</v>
      </c>
      <c r="M24" s="208"/>
      <c r="N24" s="263">
        <v>2.4061760469751565</v>
      </c>
      <c r="O24" s="264">
        <v>0.29388794352326109</v>
      </c>
      <c r="P24" s="268">
        <v>14452</v>
      </c>
      <c r="Q24" s="208"/>
      <c r="R24" s="224">
        <v>3.103993188114142</v>
      </c>
      <c r="S24" s="232">
        <v>0.69775643024114054</v>
      </c>
      <c r="T24" s="247">
        <v>6097</v>
      </c>
      <c r="U24" s="208"/>
      <c r="V24" s="263">
        <v>2.4064349997236851</v>
      </c>
      <c r="W24" s="264">
        <v>0.30611542991051133</v>
      </c>
      <c r="X24" s="268">
        <v>14102</v>
      </c>
      <c r="Y24" s="208"/>
      <c r="Z24" s="224">
        <v>2.5548295619221251</v>
      </c>
      <c r="AA24" s="232">
        <v>0.40877174791299487</v>
      </c>
      <c r="AB24" s="247">
        <v>9188</v>
      </c>
      <c r="AD24" s="263">
        <v>2.506724531273969</v>
      </c>
      <c r="AE24" s="321">
        <v>0.40162289116068894</v>
      </c>
      <c r="AF24" s="325">
        <v>9838</v>
      </c>
      <c r="AG24" s="208"/>
      <c r="AH24" s="310">
        <v>2.5865708586898837</v>
      </c>
      <c r="AI24" s="296">
        <v>0.39287259375416905</v>
      </c>
      <c r="AJ24" s="300">
        <v>10355</v>
      </c>
    </row>
    <row r="25" spans="1:36">
      <c r="A25" s="217" t="s">
        <v>95</v>
      </c>
      <c r="B25" s="227">
        <v>2.1208435403912285</v>
      </c>
      <c r="C25" s="232">
        <v>0.21763548728333793</v>
      </c>
      <c r="D25" s="247">
        <v>28117</v>
      </c>
      <c r="E25" s="207"/>
      <c r="F25" s="280">
        <v>1.9305315108371899</v>
      </c>
      <c r="G25" s="264">
        <v>0.22745574326418072</v>
      </c>
      <c r="H25" s="268">
        <v>24174</v>
      </c>
      <c r="I25" s="207"/>
      <c r="J25" s="227">
        <v>1.9788717321706408</v>
      </c>
      <c r="K25" s="232">
        <v>0.21940800647691494</v>
      </c>
      <c r="L25" s="247">
        <v>25720</v>
      </c>
      <c r="M25" s="207"/>
      <c r="N25" s="280">
        <v>1.7977088049090248</v>
      </c>
      <c r="O25" s="264">
        <v>0.25481640593550647</v>
      </c>
      <c r="P25" s="268">
        <v>14452</v>
      </c>
      <c r="Q25" s="207"/>
      <c r="R25" s="255">
        <v>1.537833303835487</v>
      </c>
      <c r="S25" s="232">
        <v>0.49508509649076959</v>
      </c>
      <c r="T25" s="247">
        <v>6097</v>
      </c>
      <c r="U25" s="207"/>
      <c r="V25" s="278">
        <v>1.6287257464788831</v>
      </c>
      <c r="W25" s="264">
        <v>0.25283994739796722</v>
      </c>
      <c r="X25" s="268">
        <v>14102</v>
      </c>
      <c r="Y25" s="207"/>
      <c r="Z25" s="255">
        <v>1.5148911911034897</v>
      </c>
      <c r="AA25" s="232">
        <v>0.31644318758814693</v>
      </c>
      <c r="AB25" s="247">
        <v>9188</v>
      </c>
      <c r="AD25" s="280">
        <v>1.971438863457498</v>
      </c>
      <c r="AE25" s="321">
        <v>0.35714600186923584</v>
      </c>
      <c r="AF25" s="325">
        <v>9838</v>
      </c>
      <c r="AG25" s="207"/>
      <c r="AH25" s="311">
        <v>1.486322418567946</v>
      </c>
      <c r="AI25" s="296">
        <v>0.29949178084708594</v>
      </c>
      <c r="AJ25" s="300">
        <v>10355</v>
      </c>
    </row>
    <row r="26" spans="1:36" ht="25.5">
      <c r="A26" s="198" t="s">
        <v>96</v>
      </c>
      <c r="B26" s="224">
        <v>0.45430450963271807</v>
      </c>
      <c r="C26" s="232">
        <v>0.10158160123387019</v>
      </c>
      <c r="D26" s="247">
        <v>28117</v>
      </c>
      <c r="E26" s="208"/>
      <c r="F26" s="263">
        <v>0.40420882402124725</v>
      </c>
      <c r="G26" s="264">
        <v>0.10488537544354992</v>
      </c>
      <c r="H26" s="268">
        <v>24174</v>
      </c>
      <c r="I26" s="208"/>
      <c r="J26" s="224">
        <v>0.34163946127701172</v>
      </c>
      <c r="K26" s="232">
        <v>9.192310464179454E-2</v>
      </c>
      <c r="L26" s="247">
        <v>25720</v>
      </c>
      <c r="M26" s="208"/>
      <c r="N26" s="279">
        <v>0.92915299188673361</v>
      </c>
      <c r="O26" s="264">
        <v>0.18400238643921751</v>
      </c>
      <c r="P26" s="268">
        <v>14452</v>
      </c>
      <c r="Q26" s="208"/>
      <c r="R26" s="224">
        <v>0.66168202933101672</v>
      </c>
      <c r="S26" s="232">
        <v>0.3261922202418161</v>
      </c>
      <c r="T26" s="247">
        <v>6097</v>
      </c>
      <c r="U26" s="208"/>
      <c r="V26" s="279">
        <v>1.0146290909298694</v>
      </c>
      <c r="W26" s="264">
        <v>0.20018278378490018</v>
      </c>
      <c r="X26" s="268">
        <v>14102</v>
      </c>
      <c r="Y26" s="208"/>
      <c r="Z26" s="256">
        <v>0.85256175388318511</v>
      </c>
      <c r="AA26" s="232">
        <v>0.23818994150854955</v>
      </c>
      <c r="AB26" s="247">
        <v>9188</v>
      </c>
      <c r="AD26" s="279">
        <v>1.1121308242673831</v>
      </c>
      <c r="AE26" s="321">
        <v>0.26941841091775776</v>
      </c>
      <c r="AF26" s="325">
        <v>9838</v>
      </c>
      <c r="AG26" s="208"/>
      <c r="AH26" s="295">
        <v>0.74686650803380394</v>
      </c>
      <c r="AI26" s="296">
        <v>0.21309523262342711</v>
      </c>
      <c r="AJ26" s="300">
        <v>10355</v>
      </c>
    </row>
    <row r="27" spans="1:36">
      <c r="A27" s="217" t="s">
        <v>97</v>
      </c>
      <c r="B27" s="335" t="s">
        <v>8</v>
      </c>
      <c r="C27" s="233" t="s">
        <v>8</v>
      </c>
      <c r="D27" s="247" t="s">
        <v>8</v>
      </c>
      <c r="E27" s="231"/>
      <c r="F27" s="336" t="s">
        <v>8</v>
      </c>
      <c r="G27" s="334" t="s">
        <v>8</v>
      </c>
      <c r="H27" s="268" t="s">
        <v>8</v>
      </c>
      <c r="I27" s="231"/>
      <c r="J27" s="335" t="s">
        <v>8</v>
      </c>
      <c r="K27" s="233" t="s">
        <v>8</v>
      </c>
      <c r="L27" s="247" t="s">
        <v>8</v>
      </c>
      <c r="M27" s="209"/>
      <c r="N27" s="266">
        <v>1.5544336635486093</v>
      </c>
      <c r="O27" s="264">
        <v>0.23724172883968186</v>
      </c>
      <c r="P27" s="268">
        <v>14452</v>
      </c>
      <c r="Q27" s="209"/>
      <c r="R27" s="225">
        <v>1.8345870864120459</v>
      </c>
      <c r="S27" s="232">
        <v>0.53993184506107716</v>
      </c>
      <c r="T27" s="247">
        <v>6097</v>
      </c>
      <c r="U27" s="209"/>
      <c r="V27" s="266">
        <v>1.7239819723638607</v>
      </c>
      <c r="W27" s="264">
        <v>0.26000260404888387</v>
      </c>
      <c r="X27" s="268">
        <v>14102</v>
      </c>
      <c r="Y27" s="209"/>
      <c r="Z27" s="225">
        <v>1.5681787481694731</v>
      </c>
      <c r="AA27" s="232">
        <v>0.32187354881800523</v>
      </c>
      <c r="AB27" s="247">
        <v>9188</v>
      </c>
      <c r="AD27" s="266">
        <v>1.8303515191003681</v>
      </c>
      <c r="AE27" s="321">
        <v>0.34437664584734029</v>
      </c>
      <c r="AF27" s="325">
        <v>9838</v>
      </c>
      <c r="AG27" s="209"/>
      <c r="AH27" s="298">
        <v>1.608628673445953</v>
      </c>
      <c r="AI27" s="296">
        <v>0.31137700548925573</v>
      </c>
      <c r="AJ27" s="300">
        <v>10355</v>
      </c>
    </row>
    <row r="28" spans="1:36">
      <c r="A28" s="218" t="s">
        <v>98</v>
      </c>
      <c r="B28" s="335" t="s">
        <v>8</v>
      </c>
      <c r="C28" s="233" t="s">
        <v>8</v>
      </c>
      <c r="D28" s="247" t="s">
        <v>8</v>
      </c>
      <c r="E28" s="229"/>
      <c r="F28" s="336" t="s">
        <v>8</v>
      </c>
      <c r="G28" s="334" t="s">
        <v>8</v>
      </c>
      <c r="H28" s="268" t="s">
        <v>8</v>
      </c>
      <c r="I28" s="229"/>
      <c r="J28" s="335" t="s">
        <v>8</v>
      </c>
      <c r="K28" s="233" t="s">
        <v>8</v>
      </c>
      <c r="L28" s="247" t="s">
        <v>8</v>
      </c>
      <c r="M28" s="208"/>
      <c r="N28" s="266">
        <v>0.68484812467806344</v>
      </c>
      <c r="O28" s="264">
        <v>0.15816551282253116</v>
      </c>
      <c r="P28" s="268">
        <v>14452</v>
      </c>
      <c r="Q28" s="208"/>
      <c r="R28" s="225">
        <v>0.84072183401423528</v>
      </c>
      <c r="S28" s="232">
        <v>0.36735281266991326</v>
      </c>
      <c r="T28" s="247">
        <v>6097</v>
      </c>
      <c r="U28" s="208"/>
      <c r="V28" s="266">
        <v>0.81508798120217607</v>
      </c>
      <c r="W28" s="264">
        <v>0.17960259728276379</v>
      </c>
      <c r="X28" s="268">
        <v>14102</v>
      </c>
      <c r="Y28" s="208"/>
      <c r="Z28" s="225">
        <v>0.78067057581735944</v>
      </c>
      <c r="AA28" s="232">
        <v>0.22800889772569016</v>
      </c>
      <c r="AB28" s="247">
        <v>9188</v>
      </c>
      <c r="AD28" s="269">
        <v>1.1543860616941914</v>
      </c>
      <c r="AE28" s="321">
        <v>0.27443030013963798</v>
      </c>
      <c r="AF28" s="325">
        <v>9838</v>
      </c>
      <c r="AG28" s="208"/>
      <c r="AH28" s="298">
        <v>0.81406275871853495</v>
      </c>
      <c r="AI28" s="296">
        <v>0.22239966181682103</v>
      </c>
      <c r="AJ28" s="300">
        <v>10355</v>
      </c>
    </row>
    <row r="29" spans="1:36">
      <c r="A29" s="217" t="s">
        <v>99</v>
      </c>
      <c r="B29" s="335" t="s">
        <v>8</v>
      </c>
      <c r="C29" s="235" t="s">
        <v>8</v>
      </c>
      <c r="D29" s="247" t="s">
        <v>8</v>
      </c>
      <c r="E29" s="230"/>
      <c r="F29" s="336" t="s">
        <v>8</v>
      </c>
      <c r="G29" s="337" t="s">
        <v>8</v>
      </c>
      <c r="H29" s="268" t="s">
        <v>8</v>
      </c>
      <c r="I29" s="230"/>
      <c r="J29" s="335" t="s">
        <v>8</v>
      </c>
      <c r="K29" s="235" t="s">
        <v>8</v>
      </c>
      <c r="L29" s="247" t="s">
        <v>8</v>
      </c>
      <c r="M29" s="210"/>
      <c r="N29" s="266">
        <v>1.2899450838320319</v>
      </c>
      <c r="O29" s="267">
        <v>0.21640794970019617</v>
      </c>
      <c r="P29" s="268">
        <v>14452</v>
      </c>
      <c r="Q29" s="210"/>
      <c r="R29" s="225">
        <v>1.1181881027196627</v>
      </c>
      <c r="S29" s="234">
        <v>0.42306409553157936</v>
      </c>
      <c r="T29" s="247">
        <v>6097</v>
      </c>
      <c r="U29" s="210"/>
      <c r="V29" s="266">
        <v>1.4046017294871811</v>
      </c>
      <c r="W29" s="267">
        <v>0.23506744352801967</v>
      </c>
      <c r="X29" s="268">
        <v>14102</v>
      </c>
      <c r="Y29" s="210"/>
      <c r="Z29" s="225">
        <v>1.379349168166768</v>
      </c>
      <c r="AA29" s="234">
        <v>0.30216265422994226</v>
      </c>
      <c r="AB29" s="247">
        <v>9188</v>
      </c>
      <c r="AD29" s="266">
        <v>1.224475647453988</v>
      </c>
      <c r="AE29" s="321">
        <v>0.28253845751404721</v>
      </c>
      <c r="AF29" s="325">
        <v>9838</v>
      </c>
      <c r="AG29" s="210"/>
      <c r="AH29" s="298">
        <v>1.0766300001509945</v>
      </c>
      <c r="AI29" s="299">
        <v>0.2554246566083867</v>
      </c>
      <c r="AJ29" s="300">
        <v>10355</v>
      </c>
    </row>
    <row r="30" spans="1:36">
      <c r="A30" s="202" t="s">
        <v>100</v>
      </c>
      <c r="B30" s="225">
        <v>13.281588594999079</v>
      </c>
      <c r="C30" s="232">
        <v>0.51263818957776053</v>
      </c>
      <c r="D30" s="247">
        <v>28117</v>
      </c>
      <c r="E30" s="208"/>
      <c r="F30" s="269">
        <v>12.191950365562457</v>
      </c>
      <c r="G30" s="264">
        <v>0.54087300648243364</v>
      </c>
      <c r="H30" s="268">
        <v>24174</v>
      </c>
      <c r="I30" s="208"/>
      <c r="J30" s="254">
        <v>12.173176005004549</v>
      </c>
      <c r="K30" s="232">
        <v>0.51510923988739155</v>
      </c>
      <c r="L30" s="247">
        <v>25720</v>
      </c>
      <c r="M30" s="208"/>
      <c r="N30" s="269">
        <v>10.849091080776789</v>
      </c>
      <c r="O30" s="264">
        <v>0.59643959699528715</v>
      </c>
      <c r="P30" s="268">
        <v>14452</v>
      </c>
      <c r="Q30" s="208"/>
      <c r="R30" s="254">
        <v>11.576508535794252</v>
      </c>
      <c r="S30" s="232">
        <v>1.2872507564179738</v>
      </c>
      <c r="T30" s="247">
        <v>6097</v>
      </c>
      <c r="U30" s="208"/>
      <c r="V30" s="269">
        <v>12.256472387972677</v>
      </c>
      <c r="W30" s="264">
        <v>0.65505513109603353</v>
      </c>
      <c r="X30" s="268">
        <v>14102</v>
      </c>
      <c r="Y30" s="208"/>
      <c r="Z30" s="254">
        <v>11.570710262694375</v>
      </c>
      <c r="AA30" s="232">
        <v>0.82870092517819849</v>
      </c>
      <c r="AB30" s="247">
        <v>9188</v>
      </c>
      <c r="AD30" s="266">
        <v>13.212848604392203</v>
      </c>
      <c r="AE30" s="321">
        <v>0.86996898123684385</v>
      </c>
      <c r="AF30" s="325">
        <v>9838</v>
      </c>
      <c r="AG30" s="208"/>
      <c r="AH30" s="301">
        <v>12.312214970493233</v>
      </c>
      <c r="AI30" s="296">
        <v>0.81323820472925856</v>
      </c>
      <c r="AJ30" s="300">
        <v>10355</v>
      </c>
    </row>
    <row r="31" spans="1:36">
      <c r="A31" s="217" t="s">
        <v>101</v>
      </c>
      <c r="B31" s="224">
        <v>9.2091343668109484</v>
      </c>
      <c r="C31" s="232">
        <v>0.43677801580823772</v>
      </c>
      <c r="D31" s="247">
        <v>28117</v>
      </c>
      <c r="E31" s="211"/>
      <c r="F31" s="263">
        <v>9.5457759416673369</v>
      </c>
      <c r="G31" s="264">
        <v>0.48574864024559261</v>
      </c>
      <c r="H31" s="268">
        <v>24174</v>
      </c>
      <c r="I31" s="211"/>
      <c r="J31" s="224">
        <v>9.2608332587277804</v>
      </c>
      <c r="K31" s="232">
        <v>0.45667393681479052</v>
      </c>
      <c r="L31" s="247">
        <v>25720</v>
      </c>
      <c r="M31" s="211"/>
      <c r="N31" s="263">
        <v>8.573883424664988</v>
      </c>
      <c r="O31" s="264">
        <v>0.53694626589799732</v>
      </c>
      <c r="P31" s="268">
        <v>14452</v>
      </c>
      <c r="Q31" s="211"/>
      <c r="R31" s="256">
        <v>7.945700103858103</v>
      </c>
      <c r="S31" s="232">
        <v>1.0881246587250915</v>
      </c>
      <c r="T31" s="247">
        <v>6097</v>
      </c>
      <c r="U31" s="211"/>
      <c r="V31" s="263">
        <v>9.3305969907394726</v>
      </c>
      <c r="W31" s="264">
        <v>0.58099534917393214</v>
      </c>
      <c r="X31" s="268">
        <v>14102</v>
      </c>
      <c r="Y31" s="211"/>
      <c r="Z31" s="224">
        <v>9.6008705132556713</v>
      </c>
      <c r="AA31" s="232">
        <v>0.7632330643062275</v>
      </c>
      <c r="AB31" s="247">
        <v>9188</v>
      </c>
      <c r="AD31" s="263">
        <v>9.7611443039320829</v>
      </c>
      <c r="AE31" s="321">
        <v>0.7624738931200703</v>
      </c>
      <c r="AF31" s="325">
        <v>9838</v>
      </c>
      <c r="AG31" s="211"/>
      <c r="AH31" s="310">
        <v>8.8288423822829447</v>
      </c>
      <c r="AI31" s="296">
        <v>0.70219986961932968</v>
      </c>
      <c r="AJ31" s="300">
        <v>10355</v>
      </c>
    </row>
    <row r="32" spans="1:36">
      <c r="A32" s="219" t="s">
        <v>102</v>
      </c>
      <c r="B32" s="224">
        <v>2.1555305592550837</v>
      </c>
      <c r="C32" s="232">
        <v>0.21936913424623716</v>
      </c>
      <c r="D32" s="247">
        <v>28117</v>
      </c>
      <c r="E32" s="209"/>
      <c r="F32" s="279">
        <v>2.5955917896684366</v>
      </c>
      <c r="G32" s="264">
        <v>0.26284459511594771</v>
      </c>
      <c r="H32" s="268">
        <v>24174</v>
      </c>
      <c r="I32" s="209"/>
      <c r="J32" s="224">
        <v>2.2201936257679007</v>
      </c>
      <c r="K32" s="232">
        <v>0.23211532383637912</v>
      </c>
      <c r="L32" s="247">
        <v>25720</v>
      </c>
      <c r="M32" s="209"/>
      <c r="N32" s="263">
        <v>1.8505965593002562</v>
      </c>
      <c r="O32" s="264">
        <v>0.25846789754396393</v>
      </c>
      <c r="P32" s="268">
        <v>14452</v>
      </c>
      <c r="Q32" s="209"/>
      <c r="R32" s="224">
        <v>2.0656068134596155</v>
      </c>
      <c r="S32" s="232">
        <v>0.57224495816966736</v>
      </c>
      <c r="T32" s="247">
        <v>6097</v>
      </c>
      <c r="U32" s="209"/>
      <c r="V32" s="263">
        <v>2.2097032567414581</v>
      </c>
      <c r="W32" s="264">
        <v>0.2936313499933354</v>
      </c>
      <c r="X32" s="268">
        <v>14102</v>
      </c>
      <c r="Y32" s="209"/>
      <c r="Z32" s="224">
        <v>2.3989948696124483</v>
      </c>
      <c r="AA32" s="232">
        <v>0.39642547080916413</v>
      </c>
      <c r="AB32" s="247">
        <v>9188</v>
      </c>
      <c r="AD32" s="279">
        <v>2.6356586236837209</v>
      </c>
      <c r="AE32" s="321">
        <v>0.41154977293963557</v>
      </c>
      <c r="AF32" s="325">
        <v>9838</v>
      </c>
      <c r="AG32" s="209"/>
      <c r="AH32" s="310">
        <v>1.9489991722291964</v>
      </c>
      <c r="AI32" s="296">
        <v>0.34214639695467797</v>
      </c>
      <c r="AJ32" s="300">
        <v>10355</v>
      </c>
    </row>
    <row r="33" spans="1:36" ht="25.5">
      <c r="A33" s="218" t="s">
        <v>103</v>
      </c>
      <c r="B33" s="224">
        <v>11.555482538419152</v>
      </c>
      <c r="C33" s="236">
        <v>0.48290287282477529</v>
      </c>
      <c r="D33" s="247">
        <v>28117</v>
      </c>
      <c r="E33" s="208"/>
      <c r="F33" s="279">
        <v>10.073315567560815</v>
      </c>
      <c r="G33" s="270">
        <v>0.4975331923406241</v>
      </c>
      <c r="H33" s="268">
        <v>24174</v>
      </c>
      <c r="I33" s="208"/>
      <c r="J33" s="256">
        <v>9.6563537041675858</v>
      </c>
      <c r="K33" s="236">
        <v>0.46530657630808037</v>
      </c>
      <c r="L33" s="247">
        <v>25720</v>
      </c>
      <c r="M33" s="208"/>
      <c r="N33" s="279">
        <v>8.1965486318608196</v>
      </c>
      <c r="O33" s="270">
        <v>0.52608015232355454</v>
      </c>
      <c r="P33" s="268">
        <v>14452</v>
      </c>
      <c r="Q33" s="208"/>
      <c r="R33" s="256">
        <v>8.4727595235097297</v>
      </c>
      <c r="S33" s="236">
        <v>1.120413033858493</v>
      </c>
      <c r="T33" s="247">
        <v>6097</v>
      </c>
      <c r="U33" s="208"/>
      <c r="V33" s="279">
        <v>8.2725865348866829</v>
      </c>
      <c r="W33" s="270">
        <v>0.55024714142774256</v>
      </c>
      <c r="X33" s="268">
        <v>14102</v>
      </c>
      <c r="Y33" s="208"/>
      <c r="Z33" s="256">
        <v>8.3691837559225704</v>
      </c>
      <c r="AA33" s="236">
        <v>0.71743419949538545</v>
      </c>
      <c r="AB33" s="247">
        <v>9188</v>
      </c>
      <c r="AD33" s="279">
        <v>8.0541883331647668</v>
      </c>
      <c r="AE33" s="321">
        <v>0.69912476701620996</v>
      </c>
      <c r="AF33" s="325">
        <v>9838</v>
      </c>
      <c r="AG33" s="208"/>
      <c r="AH33" s="295">
        <v>6.5730237589680938</v>
      </c>
      <c r="AI33" s="302">
        <v>0.61333659203775026</v>
      </c>
      <c r="AJ33" s="300">
        <v>10355</v>
      </c>
    </row>
    <row r="34" spans="1:36">
      <c r="A34" s="217" t="s">
        <v>104</v>
      </c>
      <c r="B34" s="224">
        <v>12.989035479969354</v>
      </c>
      <c r="C34" s="232">
        <v>0.50781524056812977</v>
      </c>
      <c r="D34" s="247">
        <v>28117</v>
      </c>
      <c r="E34" s="207"/>
      <c r="F34" s="263">
        <v>12.646256335805402</v>
      </c>
      <c r="G34" s="264">
        <v>0.54943117821199827</v>
      </c>
      <c r="H34" s="268">
        <v>24174</v>
      </c>
      <c r="I34" s="207"/>
      <c r="J34" s="224">
        <v>12.606841485148758</v>
      </c>
      <c r="K34" s="232">
        <v>0.52290845548097575</v>
      </c>
      <c r="L34" s="247">
        <v>25720</v>
      </c>
      <c r="M34" s="207"/>
      <c r="N34" s="279">
        <v>11.508265965517385</v>
      </c>
      <c r="O34" s="264">
        <v>0.61201659826965127</v>
      </c>
      <c r="P34" s="268">
        <v>14452</v>
      </c>
      <c r="Q34" s="207"/>
      <c r="R34" s="224">
        <v>11.751879084890193</v>
      </c>
      <c r="S34" s="232">
        <v>1.2956775037066386</v>
      </c>
      <c r="T34" s="247">
        <v>6097</v>
      </c>
      <c r="U34" s="207"/>
      <c r="V34" s="279">
        <v>12.136514213830409</v>
      </c>
      <c r="W34" s="264">
        <v>0.65228705657544417</v>
      </c>
      <c r="X34" s="268">
        <v>14102</v>
      </c>
      <c r="Y34" s="207"/>
      <c r="Z34" s="224">
        <v>13.282243724342427</v>
      </c>
      <c r="AA34" s="232">
        <v>0.87924414450266397</v>
      </c>
      <c r="AB34" s="247">
        <v>9188</v>
      </c>
      <c r="AD34" s="279">
        <v>14.238864036463337</v>
      </c>
      <c r="AE34" s="321">
        <v>0.89776104278433966</v>
      </c>
      <c r="AF34" s="325">
        <v>9838</v>
      </c>
      <c r="AG34" s="207"/>
      <c r="AH34" s="310">
        <v>13.577465220029634</v>
      </c>
      <c r="AI34" s="296">
        <v>0.8478186731174846</v>
      </c>
      <c r="AJ34" s="300">
        <v>10355</v>
      </c>
    </row>
    <row r="35" spans="1:36">
      <c r="A35" s="198" t="s">
        <v>105</v>
      </c>
      <c r="B35" s="224">
        <v>4.7728627608235934</v>
      </c>
      <c r="C35" s="232">
        <v>0.32203281288709062</v>
      </c>
      <c r="D35" s="247">
        <v>28117</v>
      </c>
      <c r="E35" s="208"/>
      <c r="F35" s="279">
        <v>4.2762995627775462</v>
      </c>
      <c r="G35" s="264">
        <v>0.33445319492492476</v>
      </c>
      <c r="H35" s="268">
        <v>24174</v>
      </c>
      <c r="I35" s="208"/>
      <c r="J35" s="256">
        <v>4.19644633537649</v>
      </c>
      <c r="K35" s="232">
        <v>0.31587513953812163</v>
      </c>
      <c r="L35" s="247">
        <v>25720</v>
      </c>
      <c r="M35" s="208"/>
      <c r="N35" s="279">
        <v>3.7486001482707696</v>
      </c>
      <c r="O35" s="264">
        <v>0.36428810375030896</v>
      </c>
      <c r="P35" s="268">
        <v>14452</v>
      </c>
      <c r="Q35" s="208"/>
      <c r="R35" s="224">
        <v>4.5316745875341073</v>
      </c>
      <c r="S35" s="232">
        <v>0.83685369572680446</v>
      </c>
      <c r="T35" s="247">
        <v>6097</v>
      </c>
      <c r="U35" s="208"/>
      <c r="V35" s="263">
        <v>4.3456773680354823</v>
      </c>
      <c r="W35" s="264">
        <v>0.40725704185310962</v>
      </c>
      <c r="X35" s="268">
        <v>14102</v>
      </c>
      <c r="Y35" s="208"/>
      <c r="Z35" s="224">
        <v>4.7020399002420517</v>
      </c>
      <c r="AA35" s="232">
        <v>0.54840916389223393</v>
      </c>
      <c r="AB35" s="247">
        <v>9188</v>
      </c>
      <c r="AD35" s="279">
        <v>3.8743275532394783</v>
      </c>
      <c r="AE35" s="321">
        <v>0.49578762775474439</v>
      </c>
      <c r="AF35" s="325">
        <v>9838</v>
      </c>
      <c r="AG35" s="208"/>
      <c r="AH35" s="310">
        <v>4.5922392882618395</v>
      </c>
      <c r="AI35" s="296">
        <v>0.5180649781208686</v>
      </c>
      <c r="AJ35" s="300">
        <v>10355</v>
      </c>
    </row>
    <row r="36" spans="1:36">
      <c r="A36" s="217" t="s">
        <v>106</v>
      </c>
      <c r="B36" s="224">
        <v>4.6995967689720182</v>
      </c>
      <c r="C36" s="240">
        <v>0.31967447101835944</v>
      </c>
      <c r="D36" s="251">
        <v>28117</v>
      </c>
      <c r="E36" s="209"/>
      <c r="F36" s="263">
        <v>4.4179317458907841</v>
      </c>
      <c r="G36" s="281">
        <v>0.33969508409714644</v>
      </c>
      <c r="H36" s="282">
        <v>24174</v>
      </c>
      <c r="I36" s="209"/>
      <c r="J36" s="224">
        <v>4.3063398922948144</v>
      </c>
      <c r="K36" s="240">
        <v>0.31980079275325313</v>
      </c>
      <c r="L36" s="251">
        <v>25720</v>
      </c>
      <c r="M36" s="209"/>
      <c r="N36" s="279">
        <v>4.0958245068183601</v>
      </c>
      <c r="O36" s="281">
        <v>0.38009865333434512</v>
      </c>
      <c r="P36" s="282">
        <v>14452</v>
      </c>
      <c r="Q36" s="209"/>
      <c r="R36" s="224">
        <v>4.165850039410973</v>
      </c>
      <c r="S36" s="240">
        <v>0.80390085685683532</v>
      </c>
      <c r="T36" s="251">
        <v>6097</v>
      </c>
      <c r="U36" s="209"/>
      <c r="V36" s="263">
        <v>4.3136714821062654</v>
      </c>
      <c r="W36" s="281">
        <v>0.4058224244767441</v>
      </c>
      <c r="X36" s="282">
        <v>14102</v>
      </c>
      <c r="Y36" s="209"/>
      <c r="Z36" s="224">
        <v>4.8774026573000659</v>
      </c>
      <c r="AA36" s="240">
        <v>0.55802788488048183</v>
      </c>
      <c r="AB36" s="251">
        <v>9188</v>
      </c>
      <c r="AD36" s="263">
        <v>4.9689434348044212</v>
      </c>
      <c r="AE36" s="321">
        <v>0.55826786172092646</v>
      </c>
      <c r="AF36" s="325">
        <v>9838</v>
      </c>
      <c r="AG36" s="209"/>
      <c r="AH36" s="310">
        <v>4.2815168547571671</v>
      </c>
      <c r="AI36" s="312">
        <v>0.50104514810642375</v>
      </c>
      <c r="AJ36" s="313">
        <v>10355</v>
      </c>
    </row>
    <row r="37" spans="1:36">
      <c r="A37" s="218" t="s">
        <v>107</v>
      </c>
      <c r="B37" s="224">
        <v>7.2660421602048926</v>
      </c>
      <c r="C37" s="232">
        <v>0.39210162519547742</v>
      </c>
      <c r="D37" s="247">
        <v>28117</v>
      </c>
      <c r="E37" s="211"/>
      <c r="F37" s="279">
        <v>6.5790830491157521</v>
      </c>
      <c r="G37" s="264">
        <v>0.40982296993228307</v>
      </c>
      <c r="H37" s="268">
        <v>24174</v>
      </c>
      <c r="I37" s="211"/>
      <c r="J37" s="224">
        <v>6.7350243265059149</v>
      </c>
      <c r="K37" s="232">
        <v>0.39483230165701899</v>
      </c>
      <c r="L37" s="247">
        <v>25720</v>
      </c>
      <c r="M37" s="211"/>
      <c r="N37" s="279">
        <v>5.9270251006242312</v>
      </c>
      <c r="O37" s="264">
        <v>0.4528534962928501</v>
      </c>
      <c r="P37" s="268">
        <v>14452</v>
      </c>
      <c r="Q37" s="211"/>
      <c r="R37" s="224">
        <v>6.2850388373915722</v>
      </c>
      <c r="S37" s="232">
        <v>0.97644767458700077</v>
      </c>
      <c r="T37" s="247">
        <v>6097</v>
      </c>
      <c r="U37" s="211"/>
      <c r="V37" s="263">
        <v>6.7421253589433947</v>
      </c>
      <c r="W37" s="264">
        <v>0.50087427911666849</v>
      </c>
      <c r="X37" s="268">
        <v>14102</v>
      </c>
      <c r="Y37" s="211"/>
      <c r="Z37" s="224">
        <v>7.0023068195227145</v>
      </c>
      <c r="AA37" s="232">
        <v>0.66111407310369019</v>
      </c>
      <c r="AB37" s="247">
        <v>9188</v>
      </c>
      <c r="AD37" s="263">
        <v>7.2630836586666705</v>
      </c>
      <c r="AE37" s="321">
        <v>0.66675252720815159</v>
      </c>
      <c r="AF37" s="325">
        <v>9838</v>
      </c>
      <c r="AG37" s="211"/>
      <c r="AH37" s="295">
        <v>6.4802746845349466</v>
      </c>
      <c r="AI37" s="296">
        <v>0.60929616821375365</v>
      </c>
      <c r="AJ37" s="300">
        <v>10355</v>
      </c>
    </row>
    <row r="38" spans="1:36" ht="25.5">
      <c r="A38" s="217" t="s">
        <v>152</v>
      </c>
      <c r="B38" s="224">
        <v>15.981310882608666</v>
      </c>
      <c r="C38" s="232">
        <v>0.55350868333124392</v>
      </c>
      <c r="D38" s="247">
        <v>28117</v>
      </c>
      <c r="E38" s="209"/>
      <c r="F38" s="279">
        <v>14.853313515622883</v>
      </c>
      <c r="G38" s="264">
        <v>0.58787785252572</v>
      </c>
      <c r="H38" s="268">
        <v>24174</v>
      </c>
      <c r="I38" s="209"/>
      <c r="J38" s="256">
        <v>14.38879920195915</v>
      </c>
      <c r="K38" s="232">
        <v>0.5529188178731248</v>
      </c>
      <c r="L38" s="247">
        <v>25720</v>
      </c>
      <c r="M38" s="209"/>
      <c r="N38" s="279">
        <v>13.350594636716298</v>
      </c>
      <c r="O38" s="264">
        <v>0.65228891923254917</v>
      </c>
      <c r="P38" s="268">
        <v>14452</v>
      </c>
      <c r="Q38" s="209"/>
      <c r="R38" s="224">
        <v>14.507530568894284</v>
      </c>
      <c r="S38" s="232">
        <v>1.416939169289444</v>
      </c>
      <c r="T38" s="247">
        <v>6097</v>
      </c>
      <c r="U38" s="209"/>
      <c r="V38" s="263">
        <v>15.085536317390453</v>
      </c>
      <c r="W38" s="264">
        <v>0.71492218626322224</v>
      </c>
      <c r="X38" s="268">
        <v>14102</v>
      </c>
      <c r="Y38" s="209"/>
      <c r="Z38" s="224">
        <v>15.095666856859117</v>
      </c>
      <c r="AA38" s="232">
        <v>0.92749339393134189</v>
      </c>
      <c r="AB38" s="247">
        <v>9188</v>
      </c>
      <c r="AD38" s="263">
        <v>15.979056854049558</v>
      </c>
      <c r="AE38" s="321">
        <v>0.94134142091203721</v>
      </c>
      <c r="AF38" s="325">
        <v>9838</v>
      </c>
      <c r="AG38" s="209"/>
      <c r="AH38" s="295">
        <v>14.608855406247098</v>
      </c>
      <c r="AI38" s="296">
        <v>0.87416746924613165</v>
      </c>
      <c r="AJ38" s="300">
        <v>10355</v>
      </c>
    </row>
    <row r="39" spans="1:36" ht="14.25">
      <c r="A39" s="202" t="s">
        <v>153</v>
      </c>
      <c r="B39" s="228">
        <v>62.840915187116288</v>
      </c>
      <c r="C39" s="242">
        <v>0.72993475587653833</v>
      </c>
      <c r="D39" s="247">
        <v>28117</v>
      </c>
      <c r="E39" s="208"/>
      <c r="F39" s="283">
        <v>63.220734582290859</v>
      </c>
      <c r="G39" s="284">
        <v>0.79711841712378373</v>
      </c>
      <c r="H39" s="268">
        <v>24174</v>
      </c>
      <c r="I39" s="208"/>
      <c r="J39" s="257">
        <v>64.206344832695393</v>
      </c>
      <c r="K39" s="242">
        <v>0.75522402803474264</v>
      </c>
      <c r="L39" s="247">
        <v>25720</v>
      </c>
      <c r="M39" s="208"/>
      <c r="N39" s="285">
        <v>60.996448681595957</v>
      </c>
      <c r="O39" s="284">
        <v>0.93542991377455209</v>
      </c>
      <c r="P39" s="268">
        <v>14452</v>
      </c>
      <c r="Q39" s="208"/>
      <c r="R39" s="257">
        <v>65.542817204920851</v>
      </c>
      <c r="S39" s="242">
        <v>1.9120223458274914</v>
      </c>
      <c r="T39" s="247">
        <v>6097</v>
      </c>
      <c r="U39" s="208"/>
      <c r="V39" s="283">
        <v>62.288923633139134</v>
      </c>
      <c r="W39" s="284">
        <v>0.96811609257111186</v>
      </c>
      <c r="X39" s="268">
        <v>14102</v>
      </c>
      <c r="Y39" s="208"/>
      <c r="Z39" s="257">
        <v>64.804317291658649</v>
      </c>
      <c r="AA39" s="242">
        <v>1.2372754983679748</v>
      </c>
      <c r="AB39" s="247">
        <v>9188</v>
      </c>
      <c r="AD39" s="285">
        <v>68.209667483489127</v>
      </c>
      <c r="AE39" s="321">
        <v>1.1963226443687276</v>
      </c>
      <c r="AF39" s="325">
        <v>9838</v>
      </c>
      <c r="AG39" s="208"/>
      <c r="AH39" s="314">
        <v>66.470421652601075</v>
      </c>
      <c r="AI39" s="315">
        <v>1.168445313350901</v>
      </c>
      <c r="AJ39" s="300">
        <v>10355</v>
      </c>
    </row>
    <row r="40" spans="1:36" ht="25.5">
      <c r="A40" s="217" t="s">
        <v>154</v>
      </c>
      <c r="B40" s="228">
        <v>44.93361354025572</v>
      </c>
      <c r="C40" s="238">
        <v>0.75137934066918888</v>
      </c>
      <c r="D40" s="250">
        <v>28117</v>
      </c>
      <c r="E40" s="8"/>
      <c r="F40" s="283">
        <v>43.828013738087797</v>
      </c>
      <c r="G40" s="275">
        <v>0.82021429516249711</v>
      </c>
      <c r="H40" s="276">
        <v>24174</v>
      </c>
      <c r="I40" s="8"/>
      <c r="J40" s="228">
        <v>43.985940353239592</v>
      </c>
      <c r="K40" s="238">
        <v>0.78196851269275314</v>
      </c>
      <c r="L40" s="250">
        <v>25720</v>
      </c>
      <c r="M40" s="8"/>
      <c r="N40" s="285">
        <v>41.447959598567522</v>
      </c>
      <c r="O40" s="275">
        <v>0.94477740377763553</v>
      </c>
      <c r="P40" s="276">
        <v>14452</v>
      </c>
      <c r="Q40" s="8"/>
      <c r="R40" s="228">
        <v>46.051806679687019</v>
      </c>
      <c r="S40" s="238">
        <v>2.0054060317740863</v>
      </c>
      <c r="T40" s="250">
        <v>6097</v>
      </c>
      <c r="U40" s="8"/>
      <c r="V40" s="283">
        <v>44.442298539570118</v>
      </c>
      <c r="W40" s="275">
        <v>0.99256270554199233</v>
      </c>
      <c r="X40" s="276">
        <v>14102</v>
      </c>
      <c r="Y40" s="8"/>
      <c r="Z40" s="257">
        <v>47.280509838128147</v>
      </c>
      <c r="AA40" s="238">
        <v>1.2934404013715053</v>
      </c>
      <c r="AB40" s="250">
        <v>9188</v>
      </c>
      <c r="AD40" s="285">
        <v>49.922500637806081</v>
      </c>
      <c r="AE40" s="321">
        <v>1.284539029623005</v>
      </c>
      <c r="AF40" s="325">
        <v>9838</v>
      </c>
      <c r="AG40" s="8"/>
      <c r="AH40" s="314">
        <v>46.58160584385039</v>
      </c>
      <c r="AI40" s="306">
        <v>1.2346184717147359</v>
      </c>
      <c r="AJ40" s="307">
        <v>10355</v>
      </c>
    </row>
    <row r="41" spans="1:36">
      <c r="A41" s="219" t="s">
        <v>108</v>
      </c>
      <c r="B41" s="228">
        <v>3.4835508046268848</v>
      </c>
      <c r="C41" s="239">
        <v>0.27697593058234538</v>
      </c>
      <c r="D41" s="250">
        <v>28117</v>
      </c>
      <c r="E41" s="9"/>
      <c r="F41" s="285">
        <v>3.0583772139752083</v>
      </c>
      <c r="G41" s="277">
        <v>0.28463756568964005</v>
      </c>
      <c r="H41" s="276">
        <v>24174</v>
      </c>
      <c r="I41" s="9"/>
      <c r="J41" s="228">
        <v>3.159090211337412</v>
      </c>
      <c r="K41" s="239">
        <v>0.27554608500895239</v>
      </c>
      <c r="L41" s="250">
        <v>25720</v>
      </c>
      <c r="M41" s="9"/>
      <c r="N41" s="285">
        <v>2.8002997359683857</v>
      </c>
      <c r="O41" s="277">
        <v>0.31640375241410723</v>
      </c>
      <c r="P41" s="276">
        <v>14452</v>
      </c>
      <c r="Q41" s="9"/>
      <c r="R41" s="228">
        <v>3.0091690827324724</v>
      </c>
      <c r="S41" s="239">
        <v>0.68735194095644769</v>
      </c>
      <c r="T41" s="250">
        <v>6097</v>
      </c>
      <c r="U41" s="9"/>
      <c r="V41" s="283">
        <v>3.0755749548901012</v>
      </c>
      <c r="W41" s="277">
        <v>0.34487946530145908</v>
      </c>
      <c r="X41" s="276">
        <v>14102</v>
      </c>
      <c r="Y41" s="9"/>
      <c r="Z41" s="257">
        <v>3.1664550055701137</v>
      </c>
      <c r="AA41" s="239">
        <v>0.45364833598448495</v>
      </c>
      <c r="AB41" s="250">
        <v>9188</v>
      </c>
      <c r="AD41" s="285">
        <v>3.0708542304158688</v>
      </c>
      <c r="AE41" s="321">
        <v>0.44323557986419515</v>
      </c>
      <c r="AF41" s="325">
        <v>9838</v>
      </c>
      <c r="AG41" s="9"/>
      <c r="AH41" s="314">
        <v>2.765032347089234</v>
      </c>
      <c r="AI41" s="308">
        <v>0.40582750056513928</v>
      </c>
      <c r="AJ41" s="307">
        <v>10355</v>
      </c>
    </row>
    <row r="42" spans="1:36">
      <c r="A42" s="218" t="s">
        <v>109</v>
      </c>
      <c r="B42" s="224">
        <v>4.308020228770892</v>
      </c>
      <c r="C42" s="232">
        <v>0.30669516162245758</v>
      </c>
      <c r="D42" s="246">
        <v>28117</v>
      </c>
      <c r="E42" s="209"/>
      <c r="F42" s="279">
        <v>3.8146292294510524</v>
      </c>
      <c r="G42" s="264">
        <v>0.31664470272262646</v>
      </c>
      <c r="H42" s="265">
        <v>24174</v>
      </c>
      <c r="I42" s="209"/>
      <c r="J42" s="256">
        <v>3.563880394599598</v>
      </c>
      <c r="K42" s="232">
        <v>0.29205538901456451</v>
      </c>
      <c r="L42" s="246">
        <v>25720</v>
      </c>
      <c r="M42" s="209"/>
      <c r="N42" s="279">
        <v>3.1021233587857573</v>
      </c>
      <c r="O42" s="264">
        <v>0.33250146638628575</v>
      </c>
      <c r="P42" s="265">
        <v>14452</v>
      </c>
      <c r="Q42" s="209"/>
      <c r="R42" s="224">
        <v>3.6162515299529097</v>
      </c>
      <c r="S42" s="232">
        <v>0.75114148655279411</v>
      </c>
      <c r="T42" s="246">
        <v>6097</v>
      </c>
      <c r="U42" s="209"/>
      <c r="V42" s="279">
        <v>3.6588289463169499</v>
      </c>
      <c r="W42" s="264">
        <v>0.37502876141610475</v>
      </c>
      <c r="X42" s="265">
        <v>14102</v>
      </c>
      <c r="Y42" s="209"/>
      <c r="Z42" s="256">
        <v>3.4793418801808689</v>
      </c>
      <c r="AA42" s="232">
        <v>0.47476471632215067</v>
      </c>
      <c r="AB42" s="246">
        <v>9188</v>
      </c>
      <c r="AD42" s="279">
        <v>3.2614866821103901</v>
      </c>
      <c r="AE42" s="321">
        <v>0.456336630132534</v>
      </c>
      <c r="AF42" s="325">
        <v>9838</v>
      </c>
      <c r="AG42" s="209"/>
      <c r="AH42" s="295">
        <v>3.1267189557361101</v>
      </c>
      <c r="AI42" s="296">
        <v>0.43075125955717719</v>
      </c>
      <c r="AJ42" s="297">
        <v>10355</v>
      </c>
    </row>
    <row r="43" spans="1:36" ht="13.5" customHeight="1">
      <c r="A43" s="217" t="s">
        <v>110</v>
      </c>
      <c r="B43" s="332" t="s">
        <v>8</v>
      </c>
      <c r="C43" s="233" t="s">
        <v>8</v>
      </c>
      <c r="D43" s="246" t="s">
        <v>8</v>
      </c>
      <c r="E43" s="208"/>
      <c r="F43" s="333" t="s">
        <v>8</v>
      </c>
      <c r="G43" s="334" t="s">
        <v>8</v>
      </c>
      <c r="H43" s="265" t="s">
        <v>8</v>
      </c>
      <c r="I43" s="208"/>
      <c r="J43" s="332" t="s">
        <v>8</v>
      </c>
      <c r="K43" s="233" t="s">
        <v>8</v>
      </c>
      <c r="L43" s="246" t="s">
        <v>8</v>
      </c>
      <c r="M43" s="208"/>
      <c r="N43" s="263">
        <v>2.6704099085235713</v>
      </c>
      <c r="O43" s="264">
        <v>0.30918492828933219</v>
      </c>
      <c r="P43" s="265">
        <v>14452</v>
      </c>
      <c r="Q43" s="208"/>
      <c r="R43" s="256">
        <v>1.573983043820143</v>
      </c>
      <c r="S43" s="232">
        <v>0.50077830742503271</v>
      </c>
      <c r="T43" s="246">
        <v>6097</v>
      </c>
      <c r="U43" s="208"/>
      <c r="V43" s="279">
        <v>2.0427332252458905</v>
      </c>
      <c r="W43" s="264">
        <v>0.28256067395637063</v>
      </c>
      <c r="X43" s="265">
        <v>14102</v>
      </c>
      <c r="Y43" s="208"/>
      <c r="Z43" s="256">
        <v>2.0175695296845091</v>
      </c>
      <c r="AA43" s="232">
        <v>0.3642571666305181</v>
      </c>
      <c r="AB43" s="246">
        <v>9188</v>
      </c>
      <c r="AD43" s="279">
        <v>1.872149990615116</v>
      </c>
      <c r="AE43" s="321">
        <v>0.34821244100022719</v>
      </c>
      <c r="AF43" s="325">
        <v>9838</v>
      </c>
      <c r="AG43" s="208"/>
      <c r="AH43" s="295">
        <v>1.5042994898363284</v>
      </c>
      <c r="AI43" s="296">
        <v>0.30127002178850359</v>
      </c>
      <c r="AJ43" s="297">
        <v>10355</v>
      </c>
    </row>
    <row r="44" spans="1:36" s="14" customFormat="1">
      <c r="A44" s="8"/>
      <c r="B44" s="227"/>
      <c r="C44" s="240"/>
      <c r="D44" s="251"/>
      <c r="E44" s="208"/>
      <c r="F44" s="280"/>
      <c r="G44" s="281"/>
      <c r="H44" s="282"/>
      <c r="I44" s="208"/>
      <c r="J44" s="227"/>
      <c r="K44" s="240"/>
      <c r="L44" s="251"/>
      <c r="M44" s="208"/>
      <c r="N44" s="280"/>
      <c r="O44" s="281"/>
      <c r="P44" s="282"/>
      <c r="Q44" s="208"/>
      <c r="R44" s="227"/>
      <c r="S44" s="240"/>
      <c r="T44" s="251"/>
      <c r="U44" s="208"/>
      <c r="V44" s="280"/>
      <c r="W44" s="281"/>
      <c r="X44" s="282"/>
      <c r="Y44" s="208"/>
      <c r="Z44" s="227"/>
      <c r="AA44" s="240"/>
      <c r="AB44" s="251"/>
      <c r="AD44" s="280"/>
      <c r="AE44" s="264"/>
      <c r="AF44" s="326"/>
      <c r="AG44" s="208"/>
      <c r="AH44" s="309"/>
      <c r="AI44" s="312"/>
      <c r="AJ44" s="313"/>
    </row>
    <row r="45" spans="1:36" s="14" customFormat="1" ht="25.5">
      <c r="A45" s="9" t="s">
        <v>111</v>
      </c>
      <c r="B45" s="227"/>
      <c r="C45" s="243"/>
      <c r="D45" s="252"/>
      <c r="E45" s="210"/>
      <c r="F45" s="280"/>
      <c r="G45" s="281"/>
      <c r="H45" s="282"/>
      <c r="I45" s="210"/>
      <c r="J45" s="227"/>
      <c r="K45" s="243"/>
      <c r="L45" s="252"/>
      <c r="M45" s="210"/>
      <c r="N45" s="280"/>
      <c r="O45" s="281"/>
      <c r="P45" s="282"/>
      <c r="Q45" s="210"/>
      <c r="R45" s="227"/>
      <c r="S45" s="243"/>
      <c r="T45" s="252"/>
      <c r="U45" s="210"/>
      <c r="V45" s="280"/>
      <c r="W45" s="281"/>
      <c r="X45" s="282"/>
      <c r="Y45" s="208"/>
      <c r="Z45" s="227"/>
      <c r="AA45" s="243"/>
      <c r="AB45" s="252"/>
      <c r="AD45" s="280"/>
      <c r="AE45" s="264"/>
      <c r="AF45" s="326"/>
      <c r="AG45" s="208"/>
      <c r="AH45" s="309"/>
      <c r="AI45" s="312"/>
      <c r="AJ45" s="313"/>
    </row>
    <row r="46" spans="1:36" s="14" customFormat="1">
      <c r="A46" s="204" t="s">
        <v>112</v>
      </c>
      <c r="B46" s="227">
        <v>21.759214776720579</v>
      </c>
      <c r="C46" s="240">
        <v>0.62325891239240683</v>
      </c>
      <c r="D46" s="251">
        <v>28117</v>
      </c>
      <c r="E46" s="208"/>
      <c r="F46" s="280">
        <v>21.37719529529301</v>
      </c>
      <c r="G46" s="281">
        <v>0.67770576132596361</v>
      </c>
      <c r="H46" s="282">
        <v>24174</v>
      </c>
      <c r="I46" s="208"/>
      <c r="J46" s="227">
        <v>21.480889337933771</v>
      </c>
      <c r="K46" s="240">
        <v>0.64699007038408674</v>
      </c>
      <c r="L46" s="251">
        <v>25720</v>
      </c>
      <c r="M46" s="208"/>
      <c r="N46" s="278">
        <v>18.187099594222989</v>
      </c>
      <c r="O46" s="281">
        <v>0.73977477754414522</v>
      </c>
      <c r="P46" s="282">
        <v>14452</v>
      </c>
      <c r="Q46" s="208"/>
      <c r="R46" s="255">
        <v>18.652721260373973</v>
      </c>
      <c r="S46" s="240">
        <v>1.5672314663818714</v>
      </c>
      <c r="T46" s="251">
        <v>6097</v>
      </c>
      <c r="U46" s="208"/>
      <c r="V46" s="278">
        <v>19.303572610119733</v>
      </c>
      <c r="W46" s="281">
        <v>0.78837630464790642</v>
      </c>
      <c r="X46" s="282">
        <v>14102</v>
      </c>
      <c r="Y46" s="208"/>
      <c r="Z46" s="255">
        <v>19.153766660381706</v>
      </c>
      <c r="AA46" s="240">
        <v>1.0194753690126337</v>
      </c>
      <c r="AB46" s="251">
        <v>9188</v>
      </c>
      <c r="AD46" s="278">
        <v>19.875972523824707</v>
      </c>
      <c r="AE46" s="264">
        <v>1.0252349465309614</v>
      </c>
      <c r="AF46" s="326">
        <v>9838</v>
      </c>
      <c r="AG46" s="208"/>
      <c r="AH46" s="311">
        <v>17.959897005959434</v>
      </c>
      <c r="AI46" s="312">
        <v>0.95004712373949474</v>
      </c>
      <c r="AJ46" s="313">
        <v>10355</v>
      </c>
    </row>
    <row r="47" spans="1:36" s="14" customFormat="1">
      <c r="A47" s="203" t="s">
        <v>113</v>
      </c>
      <c r="B47" s="227">
        <v>15.434159487905282</v>
      </c>
      <c r="C47" s="244">
        <v>0.54571923861862803</v>
      </c>
      <c r="D47" s="253">
        <v>28117</v>
      </c>
      <c r="E47" s="211"/>
      <c r="F47" s="278">
        <v>14.284720614442886</v>
      </c>
      <c r="G47" s="286">
        <v>0.57843764193196634</v>
      </c>
      <c r="H47" s="287">
        <v>24174</v>
      </c>
      <c r="I47" s="211"/>
      <c r="J47" s="255">
        <v>13.862685611412404</v>
      </c>
      <c r="K47" s="244">
        <v>0.54438124080180295</v>
      </c>
      <c r="L47" s="253">
        <v>25720</v>
      </c>
      <c r="M47" s="211"/>
      <c r="N47" s="278">
        <v>11.192488751379214</v>
      </c>
      <c r="O47" s="286">
        <v>0.60463750972813468</v>
      </c>
      <c r="P47" s="287">
        <v>14452</v>
      </c>
      <c r="Q47" s="211"/>
      <c r="R47" s="255">
        <v>12.005060177866827</v>
      </c>
      <c r="S47" s="244">
        <v>1.3076801996355449</v>
      </c>
      <c r="T47" s="253">
        <v>6097</v>
      </c>
      <c r="U47" s="211"/>
      <c r="V47" s="278">
        <v>11.427641491329062</v>
      </c>
      <c r="W47" s="286">
        <v>0.63549914439266164</v>
      </c>
      <c r="X47" s="287">
        <v>14102</v>
      </c>
      <c r="Y47" s="208"/>
      <c r="Z47" s="255">
        <v>11.639082107263077</v>
      </c>
      <c r="AA47" s="244">
        <v>0.83082435912855068</v>
      </c>
      <c r="AB47" s="253">
        <v>9188</v>
      </c>
      <c r="AD47" s="278">
        <v>12.192960745382578</v>
      </c>
      <c r="AE47" s="264">
        <v>0.84061488593339995</v>
      </c>
      <c r="AF47" s="326">
        <v>9838</v>
      </c>
      <c r="AG47" s="208"/>
      <c r="AH47" s="311">
        <v>10.862042319665379</v>
      </c>
      <c r="AI47" s="316">
        <v>0.77013562421852821</v>
      </c>
      <c r="AJ47" s="317">
        <v>10355</v>
      </c>
    </row>
    <row r="48" spans="1:36" s="14" customFormat="1">
      <c r="A48" s="202" t="s">
        <v>114</v>
      </c>
      <c r="B48" s="227">
        <v>4.1464202374176189</v>
      </c>
      <c r="C48" s="240">
        <v>0.30114184991228954</v>
      </c>
      <c r="D48" s="251">
        <v>28117</v>
      </c>
      <c r="E48" s="209"/>
      <c r="F48" s="280">
        <v>4.1914040709407363</v>
      </c>
      <c r="G48" s="281">
        <v>0.33126347424930147</v>
      </c>
      <c r="H48" s="282">
        <v>24174</v>
      </c>
      <c r="I48" s="209"/>
      <c r="J48" s="227">
        <v>3.7361438247701102</v>
      </c>
      <c r="K48" s="240">
        <v>0.29876328162912391</v>
      </c>
      <c r="L48" s="251">
        <v>25720</v>
      </c>
      <c r="M48" s="209"/>
      <c r="N48" s="280">
        <v>3.8726498925153985</v>
      </c>
      <c r="O48" s="281">
        <v>0.37002793003830603</v>
      </c>
      <c r="P48" s="282">
        <v>14452</v>
      </c>
      <c r="Q48" s="209"/>
      <c r="R48" s="227">
        <v>4.1370812722762595</v>
      </c>
      <c r="S48" s="240">
        <v>0.80124047190699987</v>
      </c>
      <c r="T48" s="251">
        <v>6097</v>
      </c>
      <c r="U48" s="209"/>
      <c r="V48" s="280">
        <v>4.4056298044795401</v>
      </c>
      <c r="W48" s="281">
        <v>0.40992812948055213</v>
      </c>
      <c r="X48" s="282">
        <v>14102</v>
      </c>
      <c r="Y48" s="208"/>
      <c r="Z48" s="255">
        <v>5.1998606176466433</v>
      </c>
      <c r="AA48" s="240">
        <v>0.575201599616884</v>
      </c>
      <c r="AB48" s="251">
        <v>9188</v>
      </c>
      <c r="AD48" s="278">
        <v>5.1533782120079499</v>
      </c>
      <c r="AE48" s="264">
        <v>0.56798224999011415</v>
      </c>
      <c r="AF48" s="326">
        <v>9838</v>
      </c>
      <c r="AG48" s="208"/>
      <c r="AH48" s="309">
        <v>3.7742225475836424</v>
      </c>
      <c r="AI48" s="312">
        <v>0.47167145586189307</v>
      </c>
      <c r="AJ48" s="313">
        <v>10355</v>
      </c>
    </row>
    <row r="49" spans="1:36" s="14" customFormat="1">
      <c r="A49" s="203" t="s">
        <v>115</v>
      </c>
      <c r="B49" s="227">
        <v>4.9035169966731083</v>
      </c>
      <c r="C49" s="240">
        <v>0.32618678188547845</v>
      </c>
      <c r="D49" s="251">
        <v>28117</v>
      </c>
      <c r="E49" s="208"/>
      <c r="F49" s="280">
        <v>4.5587073161038694</v>
      </c>
      <c r="G49" s="281">
        <v>0.34481056215135064</v>
      </c>
      <c r="H49" s="282">
        <v>24174</v>
      </c>
      <c r="I49" s="208"/>
      <c r="J49" s="255">
        <v>4.3712137019152513</v>
      </c>
      <c r="K49" s="240">
        <v>0.32209140954641846</v>
      </c>
      <c r="L49" s="251">
        <v>25720</v>
      </c>
      <c r="M49" s="208"/>
      <c r="N49" s="278">
        <v>3.0910117098990262</v>
      </c>
      <c r="O49" s="281">
        <v>0.33192446033665002</v>
      </c>
      <c r="P49" s="282">
        <v>14452</v>
      </c>
      <c r="Q49" s="208"/>
      <c r="R49" s="255">
        <v>3.2492283308911976</v>
      </c>
      <c r="S49" s="240">
        <v>0.71335853593663612</v>
      </c>
      <c r="T49" s="251">
        <v>6097</v>
      </c>
      <c r="U49" s="208"/>
      <c r="V49" s="278">
        <v>3.7991421478049361</v>
      </c>
      <c r="W49" s="281">
        <v>0.38187375000367929</v>
      </c>
      <c r="X49" s="282">
        <v>14102</v>
      </c>
      <c r="Y49" s="208"/>
      <c r="Z49" s="255">
        <v>4.0842179119610167</v>
      </c>
      <c r="AA49" s="240">
        <v>0.51276601683502654</v>
      </c>
      <c r="AB49" s="251">
        <v>9188</v>
      </c>
      <c r="AD49" s="278">
        <v>4.2201800369201701</v>
      </c>
      <c r="AE49" s="264">
        <v>0.51651188530297953</v>
      </c>
      <c r="AF49" s="326">
        <v>9838</v>
      </c>
      <c r="AG49" s="208"/>
      <c r="AH49" s="311">
        <v>3.2360507922943516</v>
      </c>
      <c r="AI49" s="312">
        <v>0.43797022390394491</v>
      </c>
      <c r="AJ49" s="313">
        <v>10355</v>
      </c>
    </row>
    <row r="50" spans="1:36" s="14" customFormat="1">
      <c r="A50" s="205" t="s">
        <v>116</v>
      </c>
      <c r="B50" s="227">
        <v>13.667400411938685</v>
      </c>
      <c r="C50" s="244">
        <v>0.5188725025078611</v>
      </c>
      <c r="D50" s="253">
        <v>28117</v>
      </c>
      <c r="E50" s="207"/>
      <c r="F50" s="280">
        <v>13.640190695339227</v>
      </c>
      <c r="G50" s="286">
        <v>0.56735855450217265</v>
      </c>
      <c r="H50" s="287">
        <v>24174</v>
      </c>
      <c r="I50" s="207"/>
      <c r="J50" s="227">
        <v>14.193709165883556</v>
      </c>
      <c r="K50" s="244">
        <v>0.54978301186764433</v>
      </c>
      <c r="L50" s="253">
        <v>25720</v>
      </c>
      <c r="M50" s="207"/>
      <c r="N50" s="278">
        <v>8.2142996956441028</v>
      </c>
      <c r="O50" s="286">
        <v>0.52659858486876221</v>
      </c>
      <c r="P50" s="287">
        <v>14452</v>
      </c>
      <c r="Q50" s="207"/>
      <c r="R50" s="255">
        <v>10.0530358242048</v>
      </c>
      <c r="S50" s="244">
        <v>1.2098524211450803</v>
      </c>
      <c r="T50" s="253">
        <v>6097</v>
      </c>
      <c r="U50" s="207"/>
      <c r="V50" s="278">
        <v>9.1979497719988554</v>
      </c>
      <c r="W50" s="286">
        <v>0.57727254908637082</v>
      </c>
      <c r="X50" s="287">
        <v>14102</v>
      </c>
      <c r="Y50" s="208"/>
      <c r="Z50" s="255">
        <v>9.4772747223289944</v>
      </c>
      <c r="AA50" s="244">
        <v>0.75882265954094841</v>
      </c>
      <c r="AB50" s="253">
        <v>9188</v>
      </c>
      <c r="AD50" s="278">
        <v>9.9518822398752818</v>
      </c>
      <c r="AE50" s="264">
        <v>0.76907333813200474</v>
      </c>
      <c r="AF50" s="326">
        <v>9838</v>
      </c>
      <c r="AG50" s="208"/>
      <c r="AH50" s="311">
        <v>9.5772852775353794</v>
      </c>
      <c r="AI50" s="316">
        <v>0.72834997696016845</v>
      </c>
      <c r="AJ50" s="317">
        <v>10355</v>
      </c>
    </row>
    <row r="51" spans="1:36" s="14" customFormat="1">
      <c r="A51" s="204" t="s">
        <v>117</v>
      </c>
      <c r="B51" s="227" t="s">
        <v>8</v>
      </c>
      <c r="C51" s="240" t="s">
        <v>8</v>
      </c>
      <c r="D51" s="251" t="s">
        <v>8</v>
      </c>
      <c r="E51" s="208"/>
      <c r="F51" s="280" t="s">
        <v>8</v>
      </c>
      <c r="G51" s="281" t="s">
        <v>8</v>
      </c>
      <c r="H51" s="282" t="s">
        <v>8</v>
      </c>
      <c r="I51" s="208"/>
      <c r="J51" s="227" t="s">
        <v>8</v>
      </c>
      <c r="K51" s="240" t="s">
        <v>8</v>
      </c>
      <c r="L51" s="251" t="s">
        <v>8</v>
      </c>
      <c r="M51" s="208"/>
      <c r="N51" s="280">
        <v>11.667082299233293</v>
      </c>
      <c r="O51" s="281">
        <v>0.61567188449874521</v>
      </c>
      <c r="P51" s="282">
        <v>14452</v>
      </c>
      <c r="Q51" s="208"/>
      <c r="R51" s="255">
        <v>12.858711452124794</v>
      </c>
      <c r="S51" s="240">
        <v>1.3467942144536869</v>
      </c>
      <c r="T51" s="251">
        <v>6097</v>
      </c>
      <c r="U51" s="208"/>
      <c r="V51" s="278">
        <v>13.732902923028757</v>
      </c>
      <c r="W51" s="281">
        <v>0.68752948693565852</v>
      </c>
      <c r="X51" s="282">
        <v>14102</v>
      </c>
      <c r="Y51" s="208"/>
      <c r="Z51" s="255">
        <v>14.095605945625774</v>
      </c>
      <c r="AA51" s="240">
        <v>0.90150743000149891</v>
      </c>
      <c r="AB51" s="251">
        <v>9188</v>
      </c>
      <c r="AD51" s="278">
        <v>14.195679380895029</v>
      </c>
      <c r="AE51" s="264">
        <v>0.89662427215619012</v>
      </c>
      <c r="AF51" s="326">
        <v>9838</v>
      </c>
      <c r="AG51" s="208"/>
      <c r="AH51" s="309">
        <v>12.574800392297526</v>
      </c>
      <c r="AI51" s="312">
        <v>0.82063303242640639</v>
      </c>
      <c r="AJ51" s="313">
        <v>10355</v>
      </c>
    </row>
    <row r="52" spans="1:36" s="14" customFormat="1">
      <c r="A52" s="203" t="s">
        <v>118</v>
      </c>
      <c r="B52" s="227" t="s">
        <v>8</v>
      </c>
      <c r="C52" s="240" t="s">
        <v>8</v>
      </c>
      <c r="D52" s="251" t="s">
        <v>8</v>
      </c>
      <c r="E52" s="209"/>
      <c r="F52" s="280" t="s">
        <v>8</v>
      </c>
      <c r="G52" s="281" t="s">
        <v>8</v>
      </c>
      <c r="H52" s="282" t="s">
        <v>8</v>
      </c>
      <c r="I52" s="209"/>
      <c r="J52" s="227" t="s">
        <v>8</v>
      </c>
      <c r="K52" s="240" t="s">
        <v>8</v>
      </c>
      <c r="L52" s="251" t="s">
        <v>8</v>
      </c>
      <c r="M52" s="209"/>
      <c r="N52" s="280">
        <v>4.1692598086335906</v>
      </c>
      <c r="O52" s="281">
        <v>0.38334411787649136</v>
      </c>
      <c r="P52" s="282">
        <v>14452</v>
      </c>
      <c r="Q52" s="209"/>
      <c r="R52" s="227">
        <v>3.8627910931214773</v>
      </c>
      <c r="S52" s="240">
        <v>0.77533054393672929</v>
      </c>
      <c r="T52" s="251">
        <v>6097</v>
      </c>
      <c r="U52" s="209"/>
      <c r="V52" s="280">
        <v>4.4093899498384941</v>
      </c>
      <c r="W52" s="281">
        <v>0.41009496056968597</v>
      </c>
      <c r="X52" s="282">
        <v>14102</v>
      </c>
      <c r="Y52" s="208"/>
      <c r="Z52" s="227">
        <v>4.0291982384963525</v>
      </c>
      <c r="AA52" s="240">
        <v>0.50944654956740454</v>
      </c>
      <c r="AB52" s="251">
        <v>9188</v>
      </c>
      <c r="AD52" s="280">
        <v>3.8838675604024826</v>
      </c>
      <c r="AE52" s="264">
        <v>0.49637302427586039</v>
      </c>
      <c r="AF52" s="326">
        <v>9838</v>
      </c>
      <c r="AG52" s="208"/>
      <c r="AH52" s="309">
        <v>4.1174419782124687</v>
      </c>
      <c r="AI52" s="312">
        <v>0.49177186450384536</v>
      </c>
      <c r="AJ52" s="313">
        <v>10355</v>
      </c>
    </row>
    <row r="53" spans="1:36" s="14" customFormat="1">
      <c r="A53" s="201" t="s">
        <v>119</v>
      </c>
      <c r="B53" s="227">
        <v>17.306116747929288</v>
      </c>
      <c r="C53" s="240">
        <v>0.57143494553047169</v>
      </c>
      <c r="D53" s="251">
        <v>28117</v>
      </c>
      <c r="E53" s="208"/>
      <c r="F53" s="280">
        <v>17.156280463498895</v>
      </c>
      <c r="G53" s="281">
        <v>0.62320784639935844</v>
      </c>
      <c r="H53" s="282">
        <v>24174</v>
      </c>
      <c r="I53" s="208"/>
      <c r="J53" s="227">
        <v>16.776804198887859</v>
      </c>
      <c r="K53" s="240">
        <v>0.58865469598045905</v>
      </c>
      <c r="L53" s="251">
        <v>25720</v>
      </c>
      <c r="M53" s="208"/>
      <c r="N53" s="278">
        <v>12.060907183722716</v>
      </c>
      <c r="O53" s="281">
        <v>0.62457972343049573</v>
      </c>
      <c r="P53" s="282">
        <v>14452</v>
      </c>
      <c r="Q53" s="208"/>
      <c r="R53" s="255">
        <v>11.786372430979034</v>
      </c>
      <c r="S53" s="240">
        <v>1.2973239889393726</v>
      </c>
      <c r="T53" s="251">
        <v>6097</v>
      </c>
      <c r="U53" s="208"/>
      <c r="V53" s="278">
        <v>12.326459629695602</v>
      </c>
      <c r="W53" s="281">
        <v>0.65666068130707789</v>
      </c>
      <c r="X53" s="282">
        <v>14102</v>
      </c>
      <c r="Y53" s="208"/>
      <c r="Z53" s="255">
        <v>11.806238651174873</v>
      </c>
      <c r="AA53" s="240">
        <v>0.83597724716327093</v>
      </c>
      <c r="AB53" s="251">
        <v>9188</v>
      </c>
      <c r="AD53" s="278">
        <v>11.659503354188189</v>
      </c>
      <c r="AE53" s="264">
        <v>0.82451349061802048</v>
      </c>
      <c r="AF53" s="326">
        <v>9838</v>
      </c>
      <c r="AG53" s="208"/>
      <c r="AH53" s="311">
        <v>10.640621186714256</v>
      </c>
      <c r="AI53" s="312">
        <v>0.76319178997472914</v>
      </c>
      <c r="AJ53" s="313">
        <v>10355</v>
      </c>
    </row>
    <row r="54" spans="1:36" s="14" customFormat="1">
      <c r="A54" s="203" t="s">
        <v>120</v>
      </c>
      <c r="B54" s="227">
        <v>5.5837970906900374</v>
      </c>
      <c r="C54" s="243">
        <v>0.34683136664157699</v>
      </c>
      <c r="D54" s="252">
        <v>28117</v>
      </c>
      <c r="E54" s="210"/>
      <c r="F54" s="280">
        <v>5.4441613617186375</v>
      </c>
      <c r="G54" s="281">
        <v>0.37506040566103005</v>
      </c>
      <c r="H54" s="282">
        <v>24174</v>
      </c>
      <c r="I54" s="210"/>
      <c r="J54" s="255">
        <v>5.076216701487394</v>
      </c>
      <c r="K54" s="243">
        <v>0.34581306489273356</v>
      </c>
      <c r="L54" s="252">
        <v>25720</v>
      </c>
      <c r="M54" s="210"/>
      <c r="N54" s="278">
        <v>3.7918105313692712</v>
      </c>
      <c r="O54" s="281">
        <v>0.36629942585935105</v>
      </c>
      <c r="P54" s="282">
        <v>14452</v>
      </c>
      <c r="Q54" s="210"/>
      <c r="R54" s="255">
        <v>4.4221070416922323</v>
      </c>
      <c r="S54" s="243">
        <v>0.82714924830131564</v>
      </c>
      <c r="T54" s="252">
        <v>6097</v>
      </c>
      <c r="U54" s="210"/>
      <c r="V54" s="278">
        <v>4.2243796451299058</v>
      </c>
      <c r="W54" s="281">
        <v>0.40178759080361437</v>
      </c>
      <c r="X54" s="282">
        <v>14102</v>
      </c>
      <c r="Y54" s="208"/>
      <c r="Z54" s="255">
        <v>4.491292109581841</v>
      </c>
      <c r="AA54" s="243">
        <v>0.53657061096841008</v>
      </c>
      <c r="AB54" s="252">
        <v>9188</v>
      </c>
      <c r="AD54" s="278">
        <v>4.3184614789067348</v>
      </c>
      <c r="AE54" s="264">
        <v>0.52222351284803858</v>
      </c>
      <c r="AF54" s="326">
        <v>9838</v>
      </c>
      <c r="AG54" s="208"/>
      <c r="AH54" s="311">
        <v>4.2733520142209755</v>
      </c>
      <c r="AI54" s="312">
        <v>0.50058852315934743</v>
      </c>
      <c r="AJ54" s="313">
        <v>10355</v>
      </c>
    </row>
    <row r="55" spans="1:36" s="14" customFormat="1">
      <c r="A55" s="204" t="s">
        <v>121</v>
      </c>
      <c r="B55" s="227">
        <v>22.69570479347361</v>
      </c>
      <c r="C55" s="240">
        <v>0.63270889090973625</v>
      </c>
      <c r="D55" s="251">
        <v>28117</v>
      </c>
      <c r="E55" s="208"/>
      <c r="F55" s="278">
        <v>21.703493569553221</v>
      </c>
      <c r="G55" s="281">
        <v>0.68143990913352326</v>
      </c>
      <c r="H55" s="282">
        <v>24174</v>
      </c>
      <c r="I55" s="208"/>
      <c r="J55" s="227">
        <v>22.362897282062089</v>
      </c>
      <c r="K55" s="240">
        <v>0.65642104321586103</v>
      </c>
      <c r="L55" s="251">
        <v>25720</v>
      </c>
      <c r="M55" s="208"/>
      <c r="N55" s="278">
        <v>21.010196704160546</v>
      </c>
      <c r="O55" s="281">
        <v>0.78128138748914111</v>
      </c>
      <c r="P55" s="282">
        <v>14452</v>
      </c>
      <c r="Q55" s="208"/>
      <c r="R55" s="227">
        <v>21.418492488108043</v>
      </c>
      <c r="S55" s="240">
        <v>1.6506126003597821</v>
      </c>
      <c r="T55" s="251">
        <v>6097</v>
      </c>
      <c r="U55" s="208"/>
      <c r="V55" s="280">
        <v>21.994485037607085</v>
      </c>
      <c r="W55" s="281">
        <v>0.82738399415868358</v>
      </c>
      <c r="X55" s="282">
        <v>14102</v>
      </c>
      <c r="Y55" s="208"/>
      <c r="Z55" s="227">
        <v>22.218540977438046</v>
      </c>
      <c r="AA55" s="240">
        <v>1.0769996372273472</v>
      </c>
      <c r="AB55" s="251">
        <v>9188</v>
      </c>
      <c r="AD55" s="280">
        <v>22.740848455393525</v>
      </c>
      <c r="AE55" s="264">
        <v>1.0768522531337936</v>
      </c>
      <c r="AF55" s="326">
        <v>9838</v>
      </c>
      <c r="AG55" s="208"/>
      <c r="AH55" s="309">
        <v>22.73903996970844</v>
      </c>
      <c r="AI55" s="312">
        <v>1.0373999931517428</v>
      </c>
      <c r="AJ55" s="313">
        <v>10355</v>
      </c>
    </row>
    <row r="56" spans="1:36">
      <c r="A56" s="203" t="s">
        <v>122</v>
      </c>
      <c r="B56" s="227" t="s">
        <v>8</v>
      </c>
      <c r="C56" s="238" t="s">
        <v>8</v>
      </c>
      <c r="D56" s="250" t="s">
        <v>8</v>
      </c>
      <c r="E56" s="8"/>
      <c r="F56" s="280" t="s">
        <v>8</v>
      </c>
      <c r="G56" s="275" t="s">
        <v>8</v>
      </c>
      <c r="H56" s="276" t="s">
        <v>8</v>
      </c>
      <c r="I56" s="8"/>
      <c r="J56" s="227" t="s">
        <v>8</v>
      </c>
      <c r="K56" s="238" t="s">
        <v>8</v>
      </c>
      <c r="L56" s="250" t="s">
        <v>8</v>
      </c>
      <c r="M56" s="8"/>
      <c r="N56" s="280">
        <v>12.329581500389972</v>
      </c>
      <c r="O56" s="275">
        <v>0.63053269438208925</v>
      </c>
      <c r="P56" s="276">
        <v>14452</v>
      </c>
      <c r="Q56" s="8"/>
      <c r="R56" s="227">
        <v>12.762065958173343</v>
      </c>
      <c r="S56" s="238">
        <v>1.3424672705128708</v>
      </c>
      <c r="T56" s="250">
        <v>6097</v>
      </c>
      <c r="U56" s="8"/>
      <c r="V56" s="280">
        <v>12.609315891544027</v>
      </c>
      <c r="W56" s="275">
        <v>0.66307994678475346</v>
      </c>
      <c r="X56" s="276">
        <v>14102</v>
      </c>
      <c r="Y56" s="208"/>
      <c r="Z56" s="227">
        <v>12.813212722253025</v>
      </c>
      <c r="AA56" s="238">
        <v>0.86591268432674706</v>
      </c>
      <c r="AB56" s="250">
        <v>9188</v>
      </c>
      <c r="AD56" s="280">
        <v>13.059053633701694</v>
      </c>
      <c r="AE56" s="321">
        <v>0.86565702188526039</v>
      </c>
      <c r="AF56" s="325">
        <v>9838</v>
      </c>
      <c r="AG56" s="208"/>
      <c r="AH56" s="309">
        <v>12.347579019924517</v>
      </c>
      <c r="AI56" s="306">
        <v>0.8142410492070935</v>
      </c>
      <c r="AJ56" s="307">
        <v>10355</v>
      </c>
    </row>
    <row r="57" spans="1:36">
      <c r="A57" s="202" t="s">
        <v>123</v>
      </c>
      <c r="B57" s="227" t="s">
        <v>8</v>
      </c>
      <c r="C57" s="238" t="s">
        <v>8</v>
      </c>
      <c r="D57" s="250" t="s">
        <v>8</v>
      </c>
      <c r="E57" s="8"/>
      <c r="F57" s="280" t="s">
        <v>8</v>
      </c>
      <c r="G57" s="275" t="s">
        <v>8</v>
      </c>
      <c r="H57" s="276" t="s">
        <v>8</v>
      </c>
      <c r="I57" s="8"/>
      <c r="J57" s="227" t="s">
        <v>8</v>
      </c>
      <c r="K57" s="238" t="s">
        <v>8</v>
      </c>
      <c r="L57" s="250" t="s">
        <v>8</v>
      </c>
      <c r="M57" s="8"/>
      <c r="N57" s="280">
        <v>22.363824453309768</v>
      </c>
      <c r="O57" s="275">
        <v>0.79912001229010521</v>
      </c>
      <c r="P57" s="276">
        <v>14452</v>
      </c>
      <c r="Q57" s="8"/>
      <c r="R57" s="227">
        <v>23.527409769817918</v>
      </c>
      <c r="S57" s="238">
        <v>1.7065950688662248</v>
      </c>
      <c r="T57" s="250">
        <v>6097</v>
      </c>
      <c r="U57" s="8"/>
      <c r="V57" s="280">
        <v>22.367423710618521</v>
      </c>
      <c r="W57" s="275">
        <v>0.83237215537242371</v>
      </c>
      <c r="X57" s="276">
        <v>14102</v>
      </c>
      <c r="Y57" s="208"/>
      <c r="Z57" s="227">
        <v>23.288223388853694</v>
      </c>
      <c r="AA57" s="238">
        <v>1.0950121690386592</v>
      </c>
      <c r="AB57" s="250">
        <v>9188</v>
      </c>
      <c r="AD57" s="278">
        <v>23.626279762401843</v>
      </c>
      <c r="AE57" s="321">
        <v>1.0913083192777897</v>
      </c>
      <c r="AF57" s="325">
        <v>9838</v>
      </c>
      <c r="AG57" s="208"/>
      <c r="AH57" s="311">
        <v>20.834219975886509</v>
      </c>
      <c r="AI57" s="306">
        <v>1.0051653249592363</v>
      </c>
      <c r="AJ57" s="307">
        <v>10355</v>
      </c>
    </row>
    <row r="58" spans="1:36">
      <c r="A58" s="203" t="s">
        <v>124</v>
      </c>
      <c r="B58" s="227">
        <v>4.3647479983573296</v>
      </c>
      <c r="C58" s="244">
        <v>0.30861631289989155</v>
      </c>
      <c r="D58" s="253">
        <v>28117</v>
      </c>
      <c r="E58" s="211"/>
      <c r="F58" s="278">
        <v>3.819730019341713</v>
      </c>
      <c r="G58" s="286">
        <v>0.31684793346765927</v>
      </c>
      <c r="H58" s="287">
        <v>24174</v>
      </c>
      <c r="I58" s="211"/>
      <c r="J58" s="255">
        <v>3.9063213163256454</v>
      </c>
      <c r="K58" s="244">
        <v>0.3052215489916652</v>
      </c>
      <c r="L58" s="253">
        <v>25720</v>
      </c>
      <c r="M58" s="211"/>
      <c r="N58" s="280">
        <v>4.0483223166721496</v>
      </c>
      <c r="O58" s="286">
        <v>0.37798166212324436</v>
      </c>
      <c r="P58" s="287">
        <v>14452</v>
      </c>
      <c r="Q58" s="211"/>
      <c r="R58" s="227">
        <v>4.275955994718279</v>
      </c>
      <c r="S58" s="244">
        <v>0.81398735866648986</v>
      </c>
      <c r="T58" s="253">
        <v>6097</v>
      </c>
      <c r="U58" s="211"/>
      <c r="V58" s="280">
        <v>4.0615957600063419</v>
      </c>
      <c r="W58" s="286">
        <v>0.39430488334369707</v>
      </c>
      <c r="X58" s="287">
        <v>14102</v>
      </c>
      <c r="Y58" s="208"/>
      <c r="Z58" s="227">
        <v>3.9435670180759281</v>
      </c>
      <c r="AA58" s="244">
        <v>0.50422872896903126</v>
      </c>
      <c r="AB58" s="253">
        <v>9188</v>
      </c>
      <c r="AD58" s="280">
        <v>3.9755246850643355</v>
      </c>
      <c r="AE58" s="321">
        <v>0.50195642837884624</v>
      </c>
      <c r="AF58" s="325">
        <v>9838</v>
      </c>
      <c r="AG58" s="208"/>
      <c r="AH58" s="309">
        <v>3.885123989440717</v>
      </c>
      <c r="AI58" s="316">
        <v>0.47827521413348806</v>
      </c>
      <c r="AJ58" s="317">
        <v>10355</v>
      </c>
    </row>
    <row r="59" spans="1:36">
      <c r="A59" s="205" t="s">
        <v>125</v>
      </c>
      <c r="B59" s="227">
        <v>8.2921515009884885</v>
      </c>
      <c r="C59" s="240">
        <v>0.41655001492101773</v>
      </c>
      <c r="D59" s="251">
        <v>28117</v>
      </c>
      <c r="E59" s="209"/>
      <c r="F59" s="278">
        <v>7.6535624745301387</v>
      </c>
      <c r="G59" s="281">
        <v>0.43947425442056165</v>
      </c>
      <c r="H59" s="282">
        <v>24174</v>
      </c>
      <c r="I59" s="209"/>
      <c r="J59" s="255">
        <v>7.6115798012549059</v>
      </c>
      <c r="K59" s="240">
        <v>0.41776300028570779</v>
      </c>
      <c r="L59" s="251">
        <v>25720</v>
      </c>
      <c r="M59" s="209"/>
      <c r="N59" s="280">
        <v>8.1479063185926783</v>
      </c>
      <c r="O59" s="281">
        <v>0.52465576144906523</v>
      </c>
      <c r="P59" s="282">
        <v>14452</v>
      </c>
      <c r="Q59" s="209"/>
      <c r="R59" s="227">
        <v>7.5531087992718087</v>
      </c>
      <c r="S59" s="240">
        <v>1.0631622652143622</v>
      </c>
      <c r="T59" s="251">
        <v>6097</v>
      </c>
      <c r="U59" s="209"/>
      <c r="V59" s="280">
        <v>7.7074854458187527</v>
      </c>
      <c r="W59" s="281">
        <v>0.53275453829516195</v>
      </c>
      <c r="X59" s="282">
        <v>14102</v>
      </c>
      <c r="Y59" s="208"/>
      <c r="Z59" s="227">
        <v>7.7497320820308637</v>
      </c>
      <c r="AA59" s="240">
        <v>0.69270274452272007</v>
      </c>
      <c r="AB59" s="251">
        <v>9188</v>
      </c>
      <c r="AD59" s="280">
        <v>7.8992219053808297</v>
      </c>
      <c r="AE59" s="321">
        <v>0.69294956833393462</v>
      </c>
      <c r="AF59" s="325">
        <v>9838</v>
      </c>
      <c r="AG59" s="208"/>
      <c r="AH59" s="311">
        <v>7.1063664988949826</v>
      </c>
      <c r="AI59" s="312">
        <v>0.63591182984271422</v>
      </c>
      <c r="AJ59" s="313">
        <v>10355</v>
      </c>
    </row>
    <row r="60" spans="1:36">
      <c r="A60" s="204" t="s">
        <v>126</v>
      </c>
      <c r="B60" s="227">
        <v>5.5727510658370392</v>
      </c>
      <c r="C60" s="240">
        <v>0.34650840875075062</v>
      </c>
      <c r="D60" s="251">
        <v>28117</v>
      </c>
      <c r="E60" s="208"/>
      <c r="F60" s="280">
        <v>5.5990374405658629</v>
      </c>
      <c r="G60" s="281">
        <v>0.3800462452883222</v>
      </c>
      <c r="H60" s="282">
        <v>24174</v>
      </c>
      <c r="I60" s="208"/>
      <c r="J60" s="227">
        <v>5.4254232477714037</v>
      </c>
      <c r="K60" s="240">
        <v>0.35685173756370858</v>
      </c>
      <c r="L60" s="251">
        <v>25720</v>
      </c>
      <c r="M60" s="208"/>
      <c r="N60" s="280">
        <v>5.6867207875033765</v>
      </c>
      <c r="O60" s="281">
        <v>0.44414448944165441</v>
      </c>
      <c r="P60" s="282">
        <v>14452</v>
      </c>
      <c r="Q60" s="208"/>
      <c r="R60" s="227">
        <v>5.3846804842084195</v>
      </c>
      <c r="S60" s="240">
        <v>0.9081367005012595</v>
      </c>
      <c r="T60" s="251">
        <v>6097</v>
      </c>
      <c r="U60" s="208"/>
      <c r="V60" s="280">
        <v>5.3549709031217798</v>
      </c>
      <c r="W60" s="281">
        <v>0.44969185775214626</v>
      </c>
      <c r="X60" s="282">
        <v>14102</v>
      </c>
      <c r="Y60" s="208"/>
      <c r="Z60" s="227">
        <v>5.6088611734064351</v>
      </c>
      <c r="AA60" s="240">
        <v>0.59610491717613856</v>
      </c>
      <c r="AB60" s="251">
        <v>9188</v>
      </c>
      <c r="AD60" s="280">
        <v>4.9368069111894384</v>
      </c>
      <c r="AE60" s="321">
        <v>0.55655372190464902</v>
      </c>
      <c r="AF60" s="325">
        <v>9838</v>
      </c>
      <c r="AG60" s="208"/>
      <c r="AH60" s="309">
        <v>5.3943774446682839</v>
      </c>
      <c r="AI60" s="312">
        <v>0.55912545869910213</v>
      </c>
      <c r="AJ60" s="313">
        <v>10355</v>
      </c>
    </row>
    <row r="61" spans="1:36">
      <c r="A61" s="203" t="s">
        <v>127</v>
      </c>
      <c r="B61" s="227">
        <v>24.449371228894652</v>
      </c>
      <c r="C61" s="244">
        <v>0.64920697433951879</v>
      </c>
      <c r="D61" s="253">
        <v>28117</v>
      </c>
      <c r="E61" s="207"/>
      <c r="F61" s="280">
        <v>24.881263797987177</v>
      </c>
      <c r="G61" s="286">
        <v>0.71466399601230712</v>
      </c>
      <c r="H61" s="287">
        <v>24174</v>
      </c>
      <c r="I61" s="207"/>
      <c r="J61" s="255">
        <v>26.223385434130673</v>
      </c>
      <c r="K61" s="244">
        <v>0.6929270909458598</v>
      </c>
      <c r="L61" s="253">
        <v>25720</v>
      </c>
      <c r="M61" s="207"/>
      <c r="N61" s="278">
        <v>27.439559363111748</v>
      </c>
      <c r="O61" s="286">
        <v>0.85574707827479912</v>
      </c>
      <c r="P61" s="287">
        <v>14452</v>
      </c>
      <c r="Q61" s="207"/>
      <c r="R61" s="255">
        <v>29.972249385532159</v>
      </c>
      <c r="S61" s="244">
        <v>1.8432544236659449</v>
      </c>
      <c r="T61" s="253">
        <v>6097</v>
      </c>
      <c r="U61" s="207"/>
      <c r="V61" s="278">
        <v>28.25320503393224</v>
      </c>
      <c r="W61" s="286">
        <v>0.89933744293541729</v>
      </c>
      <c r="X61" s="287">
        <v>14102</v>
      </c>
      <c r="Y61" s="208"/>
      <c r="Z61" s="255">
        <v>29.73596890962688</v>
      </c>
      <c r="AA61" s="244">
        <v>1.1842061819163909</v>
      </c>
      <c r="AB61" s="253">
        <v>9188</v>
      </c>
      <c r="AD61" s="278">
        <v>28.921975205188694</v>
      </c>
      <c r="AE61" s="321">
        <v>1.1648217513012327</v>
      </c>
      <c r="AF61" s="325">
        <v>9838</v>
      </c>
      <c r="AG61" s="208"/>
      <c r="AH61" s="311">
        <v>32.018454286168122</v>
      </c>
      <c r="AI61" s="316">
        <v>1.154717710143137</v>
      </c>
      <c r="AJ61" s="317">
        <v>10355</v>
      </c>
    </row>
    <row r="62" spans="1:36">
      <c r="A62" s="201" t="s">
        <v>89</v>
      </c>
      <c r="B62" s="227">
        <v>3.9107886881338527</v>
      </c>
      <c r="C62" s="240">
        <v>0.29281935344882704</v>
      </c>
      <c r="D62" s="251">
        <v>28117</v>
      </c>
      <c r="E62" s="208"/>
      <c r="F62" s="280">
        <v>3.5160044207653738</v>
      </c>
      <c r="G62" s="281">
        <v>0.30446957106168981</v>
      </c>
      <c r="H62" s="282">
        <v>24174</v>
      </c>
      <c r="I62" s="208"/>
      <c r="J62" s="227">
        <v>3.6656410246662294</v>
      </c>
      <c r="K62" s="240">
        <v>0.29603930275053925</v>
      </c>
      <c r="L62" s="251">
        <v>25720</v>
      </c>
      <c r="M62" s="208"/>
      <c r="N62" s="280">
        <v>3.6163591331044262</v>
      </c>
      <c r="O62" s="281">
        <v>0.35805054825523785</v>
      </c>
      <c r="P62" s="282">
        <v>14452</v>
      </c>
      <c r="Q62" s="208"/>
      <c r="R62" s="227">
        <v>3.5957569315269908</v>
      </c>
      <c r="S62" s="240">
        <v>0.74908959651104068</v>
      </c>
      <c r="T62" s="251">
        <v>6097</v>
      </c>
      <c r="U62" s="208"/>
      <c r="V62" s="280">
        <v>3.6953880513792572</v>
      </c>
      <c r="W62" s="281">
        <v>0.37682623388222014</v>
      </c>
      <c r="X62" s="282">
        <v>14102</v>
      </c>
      <c r="Y62" s="208"/>
      <c r="Z62" s="227">
        <v>4.3033888335649388</v>
      </c>
      <c r="AA62" s="240">
        <v>0.52574278283910036</v>
      </c>
      <c r="AB62" s="251">
        <v>9188</v>
      </c>
      <c r="AD62" s="280">
        <v>4.086422504489728</v>
      </c>
      <c r="AE62" s="321">
        <v>0.50861539391442223</v>
      </c>
      <c r="AF62" s="325">
        <v>9838</v>
      </c>
      <c r="AG62" s="208"/>
      <c r="AH62" s="309">
        <v>4.1485865606666161</v>
      </c>
      <c r="AI62" s="312">
        <v>0.49354808014940432</v>
      </c>
      <c r="AJ62" s="313">
        <v>10355</v>
      </c>
    </row>
    <row r="63" spans="1:36">
      <c r="A63" s="203" t="s">
        <v>128</v>
      </c>
      <c r="B63" s="227">
        <v>2.2042296816937017</v>
      </c>
      <c r="C63" s="240">
        <v>0.22177814512865002</v>
      </c>
      <c r="D63" s="251">
        <v>28117</v>
      </c>
      <c r="E63" s="209"/>
      <c r="F63" s="280">
        <v>2.0350228049194601</v>
      </c>
      <c r="G63" s="281">
        <v>0.23340578191946404</v>
      </c>
      <c r="H63" s="282">
        <v>24174</v>
      </c>
      <c r="I63" s="209"/>
      <c r="J63" s="227">
        <v>2.311076034102332</v>
      </c>
      <c r="K63" s="240">
        <v>0.23670835127651735</v>
      </c>
      <c r="L63" s="251">
        <v>25720</v>
      </c>
      <c r="M63" s="209"/>
      <c r="N63" s="278">
        <v>2.6264299864100829</v>
      </c>
      <c r="O63" s="281">
        <v>0.30669758999782926</v>
      </c>
      <c r="P63" s="282">
        <v>14452</v>
      </c>
      <c r="Q63" s="209" t="s">
        <v>156</v>
      </c>
      <c r="R63" s="227">
        <v>2.7902450459267336</v>
      </c>
      <c r="S63" s="240">
        <v>0.6626231808145211</v>
      </c>
      <c r="T63" s="251">
        <v>6097</v>
      </c>
      <c r="U63" s="209"/>
      <c r="V63" s="278">
        <v>2.7676319933249944</v>
      </c>
      <c r="W63" s="281">
        <v>0.3276779096466127</v>
      </c>
      <c r="X63" s="282">
        <v>14102</v>
      </c>
      <c r="Y63" s="208"/>
      <c r="Z63" s="255">
        <v>3.4247565132573108</v>
      </c>
      <c r="AA63" s="240">
        <v>0.47115901151757678</v>
      </c>
      <c r="AB63" s="251">
        <v>9188</v>
      </c>
      <c r="AD63" s="280">
        <v>2.6674967557690223</v>
      </c>
      <c r="AE63" s="321">
        <v>0.41396032404020233</v>
      </c>
      <c r="AF63" s="325">
        <v>9838</v>
      </c>
      <c r="AG63" s="208"/>
      <c r="AH63" s="311">
        <v>2.7512182145921491</v>
      </c>
      <c r="AI63" s="312">
        <v>0.40484122659138855</v>
      </c>
      <c r="AJ63" s="313">
        <v>10355</v>
      </c>
    </row>
    <row r="64" spans="1:36">
      <c r="A64" s="204" t="s">
        <v>129</v>
      </c>
      <c r="B64" s="227">
        <v>2.4813735083364574</v>
      </c>
      <c r="C64" s="240">
        <v>0.23497418198625208</v>
      </c>
      <c r="D64" s="251">
        <v>28117</v>
      </c>
      <c r="E64" s="208"/>
      <c r="F64" s="280">
        <v>2.3345024068195905</v>
      </c>
      <c r="G64" s="281">
        <v>0.24960845702638279</v>
      </c>
      <c r="H64" s="282">
        <v>24174</v>
      </c>
      <c r="I64" s="208"/>
      <c r="J64" s="227">
        <v>2.4112124516962568</v>
      </c>
      <c r="K64" s="240">
        <v>0.24165818011698526</v>
      </c>
      <c r="L64" s="251">
        <v>25720</v>
      </c>
      <c r="M64" s="208"/>
      <c r="N64" s="280">
        <v>2.4221538702733971</v>
      </c>
      <c r="O64" s="281">
        <v>0.29483794870351621</v>
      </c>
      <c r="P64" s="282">
        <v>14452</v>
      </c>
      <c r="Q64" s="208" t="s">
        <v>156</v>
      </c>
      <c r="R64" s="227">
        <v>2.2380774381484692</v>
      </c>
      <c r="S64" s="240">
        <v>0.59513151570025524</v>
      </c>
      <c r="T64" s="251">
        <v>6097</v>
      </c>
      <c r="U64" s="208"/>
      <c r="V64" s="280">
        <v>2.2923962361669514</v>
      </c>
      <c r="W64" s="281">
        <v>0.29894864312774516</v>
      </c>
      <c r="X64" s="282">
        <v>14102</v>
      </c>
      <c r="Y64" s="208"/>
      <c r="Z64" s="227">
        <v>2.1407429054604115</v>
      </c>
      <c r="AA64" s="240">
        <v>0.3749755578357078</v>
      </c>
      <c r="AB64" s="251">
        <v>9188</v>
      </c>
      <c r="AD64" s="280">
        <v>2.2078986489295995</v>
      </c>
      <c r="AE64" s="321">
        <v>0.37750201824357987</v>
      </c>
      <c r="AF64" s="325">
        <v>9838</v>
      </c>
      <c r="AG64" s="208"/>
      <c r="AH64" s="311">
        <v>1.9866323981593437</v>
      </c>
      <c r="AI64" s="312">
        <v>0.3453675585882755</v>
      </c>
      <c r="AJ64" s="313">
        <v>10355</v>
      </c>
    </row>
    <row r="65" spans="1:36">
      <c r="A65" s="203" t="s">
        <v>130</v>
      </c>
      <c r="B65" s="227">
        <v>3.8261628213987855</v>
      </c>
      <c r="C65" s="244">
        <v>0.28976136812735809</v>
      </c>
      <c r="D65" s="253">
        <v>28117</v>
      </c>
      <c r="E65" s="211"/>
      <c r="F65" s="280">
        <v>3.4190274194600416</v>
      </c>
      <c r="G65" s="286">
        <v>0.30039218384472766</v>
      </c>
      <c r="H65" s="287">
        <v>24174</v>
      </c>
      <c r="I65" s="211"/>
      <c r="J65" s="227">
        <v>3.726896600523292</v>
      </c>
      <c r="K65" s="244">
        <v>0.29840765395100766</v>
      </c>
      <c r="L65" s="253">
        <v>25720</v>
      </c>
      <c r="M65" s="211"/>
      <c r="N65" s="278">
        <v>4.5051423955901582</v>
      </c>
      <c r="O65" s="286">
        <v>0.39778752286763197</v>
      </c>
      <c r="P65" s="287">
        <v>14452</v>
      </c>
      <c r="Q65" s="211" t="s">
        <v>156</v>
      </c>
      <c r="R65" s="227">
        <v>4.3906872914896891</v>
      </c>
      <c r="S65" s="244">
        <v>0.82434096001809953</v>
      </c>
      <c r="T65" s="253">
        <v>6097</v>
      </c>
      <c r="U65" s="211"/>
      <c r="V65" s="278">
        <v>4.6009925872064681</v>
      </c>
      <c r="W65" s="286">
        <v>0.4184901657087754</v>
      </c>
      <c r="X65" s="287">
        <v>14102</v>
      </c>
      <c r="Y65" s="208"/>
      <c r="Z65" s="255">
        <v>4.8048837551086363</v>
      </c>
      <c r="AA65" s="244">
        <v>0.55407495876978885</v>
      </c>
      <c r="AB65" s="253">
        <v>9188</v>
      </c>
      <c r="AD65" s="280">
        <v>4.2090010692359563</v>
      </c>
      <c r="AE65" s="321">
        <v>0.51585743095971304</v>
      </c>
      <c r="AF65" s="325">
        <v>9838</v>
      </c>
      <c r="AG65" s="208"/>
      <c r="AH65" s="311">
        <v>5.2806290758486654</v>
      </c>
      <c r="AI65" s="316">
        <v>0.55353152740753764</v>
      </c>
      <c r="AJ65" s="317">
        <v>10355</v>
      </c>
    </row>
    <row r="66" spans="1:36">
      <c r="A66" s="8"/>
      <c r="B66" s="227"/>
      <c r="C66" s="240"/>
      <c r="D66" s="251"/>
      <c r="E66" s="209"/>
      <c r="F66" s="280"/>
      <c r="G66" s="281"/>
      <c r="H66" s="282"/>
      <c r="I66" s="209"/>
      <c r="J66" s="227"/>
      <c r="K66" s="240"/>
      <c r="L66" s="251"/>
      <c r="M66" s="209"/>
      <c r="N66" s="280"/>
      <c r="O66" s="281"/>
      <c r="P66" s="282"/>
      <c r="Q66" s="209"/>
      <c r="R66" s="227"/>
      <c r="S66" s="240"/>
      <c r="T66" s="251"/>
      <c r="U66" s="209"/>
      <c r="V66" s="280"/>
      <c r="W66" s="281"/>
      <c r="X66" s="282"/>
      <c r="Y66" s="208"/>
      <c r="Z66" s="227"/>
      <c r="AA66" s="240"/>
      <c r="AB66" s="251"/>
      <c r="AD66" s="280"/>
      <c r="AE66" s="321"/>
      <c r="AF66" s="325"/>
      <c r="AG66" s="208"/>
      <c r="AH66" s="309"/>
      <c r="AI66" s="312"/>
      <c r="AJ66" s="313"/>
    </row>
    <row r="67" spans="1:36">
      <c r="A67" s="9" t="s">
        <v>131</v>
      </c>
      <c r="B67" s="227"/>
      <c r="C67" s="240"/>
      <c r="D67" s="251"/>
      <c r="E67" s="208"/>
      <c r="F67" s="280"/>
      <c r="G67" s="281"/>
      <c r="H67" s="282"/>
      <c r="I67" s="208"/>
      <c r="J67" s="227"/>
      <c r="K67" s="240"/>
      <c r="L67" s="251"/>
      <c r="M67" s="208"/>
      <c r="N67" s="280"/>
      <c r="O67" s="281"/>
      <c r="P67" s="282"/>
      <c r="Q67" s="208"/>
      <c r="R67" s="227"/>
      <c r="S67" s="240"/>
      <c r="T67" s="251"/>
      <c r="U67" s="208"/>
      <c r="V67" s="280"/>
      <c r="W67" s="281"/>
      <c r="X67" s="282"/>
      <c r="Y67" s="208"/>
      <c r="Z67" s="227"/>
      <c r="AA67" s="240"/>
      <c r="AB67" s="251"/>
      <c r="AD67" s="280"/>
      <c r="AE67" s="321"/>
      <c r="AF67" s="325"/>
      <c r="AG67" s="208"/>
      <c r="AH67" s="309"/>
      <c r="AI67" s="312"/>
      <c r="AJ67" s="313"/>
    </row>
    <row r="68" spans="1:36">
      <c r="A68" s="203" t="s">
        <v>132</v>
      </c>
      <c r="B68" s="227">
        <v>76.451638798045266</v>
      </c>
      <c r="C68" s="244">
        <v>1.3610381333168178</v>
      </c>
      <c r="D68" s="253">
        <v>6235</v>
      </c>
      <c r="E68" s="207"/>
      <c r="F68" s="280">
        <v>77.893849487705708</v>
      </c>
      <c r="G68" s="286">
        <v>1.4317480175409898</v>
      </c>
      <c r="H68" s="287">
        <v>5549</v>
      </c>
      <c r="I68" s="207"/>
      <c r="J68" s="227">
        <v>78.113466231619128</v>
      </c>
      <c r="K68" s="244">
        <v>1.3288516295323873</v>
      </c>
      <c r="L68" s="253">
        <v>6180</v>
      </c>
      <c r="M68" s="207"/>
      <c r="N68" s="278">
        <v>79.344702168085504</v>
      </c>
      <c r="O68" s="286">
        <v>1.5497862356016583</v>
      </c>
      <c r="P68" s="287">
        <v>3627</v>
      </c>
      <c r="Q68" s="207"/>
      <c r="R68" s="338" t="s">
        <v>8</v>
      </c>
      <c r="S68" s="245" t="s">
        <v>8</v>
      </c>
      <c r="T68" s="253" t="s">
        <v>8</v>
      </c>
      <c r="U68" s="207"/>
      <c r="V68" s="278">
        <v>79.410903211790725</v>
      </c>
      <c r="W68" s="286">
        <v>1.5802537216153283</v>
      </c>
      <c r="X68" s="287">
        <v>3684</v>
      </c>
      <c r="Y68" s="208"/>
      <c r="Z68" s="255">
        <v>79.848269039933257</v>
      </c>
      <c r="AA68" s="244">
        <v>1.9680204531612659</v>
      </c>
      <c r="AB68" s="253">
        <v>2562</v>
      </c>
      <c r="AD68" s="278">
        <v>78.908949848604848</v>
      </c>
      <c r="AE68" s="321">
        <v>1.9939705456581152</v>
      </c>
      <c r="AF68" s="325">
        <v>2718</v>
      </c>
      <c r="AG68" s="208"/>
      <c r="AH68" s="311">
        <v>68.797387845339344</v>
      </c>
      <c r="AI68" s="316">
        <v>2.100917731318475</v>
      </c>
      <c r="AJ68" s="317">
        <v>3085</v>
      </c>
    </row>
    <row r="69" spans="1:36">
      <c r="A69" s="204" t="s">
        <v>133</v>
      </c>
      <c r="B69" s="227">
        <v>20.89128439102242</v>
      </c>
      <c r="C69" s="240">
        <v>1.3040411216283641</v>
      </c>
      <c r="D69" s="251">
        <v>6235</v>
      </c>
      <c r="E69" s="208"/>
      <c r="F69" s="280">
        <v>19.952382551594745</v>
      </c>
      <c r="G69" s="281">
        <v>1.3788913021218523</v>
      </c>
      <c r="H69" s="282">
        <v>5549</v>
      </c>
      <c r="I69" s="208"/>
      <c r="J69" s="227">
        <v>21.005860773389184</v>
      </c>
      <c r="K69" s="240">
        <v>1.3091599836620382</v>
      </c>
      <c r="L69" s="251">
        <v>6180</v>
      </c>
      <c r="M69" s="208"/>
      <c r="N69" s="280">
        <v>19.964232942339919</v>
      </c>
      <c r="O69" s="281">
        <v>1.5302608644076674</v>
      </c>
      <c r="P69" s="282">
        <v>3627</v>
      </c>
      <c r="Q69" s="208"/>
      <c r="R69" s="338" t="s">
        <v>8</v>
      </c>
      <c r="S69" s="241" t="s">
        <v>8</v>
      </c>
      <c r="T69" s="251" t="s">
        <v>8</v>
      </c>
      <c r="U69" s="208"/>
      <c r="V69" s="280">
        <v>22.879338467520853</v>
      </c>
      <c r="W69" s="281">
        <v>1.6416297392254666</v>
      </c>
      <c r="X69" s="282">
        <v>3684</v>
      </c>
      <c r="Y69" s="208"/>
      <c r="Z69" s="227">
        <v>22.460863793020998</v>
      </c>
      <c r="AA69" s="240">
        <v>2.0474550825853974</v>
      </c>
      <c r="AB69" s="251">
        <v>2562</v>
      </c>
      <c r="AD69" s="280">
        <v>22.886538991139869</v>
      </c>
      <c r="AE69" s="321">
        <v>2.0533437627343858</v>
      </c>
      <c r="AF69" s="325">
        <v>2718</v>
      </c>
      <c r="AG69" s="208"/>
      <c r="AH69" s="311">
        <v>29.496958799685725</v>
      </c>
      <c r="AI69" s="312">
        <v>2.067855283293369</v>
      </c>
      <c r="AJ69" s="313">
        <v>3085</v>
      </c>
    </row>
    <row r="70" spans="1:36">
      <c r="A70" s="203" t="s">
        <v>134</v>
      </c>
      <c r="B70" s="227">
        <v>18.283469787824298</v>
      </c>
      <c r="C70" s="240">
        <v>1.2398833196842691</v>
      </c>
      <c r="D70" s="251">
        <v>6235</v>
      </c>
      <c r="E70" s="209"/>
      <c r="F70" s="280">
        <v>18.754379584713622</v>
      </c>
      <c r="G70" s="281">
        <v>1.3468206799474132</v>
      </c>
      <c r="H70" s="282">
        <v>5549</v>
      </c>
      <c r="I70" s="209"/>
      <c r="J70" s="227">
        <v>18.120611020829688</v>
      </c>
      <c r="K70" s="240">
        <v>1.2379376188278606</v>
      </c>
      <c r="L70" s="251">
        <v>6180</v>
      </c>
      <c r="M70" s="209"/>
      <c r="N70" s="280">
        <v>16.7001577139938</v>
      </c>
      <c r="O70" s="281">
        <v>1.427839780012599</v>
      </c>
      <c r="P70" s="282">
        <v>3627</v>
      </c>
      <c r="Q70" s="209"/>
      <c r="R70" s="338" t="s">
        <v>8</v>
      </c>
      <c r="S70" s="241" t="s">
        <v>8</v>
      </c>
      <c r="T70" s="251" t="s">
        <v>8</v>
      </c>
      <c r="U70" s="209"/>
      <c r="V70" s="278">
        <v>20.368904747290195</v>
      </c>
      <c r="W70" s="281">
        <v>1.573958544370587</v>
      </c>
      <c r="X70" s="282">
        <v>3684</v>
      </c>
      <c r="Y70" s="210"/>
      <c r="Z70" s="227">
        <v>19.170843539955442</v>
      </c>
      <c r="AA70" s="240">
        <v>1.9312803027873713</v>
      </c>
      <c r="AB70" s="251">
        <v>2562</v>
      </c>
      <c r="AD70" s="280">
        <v>19.005084698374706</v>
      </c>
      <c r="AE70" s="321">
        <v>1.917654161501634</v>
      </c>
      <c r="AF70" s="325">
        <v>2718</v>
      </c>
      <c r="AG70" s="210"/>
      <c r="AH70" s="309">
        <v>19.911803936677259</v>
      </c>
      <c r="AI70" s="312">
        <v>1.8107861120032602</v>
      </c>
      <c r="AJ70" s="313">
        <v>3085</v>
      </c>
    </row>
    <row r="71" spans="1:36">
      <c r="A71" s="202" t="s">
        <v>135</v>
      </c>
      <c r="B71" s="227">
        <v>7.8921309659720427</v>
      </c>
      <c r="C71" s="238">
        <v>0.86485252661714807</v>
      </c>
      <c r="D71" s="250">
        <v>6235</v>
      </c>
      <c r="E71" s="8"/>
      <c r="F71" s="280">
        <v>7.8720698446802295</v>
      </c>
      <c r="G71" s="275">
        <v>0.92917725842830157</v>
      </c>
      <c r="H71" s="276">
        <v>5549</v>
      </c>
      <c r="I71" s="8"/>
      <c r="J71" s="227">
        <v>7.4976601088420445</v>
      </c>
      <c r="K71" s="238">
        <v>0.8463778296406379</v>
      </c>
      <c r="L71" s="250">
        <v>6180</v>
      </c>
      <c r="M71" s="8"/>
      <c r="N71" s="280">
        <v>7.2000141034932321</v>
      </c>
      <c r="O71" s="275">
        <v>0.98954997044805193</v>
      </c>
      <c r="P71" s="276">
        <v>3627</v>
      </c>
      <c r="Q71" s="8"/>
      <c r="R71" s="338" t="s">
        <v>8</v>
      </c>
      <c r="S71" s="239" t="s">
        <v>8</v>
      </c>
      <c r="T71" s="250" t="s">
        <v>8</v>
      </c>
      <c r="U71" s="8"/>
      <c r="V71" s="278">
        <v>9.4243987051836822</v>
      </c>
      <c r="W71" s="275">
        <v>1.1418276217405365</v>
      </c>
      <c r="X71" s="276">
        <v>3684</v>
      </c>
      <c r="Y71" s="208"/>
      <c r="Z71" s="227">
        <v>6.9233728204683622</v>
      </c>
      <c r="AA71" s="238">
        <v>1.2454315249074717</v>
      </c>
      <c r="AB71" s="250">
        <v>2562</v>
      </c>
      <c r="AD71" s="280">
        <v>8.9329965658549515</v>
      </c>
      <c r="AE71" s="321">
        <v>1.394073306301177</v>
      </c>
      <c r="AF71" s="325">
        <v>2718</v>
      </c>
      <c r="AG71" s="208"/>
      <c r="AH71" s="309">
        <v>7.2881519841880253</v>
      </c>
      <c r="AI71" s="306">
        <v>1.1787017405144566</v>
      </c>
      <c r="AJ71" s="307">
        <v>3085</v>
      </c>
    </row>
    <row r="72" spans="1:36">
      <c r="A72" s="203" t="s">
        <v>136</v>
      </c>
      <c r="B72" s="227">
        <v>5.2603483438616854</v>
      </c>
      <c r="C72" s="238">
        <v>0.71609343683148019</v>
      </c>
      <c r="D72" s="250">
        <v>6235</v>
      </c>
      <c r="E72" s="8"/>
      <c r="F72" s="280">
        <v>4.7374603712727303</v>
      </c>
      <c r="G72" s="275">
        <v>0.73298032676631841</v>
      </c>
      <c r="H72" s="276">
        <v>5549</v>
      </c>
      <c r="I72" s="8"/>
      <c r="J72" s="227">
        <v>5.1381446061781357</v>
      </c>
      <c r="K72" s="238">
        <v>0.70953531144577386</v>
      </c>
      <c r="L72" s="250">
        <v>6180</v>
      </c>
      <c r="M72" s="8"/>
      <c r="N72" s="280">
        <v>4.6854018390065164</v>
      </c>
      <c r="O72" s="275">
        <v>0.80900318974727536</v>
      </c>
      <c r="P72" s="276">
        <v>3627</v>
      </c>
      <c r="Q72" s="8"/>
      <c r="R72" s="338" t="s">
        <v>8</v>
      </c>
      <c r="S72" s="239" t="s">
        <v>8</v>
      </c>
      <c r="T72" s="250" t="s">
        <v>8</v>
      </c>
      <c r="U72" s="8"/>
      <c r="V72" s="280">
        <v>5.6194960561240945</v>
      </c>
      <c r="W72" s="275">
        <v>0.90003197295405979</v>
      </c>
      <c r="X72" s="276">
        <v>3684</v>
      </c>
      <c r="Y72" s="211"/>
      <c r="Z72" s="255">
        <v>3.8769896931499295</v>
      </c>
      <c r="AA72" s="238">
        <v>0.94711274615532615</v>
      </c>
      <c r="AB72" s="250">
        <v>2562</v>
      </c>
      <c r="AD72" s="280">
        <v>5.5372150777743681</v>
      </c>
      <c r="AE72" s="321">
        <v>1.11784753562939</v>
      </c>
      <c r="AF72" s="325">
        <v>2718</v>
      </c>
      <c r="AG72" s="211"/>
      <c r="AH72" s="311">
        <v>4.0374719904545842</v>
      </c>
      <c r="AI72" s="306">
        <v>0.89255132074102805</v>
      </c>
      <c r="AJ72" s="307">
        <v>3085</v>
      </c>
    </row>
    <row r="73" spans="1:36">
      <c r="A73" s="205" t="s">
        <v>137</v>
      </c>
      <c r="B73" s="227">
        <v>2.8012805859469152</v>
      </c>
      <c r="C73" s="244">
        <v>0.52930393986067936</v>
      </c>
      <c r="D73" s="253">
        <v>6235</v>
      </c>
      <c r="E73" s="212"/>
      <c r="F73" s="280">
        <v>2.2837321165075122</v>
      </c>
      <c r="G73" s="286">
        <v>0.51542379118791637</v>
      </c>
      <c r="H73" s="287">
        <v>5549</v>
      </c>
      <c r="I73" s="212"/>
      <c r="J73" s="227">
        <v>2.2423872347217091</v>
      </c>
      <c r="K73" s="244">
        <v>0.47583419117250803</v>
      </c>
      <c r="L73" s="253">
        <v>6180</v>
      </c>
      <c r="M73" s="212"/>
      <c r="N73" s="280">
        <v>2.2764434730068737</v>
      </c>
      <c r="O73" s="286">
        <v>0.5709856174367951</v>
      </c>
      <c r="P73" s="287">
        <v>3627</v>
      </c>
      <c r="Q73" s="212"/>
      <c r="R73" s="338" t="s">
        <v>8</v>
      </c>
      <c r="S73" s="245" t="s">
        <v>8</v>
      </c>
      <c r="T73" s="253" t="s">
        <v>8</v>
      </c>
      <c r="U73" s="212"/>
      <c r="V73" s="278">
        <v>1.8662378631643068</v>
      </c>
      <c r="W73" s="286">
        <v>0.52888448721814441</v>
      </c>
      <c r="X73" s="287">
        <v>3684</v>
      </c>
      <c r="Y73" s="209"/>
      <c r="Z73" s="255">
        <v>1.6322953511026896</v>
      </c>
      <c r="AA73" s="244">
        <v>0.62167917140900364</v>
      </c>
      <c r="AB73" s="253">
        <v>2562</v>
      </c>
      <c r="AD73" s="280">
        <v>2.7376688609569695</v>
      </c>
      <c r="AE73" s="321">
        <v>0.79757089996997765</v>
      </c>
      <c r="AF73" s="325">
        <v>2718</v>
      </c>
      <c r="AG73" s="209"/>
      <c r="AH73" s="309">
        <v>2.3605324092675928</v>
      </c>
      <c r="AI73" s="316">
        <v>0.68840700452328651</v>
      </c>
      <c r="AJ73" s="317">
        <v>3085</v>
      </c>
    </row>
    <row r="74" spans="1:36">
      <c r="A74" s="204" t="s">
        <v>138</v>
      </c>
      <c r="B74" s="227">
        <v>6.734128158464074</v>
      </c>
      <c r="C74" s="244">
        <v>0.80389368147213425</v>
      </c>
      <c r="D74" s="253">
        <v>6235</v>
      </c>
      <c r="E74" s="212"/>
      <c r="F74" s="280">
        <v>6.4220871197129954</v>
      </c>
      <c r="G74" s="286">
        <v>0.84583026215709634</v>
      </c>
      <c r="H74" s="287">
        <v>5549</v>
      </c>
      <c r="I74" s="212"/>
      <c r="J74" s="227">
        <v>6.5992813217396238</v>
      </c>
      <c r="K74" s="244">
        <v>0.79790001877497296</v>
      </c>
      <c r="L74" s="253">
        <v>6180</v>
      </c>
      <c r="M74" s="212"/>
      <c r="N74" s="278">
        <v>5.4047181433996947</v>
      </c>
      <c r="O74" s="286">
        <v>0.86560222572251311</v>
      </c>
      <c r="P74" s="287">
        <v>3627</v>
      </c>
      <c r="Q74" s="212"/>
      <c r="R74" s="338" t="s">
        <v>8</v>
      </c>
      <c r="S74" s="245" t="s">
        <v>8</v>
      </c>
      <c r="T74" s="253" t="s">
        <v>8</v>
      </c>
      <c r="U74" s="212"/>
      <c r="V74" s="280">
        <v>5.8687673068804393</v>
      </c>
      <c r="W74" s="286">
        <v>0.91856189300496194</v>
      </c>
      <c r="X74" s="287">
        <v>3684</v>
      </c>
      <c r="Y74" s="208"/>
      <c r="Z74" s="255">
        <v>4.6824040344416549</v>
      </c>
      <c r="AA74" s="244">
        <v>1.036481749335473</v>
      </c>
      <c r="AB74" s="253">
        <v>2562</v>
      </c>
      <c r="AD74" s="280">
        <v>5.6641447218887899</v>
      </c>
      <c r="AE74" s="321">
        <v>1.1298273172261584</v>
      </c>
      <c r="AF74" s="325">
        <v>2718</v>
      </c>
      <c r="AG74" s="208"/>
      <c r="AH74" s="311">
        <v>3.965446642909682</v>
      </c>
      <c r="AI74" s="316">
        <v>0.88488617767946987</v>
      </c>
      <c r="AJ74" s="317">
        <v>3085</v>
      </c>
    </row>
    <row r="75" spans="1:36">
      <c r="A75" s="8"/>
      <c r="B75" s="224"/>
      <c r="C75" s="238"/>
      <c r="D75" s="250"/>
      <c r="E75" s="8"/>
      <c r="F75" s="263"/>
      <c r="G75" s="275"/>
      <c r="H75" s="276"/>
      <c r="I75" s="8"/>
      <c r="J75" s="224"/>
      <c r="K75" s="238"/>
      <c r="L75" s="250"/>
      <c r="M75" s="8"/>
      <c r="N75" s="263"/>
      <c r="O75" s="275"/>
      <c r="P75" s="276"/>
      <c r="Q75" s="8"/>
      <c r="R75" s="224"/>
      <c r="S75" s="238"/>
      <c r="T75" s="250"/>
      <c r="U75" s="8"/>
      <c r="V75" s="263"/>
      <c r="W75" s="275"/>
      <c r="X75" s="276"/>
      <c r="Y75" s="8"/>
      <c r="Z75" s="224"/>
      <c r="AA75" s="238"/>
      <c r="AB75" s="250"/>
      <c r="AD75" s="263"/>
      <c r="AE75" s="321"/>
      <c r="AF75" s="325"/>
      <c r="AG75" s="8"/>
      <c r="AH75" s="310"/>
      <c r="AI75" s="306"/>
      <c r="AJ75" s="307"/>
    </row>
    <row r="76" spans="1:36">
      <c r="A76" s="8" t="s">
        <v>139</v>
      </c>
      <c r="B76" s="227"/>
      <c r="C76" s="238"/>
      <c r="D76" s="250"/>
      <c r="E76" s="8"/>
      <c r="F76" s="280"/>
      <c r="G76" s="275"/>
      <c r="H76" s="276"/>
      <c r="I76" s="8"/>
      <c r="J76" s="227"/>
      <c r="K76" s="238"/>
      <c r="L76" s="250"/>
      <c r="M76" s="8"/>
      <c r="N76" s="280"/>
      <c r="O76" s="275"/>
      <c r="P76" s="276"/>
      <c r="Q76" s="8"/>
      <c r="R76" s="227"/>
      <c r="S76" s="238"/>
      <c r="T76" s="250"/>
      <c r="U76" s="8"/>
      <c r="V76" s="280"/>
      <c r="W76" s="275"/>
      <c r="X76" s="276"/>
      <c r="Y76" s="211"/>
      <c r="Z76" s="227"/>
      <c r="AA76" s="238"/>
      <c r="AB76" s="250"/>
      <c r="AD76" s="280"/>
      <c r="AE76" s="321"/>
      <c r="AF76" s="325"/>
      <c r="AG76" s="211"/>
      <c r="AH76" s="309"/>
      <c r="AI76" s="306"/>
      <c r="AJ76" s="307"/>
    </row>
    <row r="77" spans="1:36">
      <c r="A77" s="205" t="s">
        <v>140</v>
      </c>
      <c r="B77" s="227">
        <v>35.444283575099412</v>
      </c>
      <c r="C77" s="238">
        <v>1.5343943943605609</v>
      </c>
      <c r="D77" s="250">
        <v>6235</v>
      </c>
      <c r="E77" s="8"/>
      <c r="F77" s="280">
        <v>33.455148291458343</v>
      </c>
      <c r="G77" s="275">
        <v>1.6279728433013663</v>
      </c>
      <c r="H77" s="276">
        <v>5549</v>
      </c>
      <c r="I77" s="8"/>
      <c r="J77" s="255">
        <v>32.789251704991642</v>
      </c>
      <c r="K77" s="238">
        <v>1.5087252657150536</v>
      </c>
      <c r="L77" s="250">
        <v>6180</v>
      </c>
      <c r="M77" s="8"/>
      <c r="N77" s="278">
        <v>29.46539661586154</v>
      </c>
      <c r="O77" s="275">
        <v>1.7452367980292482</v>
      </c>
      <c r="P77" s="276">
        <v>3627</v>
      </c>
      <c r="Q77" s="8"/>
      <c r="R77" s="338" t="s">
        <v>8</v>
      </c>
      <c r="S77" s="239" t="s">
        <v>8</v>
      </c>
      <c r="T77" s="250" t="s">
        <v>8</v>
      </c>
      <c r="U77" s="8"/>
      <c r="V77" s="280">
        <v>33.36800325248479</v>
      </c>
      <c r="W77" s="275">
        <v>1.8427848361221759</v>
      </c>
      <c r="X77" s="276">
        <v>3684</v>
      </c>
      <c r="Y77" s="209"/>
      <c r="Z77" s="227">
        <v>33.395959871703255</v>
      </c>
      <c r="AA77" s="238">
        <v>2.313864529873598</v>
      </c>
      <c r="AB77" s="250">
        <v>2562</v>
      </c>
      <c r="AD77" s="278">
        <v>32.486046777895297</v>
      </c>
      <c r="AE77" s="321">
        <v>2.2890311704608983</v>
      </c>
      <c r="AF77" s="325">
        <v>2718</v>
      </c>
      <c r="AG77" s="209"/>
      <c r="AH77" s="311">
        <v>31.39082830250992</v>
      </c>
      <c r="AI77" s="306">
        <v>2.1043601614744496</v>
      </c>
      <c r="AJ77" s="307">
        <v>3085</v>
      </c>
    </row>
    <row r="78" spans="1:36">
      <c r="A78" s="204" t="s">
        <v>141</v>
      </c>
      <c r="B78" s="227">
        <v>4.3435567636143428</v>
      </c>
      <c r="C78" s="238">
        <v>0.65384741996956719</v>
      </c>
      <c r="D78" s="250">
        <v>6235</v>
      </c>
      <c r="E78" s="8"/>
      <c r="F78" s="280">
        <v>3.7446667743591773</v>
      </c>
      <c r="G78" s="275">
        <v>0.65505450109098451</v>
      </c>
      <c r="H78" s="276">
        <v>5549</v>
      </c>
      <c r="I78" s="8"/>
      <c r="J78" s="227">
        <v>4.5079303001276685</v>
      </c>
      <c r="K78" s="238">
        <v>0.66680261538683694</v>
      </c>
      <c r="L78" s="250">
        <v>6180</v>
      </c>
      <c r="M78" s="8"/>
      <c r="N78" s="278">
        <v>3.2985757928232622</v>
      </c>
      <c r="O78" s="275">
        <v>0.68371761722275837</v>
      </c>
      <c r="P78" s="276">
        <v>3627</v>
      </c>
      <c r="Q78" s="8"/>
      <c r="R78" s="338" t="s">
        <v>8</v>
      </c>
      <c r="S78" s="239" t="s">
        <v>8</v>
      </c>
      <c r="T78" s="250" t="s">
        <v>8</v>
      </c>
      <c r="U78" s="8"/>
      <c r="V78" s="280">
        <v>3.9825754222908656</v>
      </c>
      <c r="W78" s="275">
        <v>0.76423185728728305</v>
      </c>
      <c r="X78" s="276">
        <v>3684</v>
      </c>
      <c r="Y78" s="208"/>
      <c r="Z78" s="227">
        <v>4.1223360118560981</v>
      </c>
      <c r="AA78" s="238">
        <v>0.97537381588350591</v>
      </c>
      <c r="AB78" s="250">
        <v>2562</v>
      </c>
      <c r="AD78" s="280">
        <v>3.6376108514545571</v>
      </c>
      <c r="AE78" s="321">
        <v>0.91509967825636984</v>
      </c>
      <c r="AF78" s="325">
        <v>2718</v>
      </c>
      <c r="AG78" s="208"/>
      <c r="AH78" s="309">
        <v>3.5643342995318927</v>
      </c>
      <c r="AI78" s="306">
        <v>0.84068955541360824</v>
      </c>
      <c r="AJ78" s="307">
        <v>3085</v>
      </c>
    </row>
    <row r="79" spans="1:36">
      <c r="A79" s="203" t="s">
        <v>142</v>
      </c>
      <c r="B79" s="227">
        <v>5.9389266540619223</v>
      </c>
      <c r="C79" s="238">
        <v>0.75815062156200641</v>
      </c>
      <c r="D79" s="250">
        <v>6235</v>
      </c>
      <c r="E79" s="8"/>
      <c r="F79" s="280">
        <v>4.893142753775491</v>
      </c>
      <c r="G79" s="275">
        <v>0.74431762700576698</v>
      </c>
      <c r="H79" s="276">
        <v>5549</v>
      </c>
      <c r="I79" s="8"/>
      <c r="J79" s="227">
        <v>5.5122551351384965</v>
      </c>
      <c r="K79" s="238">
        <v>0.73346170284110768</v>
      </c>
      <c r="L79" s="250">
        <v>6180</v>
      </c>
      <c r="M79" s="8"/>
      <c r="N79" s="278">
        <v>4.6092074020680158</v>
      </c>
      <c r="O79" s="275">
        <v>0.80271883888978857</v>
      </c>
      <c r="P79" s="276">
        <v>3627</v>
      </c>
      <c r="Q79" s="8"/>
      <c r="R79" s="338" t="s">
        <v>8</v>
      </c>
      <c r="S79" s="239" t="s">
        <v>8</v>
      </c>
      <c r="T79" s="250" t="s">
        <v>8</v>
      </c>
      <c r="U79" s="8"/>
      <c r="V79" s="280">
        <v>5.0844319540111043</v>
      </c>
      <c r="W79" s="275">
        <v>0.85853509272299089</v>
      </c>
      <c r="X79" s="276">
        <v>3684</v>
      </c>
      <c r="Y79" s="207"/>
      <c r="Z79" s="227">
        <v>5.0688394648067714</v>
      </c>
      <c r="AA79" s="238">
        <v>1.0762157414306945</v>
      </c>
      <c r="AB79" s="250">
        <v>2562</v>
      </c>
      <c r="AD79" s="278">
        <v>3.8544337716648807</v>
      </c>
      <c r="AE79" s="321">
        <v>0.94091724738792215</v>
      </c>
      <c r="AF79" s="325">
        <v>2718</v>
      </c>
      <c r="AG79" s="207"/>
      <c r="AH79" s="311">
        <v>3.6399749239912107</v>
      </c>
      <c r="AI79" s="306">
        <v>0.84922983554638676</v>
      </c>
      <c r="AJ79" s="307">
        <v>3085</v>
      </c>
    </row>
    <row r="80" spans="1:36">
      <c r="A80" s="201" t="s">
        <v>143</v>
      </c>
      <c r="B80" s="227">
        <v>24.45235868310769</v>
      </c>
      <c r="C80" s="238">
        <v>1.3786924047595939</v>
      </c>
      <c r="D80" s="250">
        <v>6235</v>
      </c>
      <c r="E80" s="8"/>
      <c r="F80" s="280">
        <v>23.590611265002163</v>
      </c>
      <c r="G80" s="275">
        <v>1.4648778269999241</v>
      </c>
      <c r="H80" s="276">
        <v>5549</v>
      </c>
      <c r="I80" s="8"/>
      <c r="J80" s="227">
        <v>23.048592373452973</v>
      </c>
      <c r="K80" s="238">
        <v>1.3534915009473902</v>
      </c>
      <c r="L80" s="250">
        <v>6180</v>
      </c>
      <c r="M80" s="8"/>
      <c r="N80" s="278">
        <v>19.825860570449642</v>
      </c>
      <c r="O80" s="275">
        <v>1.5262661724121607</v>
      </c>
      <c r="P80" s="276">
        <v>3627</v>
      </c>
      <c r="Q80" s="8"/>
      <c r="R80" s="338" t="s">
        <v>8</v>
      </c>
      <c r="S80" s="239" t="s">
        <v>8</v>
      </c>
      <c r="T80" s="250" t="s">
        <v>8</v>
      </c>
      <c r="U80" s="8"/>
      <c r="V80" s="280">
        <v>22.389201695034476</v>
      </c>
      <c r="W80" s="275">
        <v>1.6291027846697812</v>
      </c>
      <c r="X80" s="276">
        <v>3684</v>
      </c>
      <c r="Y80" s="208"/>
      <c r="Z80" s="255">
        <v>19.834924474727291</v>
      </c>
      <c r="AA80" s="238">
        <v>1.9563590112630003</v>
      </c>
      <c r="AB80" s="250">
        <v>2562</v>
      </c>
      <c r="AD80" s="278">
        <v>21.742393469720987</v>
      </c>
      <c r="AE80" s="321">
        <v>2.0161528808638831</v>
      </c>
      <c r="AF80" s="325">
        <v>2718</v>
      </c>
      <c r="AG80" s="208"/>
      <c r="AH80" s="311">
        <v>17.978492135814232</v>
      </c>
      <c r="AI80" s="306">
        <v>1.7412779569300003</v>
      </c>
      <c r="AJ80" s="307">
        <v>3085</v>
      </c>
    </row>
    <row r="81" spans="1:36">
      <c r="A81" s="203" t="s">
        <v>144</v>
      </c>
      <c r="B81" s="227">
        <v>60.325522166500015</v>
      </c>
      <c r="C81" s="238">
        <v>1.569288181534457</v>
      </c>
      <c r="D81" s="250">
        <v>6235</v>
      </c>
      <c r="E81" s="222"/>
      <c r="F81" s="278">
        <v>63.042921237643966</v>
      </c>
      <c r="G81" s="275">
        <v>1.6654263352275045</v>
      </c>
      <c r="H81" s="276">
        <v>5549</v>
      </c>
      <c r="I81" s="222"/>
      <c r="J81" s="255">
        <v>64.041965491305746</v>
      </c>
      <c r="K81" s="238">
        <v>1.5422520056156088</v>
      </c>
      <c r="L81" s="250">
        <v>6180</v>
      </c>
      <c r="M81" s="222"/>
      <c r="N81" s="278">
        <v>65.008134130653119</v>
      </c>
      <c r="O81" s="275">
        <v>1.8258475054827592</v>
      </c>
      <c r="P81" s="276">
        <v>3627</v>
      </c>
      <c r="Q81" s="222"/>
      <c r="R81" s="338" t="s">
        <v>8</v>
      </c>
      <c r="S81" s="239" t="s">
        <v>8</v>
      </c>
      <c r="T81" s="250" t="s">
        <v>8</v>
      </c>
      <c r="U81" s="222"/>
      <c r="V81" s="278">
        <v>64.770717626245485</v>
      </c>
      <c r="W81" s="275">
        <v>1.8668497204750523</v>
      </c>
      <c r="X81" s="276">
        <v>3684</v>
      </c>
      <c r="Y81" s="209"/>
      <c r="Z81" s="255">
        <v>63.72061774839117</v>
      </c>
      <c r="AA81" s="238">
        <v>2.3589058475982583</v>
      </c>
      <c r="AB81" s="250">
        <v>2562</v>
      </c>
      <c r="AD81" s="278">
        <v>63.551495344255748</v>
      </c>
      <c r="AE81" s="321">
        <v>2.352389593047679</v>
      </c>
      <c r="AF81" s="325">
        <v>2718</v>
      </c>
      <c r="AG81" s="209"/>
      <c r="AH81" s="311">
        <v>63.861373807208444</v>
      </c>
      <c r="AI81" s="306">
        <v>2.1783744947300292</v>
      </c>
      <c r="AJ81" s="307">
        <v>3085</v>
      </c>
    </row>
    <row r="82" spans="1:36">
      <c r="A82" s="204" t="s">
        <v>145</v>
      </c>
      <c r="B82" s="227">
        <v>8.9322469645527285</v>
      </c>
      <c r="C82" s="238">
        <v>0.91486965113339558</v>
      </c>
      <c r="D82" s="250">
        <v>6235</v>
      </c>
      <c r="E82" s="222"/>
      <c r="F82" s="280">
        <v>8.7610611912550542</v>
      </c>
      <c r="G82" s="275">
        <v>0.97549919450168554</v>
      </c>
      <c r="H82" s="276">
        <v>5549</v>
      </c>
      <c r="I82" s="222"/>
      <c r="J82" s="227">
        <v>8.4884606524776345</v>
      </c>
      <c r="K82" s="238">
        <v>0.89573067140685536</v>
      </c>
      <c r="L82" s="250">
        <v>6180</v>
      </c>
      <c r="M82" s="222"/>
      <c r="N82" s="280">
        <v>7.8407720342116942</v>
      </c>
      <c r="O82" s="275">
        <v>1.0290723966558075</v>
      </c>
      <c r="P82" s="276">
        <v>3627</v>
      </c>
      <c r="Q82" s="222"/>
      <c r="R82" s="338" t="s">
        <v>8</v>
      </c>
      <c r="S82" s="239" t="s">
        <v>8</v>
      </c>
      <c r="T82" s="250" t="s">
        <v>8</v>
      </c>
      <c r="U82" s="222"/>
      <c r="V82" s="280">
        <v>7.8607745577726567</v>
      </c>
      <c r="W82" s="275">
        <v>1.0517755128640447</v>
      </c>
      <c r="X82" s="276">
        <v>3684</v>
      </c>
      <c r="Y82" s="208"/>
      <c r="Z82" s="227">
        <v>7.4174999189550865</v>
      </c>
      <c r="AA82" s="238">
        <v>1.2856830066964458</v>
      </c>
      <c r="AB82" s="250">
        <v>2562</v>
      </c>
      <c r="AD82" s="278">
        <v>6.7334426339326434</v>
      </c>
      <c r="AE82" s="321">
        <v>1.2248645351255276</v>
      </c>
      <c r="AF82" s="325">
        <v>2718</v>
      </c>
      <c r="AG82" s="208"/>
      <c r="AH82" s="311">
        <v>5.6669088163937467</v>
      </c>
      <c r="AI82" s="306">
        <v>1.0484138290888754</v>
      </c>
      <c r="AJ82" s="307">
        <v>3085</v>
      </c>
    </row>
    <row r="83" spans="1:36">
      <c r="A83" s="203" t="s">
        <v>146</v>
      </c>
      <c r="B83" s="227">
        <v>6.4643385951991945</v>
      </c>
      <c r="C83" s="238">
        <v>0.78876423160421405</v>
      </c>
      <c r="D83" s="250">
        <v>6235</v>
      </c>
      <c r="E83" s="8"/>
      <c r="F83" s="280">
        <v>6.1445071811110719</v>
      </c>
      <c r="G83" s="275">
        <v>0.82857499117499867</v>
      </c>
      <c r="H83" s="276">
        <v>5549</v>
      </c>
      <c r="I83" s="8"/>
      <c r="J83" s="227">
        <v>5.7616601158273042</v>
      </c>
      <c r="K83" s="238">
        <v>0.74888076570199846</v>
      </c>
      <c r="L83" s="250">
        <v>6180</v>
      </c>
      <c r="M83" s="8"/>
      <c r="N83" s="278">
        <v>4.6283915948008509</v>
      </c>
      <c r="O83" s="275">
        <v>0.80430673074467163</v>
      </c>
      <c r="P83" s="276">
        <v>3627</v>
      </c>
      <c r="Q83" s="8"/>
      <c r="R83" s="338" t="s">
        <v>8</v>
      </c>
      <c r="S83" s="239" t="s">
        <v>8</v>
      </c>
      <c r="T83" s="250" t="s">
        <v>8</v>
      </c>
      <c r="U83" s="8"/>
      <c r="V83" s="278">
        <v>4.5823991651725215</v>
      </c>
      <c r="W83" s="275">
        <v>0.81720085286004229</v>
      </c>
      <c r="X83" s="276">
        <v>3684</v>
      </c>
      <c r="Y83" s="208"/>
      <c r="Z83" s="255">
        <v>3.6436588805805741</v>
      </c>
      <c r="AA83" s="238">
        <v>0.9192839600732825</v>
      </c>
      <c r="AB83" s="250">
        <v>2562</v>
      </c>
      <c r="AD83" s="278">
        <v>4.5793947550745653</v>
      </c>
      <c r="AE83" s="321">
        <v>1.0217193758277308</v>
      </c>
      <c r="AF83" s="325">
        <v>2718</v>
      </c>
      <c r="AG83" s="208"/>
      <c r="AH83" s="311">
        <v>3.6786294270710727</v>
      </c>
      <c r="AI83" s="306">
        <v>0.85355584894633463</v>
      </c>
      <c r="AJ83" s="307">
        <v>3085</v>
      </c>
    </row>
    <row r="84" spans="1:36">
      <c r="A84" s="205" t="s">
        <v>147</v>
      </c>
      <c r="B84" s="227">
        <v>11.771256146105554</v>
      </c>
      <c r="C84" s="238">
        <v>1.0337440014791452</v>
      </c>
      <c r="D84" s="250">
        <v>6235</v>
      </c>
      <c r="E84" s="8"/>
      <c r="F84" s="280">
        <v>10.705643128341883</v>
      </c>
      <c r="G84" s="275">
        <v>1.0667848354825393</v>
      </c>
      <c r="H84" s="276">
        <v>5549</v>
      </c>
      <c r="I84" s="8"/>
      <c r="J84" s="227">
        <v>11.349473334295954</v>
      </c>
      <c r="K84" s="238">
        <v>1.019420961949451</v>
      </c>
      <c r="L84" s="250">
        <v>6180</v>
      </c>
      <c r="M84" s="8"/>
      <c r="N84" s="278">
        <v>9.6626125127464721</v>
      </c>
      <c r="O84" s="275">
        <v>1.1310404754321253</v>
      </c>
      <c r="P84" s="276">
        <v>3627</v>
      </c>
      <c r="Q84" s="8"/>
      <c r="R84" s="338" t="s">
        <v>8</v>
      </c>
      <c r="S84" s="239" t="s">
        <v>8</v>
      </c>
      <c r="T84" s="250" t="s">
        <v>8</v>
      </c>
      <c r="U84" s="8" t="s">
        <v>156</v>
      </c>
      <c r="V84" s="280">
        <v>10.639766714391872</v>
      </c>
      <c r="W84" s="275">
        <v>1.2050534382983171</v>
      </c>
      <c r="X84" s="276">
        <v>3684</v>
      </c>
      <c r="Y84" s="211"/>
      <c r="Z84" s="255">
        <v>8.4853835502249222</v>
      </c>
      <c r="AA84" s="238">
        <v>1.3671672526530552</v>
      </c>
      <c r="AB84" s="250">
        <v>2562</v>
      </c>
      <c r="AD84" s="280">
        <v>10.000792519519997</v>
      </c>
      <c r="AE84" s="321">
        <v>1.4663682746638136</v>
      </c>
      <c r="AF84" s="325">
        <v>2718</v>
      </c>
      <c r="AG84" s="211"/>
      <c r="AH84" s="311">
        <v>8.3222738221854531</v>
      </c>
      <c r="AI84" s="306">
        <v>1.2525080120793466</v>
      </c>
      <c r="AJ84" s="307">
        <v>3085</v>
      </c>
    </row>
    <row r="85" spans="1:36">
      <c r="A85" s="204" t="s">
        <v>148</v>
      </c>
      <c r="B85" s="227">
        <v>24.671268987121035</v>
      </c>
      <c r="C85" s="238">
        <v>1.3828421836070142</v>
      </c>
      <c r="D85" s="250">
        <v>6235</v>
      </c>
      <c r="E85" s="8"/>
      <c r="F85" s="280">
        <v>24.352498175151016</v>
      </c>
      <c r="G85" s="275">
        <v>1.4809060268665242</v>
      </c>
      <c r="H85" s="276">
        <v>5549</v>
      </c>
      <c r="I85" s="8"/>
      <c r="J85" s="227">
        <v>23.152551565336733</v>
      </c>
      <c r="K85" s="238">
        <v>1.3556238511367233</v>
      </c>
      <c r="L85" s="250">
        <v>6180</v>
      </c>
      <c r="M85" s="8"/>
      <c r="N85" s="278">
        <v>21.629046538113425</v>
      </c>
      <c r="O85" s="275">
        <v>1.5761347861257935</v>
      </c>
      <c r="P85" s="276">
        <v>3627</v>
      </c>
      <c r="Q85" s="8"/>
      <c r="R85" s="338" t="s">
        <v>8</v>
      </c>
      <c r="S85" s="239" t="s">
        <v>8</v>
      </c>
      <c r="T85" s="250" t="s">
        <v>8</v>
      </c>
      <c r="U85" s="8" t="s">
        <v>156</v>
      </c>
      <c r="V85" s="280">
        <v>24.579032331304539</v>
      </c>
      <c r="W85" s="275">
        <v>1.6826606820269649</v>
      </c>
      <c r="X85" s="276">
        <v>3684</v>
      </c>
      <c r="Y85" s="209"/>
      <c r="Z85" s="227">
        <v>25.260104064352696</v>
      </c>
      <c r="AA85" s="238">
        <v>2.1317412478459961</v>
      </c>
      <c r="AB85" s="250">
        <v>2562</v>
      </c>
      <c r="AD85" s="278">
        <v>27.628559193457843</v>
      </c>
      <c r="AE85" s="321">
        <v>2.1855927072213177</v>
      </c>
      <c r="AF85" s="325">
        <v>2718</v>
      </c>
      <c r="AG85" s="209"/>
      <c r="AH85" s="309">
        <v>25.64891575178757</v>
      </c>
      <c r="AI85" s="306">
        <v>1.9801849441439217</v>
      </c>
      <c r="AJ85" s="307">
        <v>3085</v>
      </c>
    </row>
    <row r="86" spans="1:36" ht="14.25">
      <c r="A86" s="7"/>
      <c r="B86" s="220"/>
      <c r="C86" s="7"/>
      <c r="D86" s="7"/>
      <c r="E86" s="7"/>
      <c r="F86" s="288"/>
      <c r="G86" s="288"/>
      <c r="H86" s="288"/>
      <c r="I86" s="7"/>
      <c r="J86" s="223"/>
      <c r="K86" s="7"/>
      <c r="L86" s="7"/>
      <c r="M86" s="7"/>
      <c r="N86" s="288"/>
      <c r="O86" s="288"/>
      <c r="P86" s="288"/>
      <c r="Q86" s="7"/>
      <c r="R86" s="7"/>
      <c r="S86" s="7"/>
      <c r="T86" s="7"/>
      <c r="U86" s="7"/>
      <c r="V86" s="288"/>
      <c r="W86" s="288"/>
      <c r="X86" s="288"/>
      <c r="Y86" s="7"/>
      <c r="Z86" s="7"/>
      <c r="AA86" s="7"/>
      <c r="AB86" s="7"/>
      <c r="AD86" s="289"/>
      <c r="AE86" s="288"/>
      <c r="AF86" s="327"/>
      <c r="AG86" s="7"/>
      <c r="AH86" s="318"/>
      <c r="AI86" s="319"/>
      <c r="AJ86" s="320"/>
    </row>
    <row r="87" spans="1:36" ht="14.25">
      <c r="A87" s="10" t="s">
        <v>9</v>
      </c>
      <c r="B87" s="221"/>
      <c r="J87" s="223"/>
      <c r="W87" s="10"/>
      <c r="X87" s="10"/>
      <c r="Y87" s="10"/>
      <c r="Z87" s="10"/>
      <c r="AA87" s="10"/>
      <c r="AB87" s="10"/>
      <c r="AD87" s="223"/>
      <c r="AE87" s="10"/>
      <c r="AF87" s="328"/>
      <c r="AG87" s="10"/>
      <c r="AH87" s="4"/>
      <c r="AI87" s="4"/>
      <c r="AJ87" s="11"/>
    </row>
    <row r="88" spans="1:36" ht="14.25">
      <c r="A88" s="5" t="s">
        <v>22</v>
      </c>
      <c r="B88" s="221"/>
      <c r="J88" s="223"/>
      <c r="W88" s="5"/>
      <c r="X88" s="5"/>
      <c r="Y88" s="5"/>
      <c r="Z88" s="5"/>
      <c r="AA88" s="5"/>
      <c r="AB88" s="5"/>
      <c r="AD88" s="223"/>
      <c r="AE88" s="5"/>
      <c r="AF88" s="329"/>
      <c r="AG88" s="5"/>
      <c r="AH88" s="4"/>
      <c r="AI88" s="4"/>
      <c r="AJ88" s="11"/>
    </row>
    <row r="89" spans="1:36" ht="14.25">
      <c r="A89" s="5" t="s">
        <v>155</v>
      </c>
      <c r="B89" s="221"/>
      <c r="J89" s="223"/>
      <c r="W89" s="5"/>
      <c r="X89" s="5"/>
      <c r="Y89" s="5"/>
      <c r="Z89" s="5"/>
      <c r="AA89" s="5"/>
      <c r="AB89" s="5"/>
      <c r="AC89" s="13"/>
      <c r="AD89" s="223"/>
      <c r="AE89" s="5"/>
      <c r="AF89" s="329"/>
      <c r="AG89" s="5"/>
      <c r="AH89" s="1"/>
      <c r="AI89" s="1"/>
      <c r="AJ89" s="1"/>
    </row>
    <row r="90" spans="1:36" ht="14.25">
      <c r="A90" s="8"/>
      <c r="B90" s="221"/>
      <c r="J90" s="223"/>
      <c r="W90" s="8"/>
      <c r="X90" s="8"/>
      <c r="Y90" s="8"/>
      <c r="Z90" s="8"/>
      <c r="AA90" s="8"/>
      <c r="AB90" s="8"/>
      <c r="AC90" s="13"/>
      <c r="AD90" s="223"/>
      <c r="AE90" s="8"/>
      <c r="AF90" s="330"/>
      <c r="AG90" s="8"/>
    </row>
    <row r="91" spans="1:36" ht="14.25">
      <c r="A91" s="8"/>
      <c r="B91" s="221"/>
      <c r="J91" s="223"/>
      <c r="W91" s="8"/>
      <c r="X91" s="8"/>
      <c r="Y91" s="8"/>
      <c r="Z91" s="8"/>
      <c r="AA91" s="8"/>
      <c r="AB91" s="8"/>
      <c r="AC91" s="13"/>
      <c r="AD91" s="223"/>
      <c r="AE91" s="8"/>
      <c r="AF91" s="330"/>
      <c r="AG91" s="8"/>
    </row>
    <row r="92" spans="1:36" ht="14.25">
      <c r="A92" s="8"/>
      <c r="B92" s="221"/>
      <c r="W92" s="8"/>
      <c r="X92" s="8"/>
      <c r="Y92" s="8"/>
      <c r="Z92" s="8"/>
      <c r="AA92" s="8"/>
      <c r="AB92" s="8"/>
      <c r="AC92" s="13"/>
      <c r="AD92" s="223"/>
      <c r="AE92" s="8"/>
      <c r="AF92" s="330"/>
      <c r="AG92" s="8"/>
    </row>
    <row r="93" spans="1:36" ht="14.25">
      <c r="A93" s="8"/>
      <c r="B93" s="221"/>
      <c r="W93" s="8"/>
      <c r="X93" s="8"/>
      <c r="Y93" s="8"/>
      <c r="Z93" s="8"/>
      <c r="AA93" s="8"/>
      <c r="AB93" s="8"/>
      <c r="AC93" s="13"/>
      <c r="AD93" s="223"/>
      <c r="AE93" s="8"/>
      <c r="AF93" s="330"/>
      <c r="AG93" s="8"/>
    </row>
    <row r="94" spans="1:36" ht="14.25">
      <c r="A94" s="8"/>
      <c r="B94" s="221"/>
      <c r="W94" s="8"/>
      <c r="X94" s="8"/>
      <c r="Y94" s="8"/>
      <c r="Z94" s="8"/>
      <c r="AA94" s="8"/>
      <c r="AB94" s="8"/>
      <c r="AC94" s="13"/>
      <c r="AD94" s="223"/>
      <c r="AE94" s="8"/>
      <c r="AF94" s="330"/>
      <c r="AG94" s="8"/>
    </row>
    <row r="95" spans="1:36" ht="14.25">
      <c r="A95" s="8"/>
      <c r="B95" s="221"/>
      <c r="W95" s="8"/>
      <c r="X95" s="8"/>
      <c r="Y95" s="8"/>
      <c r="Z95" s="8"/>
      <c r="AA95" s="8"/>
      <c r="AB95" s="8"/>
      <c r="AC95" s="13"/>
      <c r="AD95" s="223"/>
      <c r="AE95" s="8"/>
      <c r="AF95" s="330"/>
      <c r="AG95" s="8"/>
    </row>
    <row r="96" spans="1:36" ht="14.25">
      <c r="A96" s="8"/>
      <c r="B96" s="221"/>
      <c r="W96" s="8"/>
      <c r="X96" s="8"/>
      <c r="Y96" s="8"/>
      <c r="Z96" s="8"/>
      <c r="AA96" s="8"/>
      <c r="AB96" s="8"/>
      <c r="AC96" s="13"/>
      <c r="AD96" s="223"/>
      <c r="AE96" s="8"/>
      <c r="AF96" s="330"/>
      <c r="AG96" s="8"/>
    </row>
    <row r="97" spans="1:33" ht="14.25">
      <c r="A97" s="8"/>
      <c r="B97" s="221"/>
      <c r="W97" s="8"/>
      <c r="X97" s="8"/>
      <c r="Y97" s="8"/>
      <c r="Z97" s="8"/>
      <c r="AA97" s="8"/>
      <c r="AB97" s="8"/>
      <c r="AC97" s="13"/>
      <c r="AD97" s="223"/>
      <c r="AE97" s="8"/>
      <c r="AF97" s="330"/>
      <c r="AG97" s="8"/>
    </row>
    <row r="98" spans="1:33" ht="14.25">
      <c r="B98" s="221"/>
      <c r="AC98" s="13"/>
      <c r="AD98" s="223"/>
    </row>
    <row r="99" spans="1:33" ht="14.25">
      <c r="B99" s="221"/>
      <c r="AC99" s="13"/>
      <c r="AD99" s="223"/>
    </row>
    <row r="100" spans="1:33" ht="14.25">
      <c r="A100" s="8"/>
      <c r="B100" s="221"/>
      <c r="W100" s="8"/>
      <c r="X100" s="8"/>
      <c r="Y100" s="8"/>
      <c r="Z100" s="8"/>
      <c r="AA100" s="8"/>
      <c r="AB100" s="8"/>
      <c r="AC100" s="13"/>
      <c r="AD100" s="223"/>
      <c r="AE100" s="8"/>
      <c r="AF100" s="330"/>
      <c r="AG100" s="8"/>
    </row>
    <row r="101" spans="1:33" ht="14.25">
      <c r="A101" s="8"/>
      <c r="B101" s="221"/>
      <c r="W101" s="8"/>
      <c r="X101" s="8"/>
      <c r="Y101" s="8"/>
      <c r="Z101" s="8"/>
      <c r="AA101" s="8"/>
      <c r="AB101" s="8"/>
      <c r="AC101" s="13"/>
      <c r="AD101" s="223"/>
      <c r="AE101" s="8"/>
      <c r="AF101" s="330"/>
      <c r="AG101" s="8"/>
    </row>
    <row r="102" spans="1:33" ht="14.25">
      <c r="A102" s="8"/>
      <c r="B102" s="221"/>
      <c r="W102" s="8"/>
      <c r="X102" s="8"/>
      <c r="Y102" s="8"/>
      <c r="Z102" s="8"/>
      <c r="AA102" s="8"/>
      <c r="AB102" s="8"/>
      <c r="AC102" s="13"/>
      <c r="AD102" s="223"/>
      <c r="AE102" s="8"/>
      <c r="AF102" s="330"/>
      <c r="AG102" s="8"/>
    </row>
    <row r="103" spans="1:33" ht="14.25">
      <c r="A103" s="8"/>
      <c r="B103" s="221"/>
      <c r="W103" s="8"/>
      <c r="X103" s="8"/>
      <c r="Y103" s="8"/>
      <c r="Z103" s="8"/>
      <c r="AA103" s="8"/>
      <c r="AB103" s="8"/>
      <c r="AC103" s="13"/>
      <c r="AD103" s="223"/>
      <c r="AE103" s="8"/>
      <c r="AF103" s="330"/>
      <c r="AG103" s="8"/>
    </row>
    <row r="104" spans="1:33" ht="14.25">
      <c r="A104" s="8"/>
      <c r="B104" s="221"/>
      <c r="W104" s="8"/>
      <c r="X104" s="8"/>
      <c r="Y104" s="8"/>
      <c r="Z104" s="8"/>
      <c r="AA104" s="8"/>
      <c r="AB104" s="8"/>
      <c r="AC104" s="13"/>
      <c r="AD104" s="223"/>
      <c r="AE104" s="8"/>
      <c r="AF104" s="330"/>
      <c r="AG104" s="8"/>
    </row>
    <row r="105" spans="1:33" ht="14.25">
      <c r="A105" s="8"/>
      <c r="B105" s="221"/>
      <c r="W105" s="8"/>
      <c r="X105" s="8"/>
      <c r="Y105" s="8"/>
      <c r="Z105" s="8"/>
      <c r="AA105" s="8"/>
      <c r="AB105" s="8"/>
      <c r="AC105" s="13"/>
      <c r="AD105" s="223"/>
      <c r="AE105" s="8"/>
      <c r="AF105" s="330"/>
      <c r="AG105" s="8"/>
    </row>
    <row r="106" spans="1:33" ht="14.25">
      <c r="A106" s="8"/>
      <c r="B106" s="221"/>
      <c r="W106" s="8"/>
      <c r="X106" s="8"/>
      <c r="Y106" s="8"/>
      <c r="Z106" s="8"/>
      <c r="AA106" s="8"/>
      <c r="AB106" s="8"/>
      <c r="AC106" s="13"/>
      <c r="AD106" s="223"/>
      <c r="AE106" s="8"/>
      <c r="AF106" s="330"/>
      <c r="AG106" s="8"/>
    </row>
    <row r="107" spans="1:33" ht="14.25">
      <c r="A107" s="8"/>
      <c r="W107" s="8"/>
      <c r="X107" s="8"/>
      <c r="Y107" s="8"/>
      <c r="Z107" s="8"/>
      <c r="AA107" s="8"/>
      <c r="AB107" s="8"/>
      <c r="AC107" s="13"/>
      <c r="AD107" s="223"/>
      <c r="AE107" s="8"/>
      <c r="AF107" s="330"/>
      <c r="AG107" s="8"/>
    </row>
    <row r="108" spans="1:33" ht="14.25">
      <c r="AC108" s="13"/>
      <c r="AD108" s="223"/>
    </row>
    <row r="109" spans="1:33" ht="14.25">
      <c r="AC109" s="13"/>
      <c r="AD109" s="223"/>
    </row>
    <row r="110" spans="1:33">
      <c r="AC110" s="13"/>
    </row>
    <row r="111" spans="1:33">
      <c r="AC111" s="13"/>
    </row>
    <row r="112" spans="1:33">
      <c r="AC112" s="13"/>
    </row>
    <row r="113" spans="29:29">
      <c r="AC113" s="13"/>
    </row>
    <row r="114" spans="29:29">
      <c r="AC114" s="13"/>
    </row>
  </sheetData>
  <mergeCells count="10">
    <mergeCell ref="A1:AJ1"/>
    <mergeCell ref="AH4:AJ4"/>
    <mergeCell ref="Z4:AB4"/>
    <mergeCell ref="AD4:AF4"/>
    <mergeCell ref="R4:T4"/>
    <mergeCell ref="V4:X4"/>
    <mergeCell ref="J4:L4"/>
    <mergeCell ref="N4:P4"/>
    <mergeCell ref="B4:D4"/>
    <mergeCell ref="F4:H4"/>
  </mergeCells>
  <hyperlinks>
    <hyperlink ref="A1" r:id="rId1" display="Meta-data and the accompanying Statistical Release are available here: https://www.gov.uk/government/publications/taking-part-201314-quarter-4-statistical-release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headerFooter>
    <oddHeader>&amp;C&amp;"Arial,Bold"&amp;KFF0000RESTRICTED UNTIL 9:30AM - 18 SEPT 2014 - STATISTICS</oddHeader>
    <oddFooter>&amp;C&amp;"Arial,Bold"&amp;KFF0000RESTRICTED UNTIL 9:30AM - 18 SEPT 2014 -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Headline findings</vt:lpstr>
      <vt:lpstr>Art forms</vt:lpstr>
    </vt:vector>
  </TitlesOfParts>
  <Company>DCMS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Child engagement - Tables</dc:title>
  <dc:creator>DCMS</dc:creator>
  <cp:lastModifiedBy>Jodie Hargreaves</cp:lastModifiedBy>
  <cp:lastPrinted>2014-09-01T14:20:01Z</cp:lastPrinted>
  <dcterms:created xsi:type="dcterms:W3CDTF">2011-07-20T15:13:47Z</dcterms:created>
  <dcterms:modified xsi:type="dcterms:W3CDTF">2015-03-16T14:11:58Z</dcterms:modified>
</cp:coreProperties>
</file>