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Capacity'!$B$2:$J$21</definedName>
    <definedName name="_xlnm.Print_Area" localSheetId="1">'Landfill Inputs'!$B$2:$K$21</definedName>
  </definedNames>
  <calcPr calcId="152511"/>
</workbook>
</file>

<file path=xl/calcChain.xml><?xml version="1.0" encoding="utf-8"?>
<calcChain xmlns="http://schemas.openxmlformats.org/spreadsheetml/2006/main">
  <c r="K222" i="14" l="1"/>
  <c r="K85" i="19" l="1"/>
  <c r="S63" i="19"/>
  <c r="S36" i="19"/>
  <c r="J197" i="16" l="1"/>
  <c r="I197" i="16"/>
  <c r="H197" i="16"/>
  <c r="G197" i="16"/>
  <c r="F197" i="16"/>
  <c r="E197" i="16"/>
  <c r="K196" i="16"/>
  <c r="K195" i="16"/>
  <c r="J194" i="16"/>
  <c r="I194" i="16"/>
  <c r="H194" i="16"/>
  <c r="G194" i="16"/>
  <c r="F194" i="16"/>
  <c r="E194" i="16"/>
  <c r="K193" i="16"/>
  <c r="K192" i="16"/>
  <c r="K191" i="16"/>
  <c r="K190" i="16"/>
  <c r="K189" i="16"/>
  <c r="K188" i="16"/>
  <c r="J187" i="16"/>
  <c r="I187" i="16"/>
  <c r="H187" i="16"/>
  <c r="G187" i="16"/>
  <c r="F187" i="16"/>
  <c r="E187" i="16"/>
  <c r="K186" i="16"/>
  <c r="K185" i="16"/>
  <c r="K187" i="16" s="1"/>
  <c r="I62" i="15"/>
  <c r="H62" i="15"/>
  <c r="G62" i="15"/>
  <c r="F62" i="15"/>
  <c r="E62" i="15"/>
  <c r="D62" i="15"/>
  <c r="J61" i="15"/>
  <c r="J60" i="15"/>
  <c r="J59" i="15"/>
  <c r="J243" i="14"/>
  <c r="I243" i="14"/>
  <c r="H243" i="14"/>
  <c r="G243" i="14"/>
  <c r="F243" i="14"/>
  <c r="E243" i="14"/>
  <c r="K242" i="14"/>
  <c r="K241" i="14"/>
  <c r="K240" i="14"/>
  <c r="K243" i="14" s="1"/>
  <c r="J239" i="14"/>
  <c r="I239" i="14"/>
  <c r="H239" i="14"/>
  <c r="G239" i="14"/>
  <c r="F239" i="14"/>
  <c r="E239" i="14"/>
  <c r="K238" i="14"/>
  <c r="K237" i="14"/>
  <c r="K236" i="14"/>
  <c r="J235" i="14"/>
  <c r="I235" i="14"/>
  <c r="I244" i="14" s="1"/>
  <c r="H235" i="14"/>
  <c r="G235" i="14"/>
  <c r="G244" i="14" s="1"/>
  <c r="F235" i="14"/>
  <c r="E235" i="14"/>
  <c r="E244" i="14" s="1"/>
  <c r="K234" i="14"/>
  <c r="K233" i="14"/>
  <c r="K232" i="14"/>
  <c r="J231" i="14"/>
  <c r="I231" i="14"/>
  <c r="H231" i="14"/>
  <c r="G231" i="14"/>
  <c r="F231" i="14"/>
  <c r="E231" i="14"/>
  <c r="K230" i="14"/>
  <c r="K229" i="14"/>
  <c r="K228" i="14"/>
  <c r="J244" i="14" l="1"/>
  <c r="K231" i="14"/>
  <c r="K197" i="16"/>
  <c r="K194" i="16"/>
  <c r="K198" i="16" s="1"/>
  <c r="G198" i="16"/>
  <c r="H198" i="16"/>
  <c r="E198" i="16"/>
  <c r="I198" i="16"/>
  <c r="F198" i="16"/>
  <c r="J198" i="16"/>
  <c r="J62" i="15"/>
  <c r="K239" i="14"/>
  <c r="H244" i="14"/>
  <c r="F244" i="14"/>
  <c r="K235" i="14"/>
  <c r="K84" i="19"/>
  <c r="R63" i="19"/>
  <c r="Q63" i="19"/>
  <c r="R36" i="19"/>
  <c r="G9" i="5"/>
  <c r="G18" i="5"/>
  <c r="J183" i="16"/>
  <c r="I183" i="16"/>
  <c r="H183" i="16"/>
  <c r="G183" i="16"/>
  <c r="F183" i="16"/>
  <c r="E183" i="16"/>
  <c r="K182" i="16"/>
  <c r="K181" i="16"/>
  <c r="J180" i="16"/>
  <c r="I180" i="16"/>
  <c r="H180" i="16"/>
  <c r="G180" i="16"/>
  <c r="F180" i="16"/>
  <c r="E180" i="16"/>
  <c r="K179" i="16"/>
  <c r="K178" i="16"/>
  <c r="K177" i="16"/>
  <c r="K176" i="16"/>
  <c r="K175" i="16"/>
  <c r="K174" i="16"/>
  <c r="J173" i="16"/>
  <c r="I173" i="16"/>
  <c r="H173" i="16"/>
  <c r="G173" i="16"/>
  <c r="F173" i="16"/>
  <c r="E173" i="16"/>
  <c r="K172" i="16"/>
  <c r="K171" i="16"/>
  <c r="I58" i="15"/>
  <c r="H58" i="15"/>
  <c r="G58" i="15"/>
  <c r="F58" i="15"/>
  <c r="E58" i="15"/>
  <c r="D58" i="15"/>
  <c r="J57" i="15"/>
  <c r="J56" i="15"/>
  <c r="J55" i="15"/>
  <c r="K244" i="14" l="1"/>
  <c r="K180" i="16"/>
  <c r="K173" i="16"/>
  <c r="F184" i="16"/>
  <c r="J184" i="16"/>
  <c r="K183" i="16"/>
  <c r="G184" i="16"/>
  <c r="E184" i="16"/>
  <c r="I184" i="16"/>
  <c r="H184" i="16"/>
  <c r="J58" i="15"/>
  <c r="J226" i="14"/>
  <c r="I226" i="14"/>
  <c r="H226" i="14"/>
  <c r="G226" i="14"/>
  <c r="F226" i="14"/>
  <c r="E226" i="14"/>
  <c r="K225" i="14"/>
  <c r="K224" i="14"/>
  <c r="K223" i="14"/>
  <c r="J222" i="14"/>
  <c r="I222" i="14"/>
  <c r="H222" i="14"/>
  <c r="G222" i="14"/>
  <c r="F222" i="14"/>
  <c r="E222" i="14"/>
  <c r="K221" i="14"/>
  <c r="K220" i="14"/>
  <c r="K219" i="14"/>
  <c r="J218" i="14"/>
  <c r="I218" i="14"/>
  <c r="H218" i="14"/>
  <c r="G218" i="14"/>
  <c r="F218" i="14"/>
  <c r="E218" i="14"/>
  <c r="K217" i="14"/>
  <c r="K216" i="14"/>
  <c r="K215" i="14"/>
  <c r="J214" i="14"/>
  <c r="I214" i="14"/>
  <c r="H214" i="14"/>
  <c r="G214" i="14"/>
  <c r="F214" i="14"/>
  <c r="E214" i="14"/>
  <c r="K213" i="14"/>
  <c r="K212" i="14"/>
  <c r="K211" i="14"/>
  <c r="K184" i="16" l="1"/>
  <c r="K218" i="14"/>
  <c r="G227" i="14"/>
  <c r="K226" i="14"/>
  <c r="F227" i="14"/>
  <c r="J227" i="14"/>
  <c r="E227" i="14"/>
  <c r="I227" i="14"/>
  <c r="K214" i="14"/>
  <c r="H227" i="14"/>
  <c r="K227" i="14" l="1"/>
  <c r="I54" i="15" l="1"/>
  <c r="H54" i="15"/>
  <c r="G54" i="15"/>
  <c r="F54" i="15"/>
  <c r="E54" i="15"/>
  <c r="D54" i="15"/>
  <c r="J53" i="15"/>
  <c r="J52" i="15"/>
  <c r="J51" i="15"/>
  <c r="I50" i="15"/>
  <c r="H50" i="15"/>
  <c r="G50" i="15"/>
  <c r="F50" i="15"/>
  <c r="E50" i="15"/>
  <c r="D50" i="15"/>
  <c r="J49" i="15"/>
  <c r="J48" i="15"/>
  <c r="J47" i="15"/>
  <c r="I46" i="15"/>
  <c r="H46" i="15"/>
  <c r="G46" i="15"/>
  <c r="F46" i="15"/>
  <c r="E46" i="15"/>
  <c r="D46" i="15"/>
  <c r="J45" i="15"/>
  <c r="J44" i="15"/>
  <c r="J43" i="15"/>
  <c r="I42" i="15"/>
  <c r="H42" i="15"/>
  <c r="G42" i="15"/>
  <c r="F42" i="15"/>
  <c r="E42" i="15"/>
  <c r="D42" i="15"/>
  <c r="J41" i="15"/>
  <c r="J40" i="15"/>
  <c r="J39" i="15"/>
  <c r="I38" i="15"/>
  <c r="H38" i="15"/>
  <c r="G38" i="15"/>
  <c r="F38" i="15"/>
  <c r="E38" i="15"/>
  <c r="D38" i="15"/>
  <c r="J37" i="15"/>
  <c r="J36" i="15"/>
  <c r="J35" i="15"/>
  <c r="I34" i="15"/>
  <c r="H34" i="15"/>
  <c r="G34" i="15"/>
  <c r="F34" i="15"/>
  <c r="E34" i="15"/>
  <c r="D34" i="15"/>
  <c r="J33" i="15"/>
  <c r="J32" i="15"/>
  <c r="J31" i="15"/>
  <c r="H30" i="15"/>
  <c r="G30" i="15"/>
  <c r="D30" i="15"/>
  <c r="J29" i="15"/>
  <c r="I28" i="15"/>
  <c r="I30" i="15" s="1"/>
  <c r="F28" i="15"/>
  <c r="F30" i="15" s="1"/>
  <c r="E28" i="15"/>
  <c r="E30" i="15" s="1"/>
  <c r="J27" i="15"/>
  <c r="H26" i="15"/>
  <c r="G26" i="15"/>
  <c r="F26" i="15"/>
  <c r="D26" i="15"/>
  <c r="J25" i="15"/>
  <c r="I24" i="15"/>
  <c r="I26" i="15" s="1"/>
  <c r="E24" i="15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J169" i="16"/>
  <c r="I169" i="16"/>
  <c r="H169" i="16"/>
  <c r="G169" i="16"/>
  <c r="F169" i="16"/>
  <c r="E169" i="16"/>
  <c r="K168" i="16"/>
  <c r="K167" i="16"/>
  <c r="J166" i="16"/>
  <c r="I166" i="16"/>
  <c r="H166" i="16"/>
  <c r="G166" i="16"/>
  <c r="F166" i="16"/>
  <c r="E166" i="16"/>
  <c r="K165" i="16"/>
  <c r="K164" i="16"/>
  <c r="K163" i="16"/>
  <c r="K162" i="16"/>
  <c r="K161" i="16"/>
  <c r="K160" i="16"/>
  <c r="J159" i="16"/>
  <c r="I159" i="16"/>
  <c r="H159" i="16"/>
  <c r="G159" i="16"/>
  <c r="F159" i="16"/>
  <c r="E159" i="16"/>
  <c r="K158" i="16"/>
  <c r="K157" i="16"/>
  <c r="J155" i="16"/>
  <c r="I155" i="16"/>
  <c r="H155" i="16"/>
  <c r="G155" i="16"/>
  <c r="F155" i="16"/>
  <c r="E155" i="16"/>
  <c r="K154" i="16"/>
  <c r="K153" i="16"/>
  <c r="J152" i="16"/>
  <c r="I152" i="16"/>
  <c r="H152" i="16"/>
  <c r="G152" i="16"/>
  <c r="F152" i="16"/>
  <c r="E152" i="16"/>
  <c r="K151" i="16"/>
  <c r="K150" i="16"/>
  <c r="K149" i="16"/>
  <c r="K148" i="16"/>
  <c r="K147" i="16"/>
  <c r="K146" i="16"/>
  <c r="J145" i="16"/>
  <c r="I145" i="16"/>
  <c r="H145" i="16"/>
  <c r="G145" i="16"/>
  <c r="F145" i="16"/>
  <c r="E145" i="16"/>
  <c r="K144" i="16"/>
  <c r="K143" i="16"/>
  <c r="J141" i="16"/>
  <c r="I141" i="16"/>
  <c r="H141" i="16"/>
  <c r="G141" i="16"/>
  <c r="F141" i="16"/>
  <c r="E141" i="16"/>
  <c r="K140" i="16"/>
  <c r="K139" i="16"/>
  <c r="J138" i="16"/>
  <c r="I138" i="16"/>
  <c r="H138" i="16"/>
  <c r="G138" i="16"/>
  <c r="F138" i="16"/>
  <c r="E138" i="16"/>
  <c r="K137" i="16"/>
  <c r="K136" i="16"/>
  <c r="K135" i="16"/>
  <c r="K134" i="16"/>
  <c r="K133" i="16"/>
  <c r="K132" i="16"/>
  <c r="J131" i="16"/>
  <c r="I131" i="16"/>
  <c r="H131" i="16"/>
  <c r="G131" i="16"/>
  <c r="F131" i="16"/>
  <c r="E131" i="16"/>
  <c r="K130" i="16"/>
  <c r="K129" i="16"/>
  <c r="J127" i="16"/>
  <c r="I127" i="16"/>
  <c r="H127" i="16"/>
  <c r="G127" i="16"/>
  <c r="F127" i="16"/>
  <c r="E127" i="16"/>
  <c r="K126" i="16"/>
  <c r="K125" i="16"/>
  <c r="J124" i="16"/>
  <c r="I124" i="16"/>
  <c r="H124" i="16"/>
  <c r="G124" i="16"/>
  <c r="F124" i="16"/>
  <c r="E124" i="16"/>
  <c r="K123" i="16"/>
  <c r="K122" i="16"/>
  <c r="K121" i="16"/>
  <c r="K120" i="16"/>
  <c r="K119" i="16"/>
  <c r="K118" i="16"/>
  <c r="J117" i="16"/>
  <c r="I117" i="16"/>
  <c r="H117" i="16"/>
  <c r="G117" i="16"/>
  <c r="F117" i="16"/>
  <c r="E117" i="16"/>
  <c r="K116" i="16"/>
  <c r="K115" i="16"/>
  <c r="J113" i="16"/>
  <c r="I113" i="16"/>
  <c r="H113" i="16"/>
  <c r="G113" i="16"/>
  <c r="F113" i="16"/>
  <c r="E113" i="16"/>
  <c r="K112" i="16"/>
  <c r="K111" i="16"/>
  <c r="J110" i="16"/>
  <c r="I110" i="16"/>
  <c r="H110" i="16"/>
  <c r="G110" i="16"/>
  <c r="F110" i="16"/>
  <c r="E110" i="16"/>
  <c r="K109" i="16"/>
  <c r="K108" i="16"/>
  <c r="K107" i="16"/>
  <c r="K106" i="16"/>
  <c r="K105" i="16"/>
  <c r="K104" i="16"/>
  <c r="J103" i="16"/>
  <c r="I103" i="16"/>
  <c r="H103" i="16"/>
  <c r="G103" i="16"/>
  <c r="F103" i="16"/>
  <c r="E103" i="16"/>
  <c r="K102" i="16"/>
  <c r="K101" i="16"/>
  <c r="J99" i="16"/>
  <c r="I99" i="16"/>
  <c r="H99" i="16"/>
  <c r="G99" i="16"/>
  <c r="F99" i="16"/>
  <c r="E99" i="16"/>
  <c r="K98" i="16"/>
  <c r="K97" i="16"/>
  <c r="J96" i="16"/>
  <c r="I96" i="16"/>
  <c r="H96" i="16"/>
  <c r="G96" i="16"/>
  <c r="F96" i="16"/>
  <c r="E96" i="16"/>
  <c r="K95" i="16"/>
  <c r="K94" i="16"/>
  <c r="K93" i="16"/>
  <c r="K92" i="16"/>
  <c r="K91" i="16"/>
  <c r="K90" i="16"/>
  <c r="J89" i="16"/>
  <c r="I89" i="16"/>
  <c r="H89" i="16"/>
  <c r="G89" i="16"/>
  <c r="F89" i="16"/>
  <c r="E89" i="16"/>
  <c r="K88" i="16"/>
  <c r="K87" i="16"/>
  <c r="J85" i="16"/>
  <c r="I85" i="16"/>
  <c r="H85" i="16"/>
  <c r="G85" i="16"/>
  <c r="F85" i="16"/>
  <c r="E85" i="16"/>
  <c r="K84" i="16"/>
  <c r="K83" i="16"/>
  <c r="J82" i="16"/>
  <c r="I82" i="16"/>
  <c r="H82" i="16"/>
  <c r="G82" i="16"/>
  <c r="F82" i="16"/>
  <c r="E82" i="16"/>
  <c r="K81" i="16"/>
  <c r="K80" i="16"/>
  <c r="K79" i="16"/>
  <c r="K78" i="16"/>
  <c r="K77" i="16"/>
  <c r="K76" i="16"/>
  <c r="J75" i="16"/>
  <c r="I75" i="16"/>
  <c r="H75" i="16"/>
  <c r="G75" i="16"/>
  <c r="F75" i="16"/>
  <c r="E75" i="16"/>
  <c r="K74" i="16"/>
  <c r="K73" i="16"/>
  <c r="J71" i="16"/>
  <c r="I71" i="16"/>
  <c r="H71" i="16"/>
  <c r="G71" i="16"/>
  <c r="F71" i="16"/>
  <c r="E71" i="16"/>
  <c r="K70" i="16"/>
  <c r="K69" i="16"/>
  <c r="J68" i="16"/>
  <c r="I68" i="16"/>
  <c r="H68" i="16"/>
  <c r="G68" i="16"/>
  <c r="F68" i="16"/>
  <c r="E68" i="16"/>
  <c r="K67" i="16"/>
  <c r="K66" i="16"/>
  <c r="K65" i="16"/>
  <c r="K64" i="16"/>
  <c r="K63" i="16"/>
  <c r="K62" i="16"/>
  <c r="J61" i="16"/>
  <c r="I61" i="16"/>
  <c r="H61" i="16"/>
  <c r="G61" i="16"/>
  <c r="G72" i="16" s="1"/>
  <c r="F61" i="16"/>
  <c r="E61" i="16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I47" i="16"/>
  <c r="I58" i="16" s="1"/>
  <c r="H47" i="16"/>
  <c r="G47" i="16"/>
  <c r="F47" i="16"/>
  <c r="E47" i="16"/>
  <c r="E58" i="16" s="1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I33" i="16"/>
  <c r="H33" i="16"/>
  <c r="G33" i="16"/>
  <c r="G44" i="16" s="1"/>
  <c r="F33" i="16"/>
  <c r="E33" i="16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J30" i="16" s="1"/>
  <c r="I21" i="16"/>
  <c r="H21" i="16"/>
  <c r="G21" i="16"/>
  <c r="F21" i="16"/>
  <c r="F30" i="16" s="1"/>
  <c r="E21" i="16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I9" i="16"/>
  <c r="H9" i="16"/>
  <c r="H18" i="16" s="1"/>
  <c r="G9" i="16"/>
  <c r="F9" i="16"/>
  <c r="E9" i="16"/>
  <c r="K8" i="16"/>
  <c r="K7" i="16"/>
  <c r="J209" i="14"/>
  <c r="I209" i="14"/>
  <c r="H209" i="14"/>
  <c r="G209" i="14"/>
  <c r="F209" i="14"/>
  <c r="E209" i="14"/>
  <c r="K208" i="14"/>
  <c r="K207" i="14"/>
  <c r="K206" i="14"/>
  <c r="J205" i="14"/>
  <c r="I205" i="14"/>
  <c r="H205" i="14"/>
  <c r="G205" i="14"/>
  <c r="F205" i="14"/>
  <c r="E205" i="14"/>
  <c r="K204" i="14"/>
  <c r="K203" i="14"/>
  <c r="K202" i="14"/>
  <c r="J201" i="14"/>
  <c r="I201" i="14"/>
  <c r="H201" i="14"/>
  <c r="G201" i="14"/>
  <c r="F201" i="14"/>
  <c r="E201" i="14"/>
  <c r="K200" i="14"/>
  <c r="K199" i="14"/>
  <c r="K198" i="14"/>
  <c r="J197" i="14"/>
  <c r="I197" i="14"/>
  <c r="H197" i="14"/>
  <c r="G197" i="14"/>
  <c r="F197" i="14"/>
  <c r="E197" i="14"/>
  <c r="K196" i="14"/>
  <c r="K195" i="14"/>
  <c r="K194" i="14"/>
  <c r="J192" i="14"/>
  <c r="I192" i="14"/>
  <c r="H192" i="14"/>
  <c r="G192" i="14"/>
  <c r="F192" i="14"/>
  <c r="E192" i="14"/>
  <c r="K191" i="14"/>
  <c r="K190" i="14"/>
  <c r="K189" i="14"/>
  <c r="J188" i="14"/>
  <c r="I188" i="14"/>
  <c r="H188" i="14"/>
  <c r="G188" i="14"/>
  <c r="F188" i="14"/>
  <c r="E188" i="14"/>
  <c r="K187" i="14"/>
  <c r="K186" i="14"/>
  <c r="K185" i="14"/>
  <c r="J184" i="14"/>
  <c r="I184" i="14"/>
  <c r="H184" i="14"/>
  <c r="G184" i="14"/>
  <c r="F184" i="14"/>
  <c r="E184" i="14"/>
  <c r="K183" i="14"/>
  <c r="K182" i="14"/>
  <c r="K181" i="14"/>
  <c r="J180" i="14"/>
  <c r="I180" i="14"/>
  <c r="H180" i="14"/>
  <c r="G180" i="14"/>
  <c r="F180" i="14"/>
  <c r="E180" i="14"/>
  <c r="K179" i="14"/>
  <c r="K178" i="14"/>
  <c r="K177" i="14"/>
  <c r="J175" i="14"/>
  <c r="I175" i="14"/>
  <c r="H175" i="14"/>
  <c r="G175" i="14"/>
  <c r="F175" i="14"/>
  <c r="E175" i="14"/>
  <c r="K174" i="14"/>
  <c r="K173" i="14"/>
  <c r="K172" i="14"/>
  <c r="J171" i="14"/>
  <c r="I171" i="14"/>
  <c r="H171" i="14"/>
  <c r="G171" i="14"/>
  <c r="F171" i="14"/>
  <c r="E171" i="14"/>
  <c r="K170" i="14"/>
  <c r="K169" i="14"/>
  <c r="K168" i="14"/>
  <c r="J167" i="14"/>
  <c r="I167" i="14"/>
  <c r="H167" i="14"/>
  <c r="G167" i="14"/>
  <c r="F167" i="14"/>
  <c r="E167" i="14"/>
  <c r="K166" i="14"/>
  <c r="K165" i="14"/>
  <c r="K164" i="14"/>
  <c r="J163" i="14"/>
  <c r="I163" i="14"/>
  <c r="H163" i="14"/>
  <c r="G163" i="14"/>
  <c r="F163" i="14"/>
  <c r="E163" i="14"/>
  <c r="K162" i="14"/>
  <c r="K161" i="14"/>
  <c r="K160" i="14"/>
  <c r="J158" i="14"/>
  <c r="I158" i="14"/>
  <c r="H158" i="14"/>
  <c r="G158" i="14"/>
  <c r="F158" i="14"/>
  <c r="E158" i="14"/>
  <c r="K157" i="14"/>
  <c r="K156" i="14"/>
  <c r="K155" i="14"/>
  <c r="J154" i="14"/>
  <c r="I154" i="14"/>
  <c r="H154" i="14"/>
  <c r="G154" i="14"/>
  <c r="F154" i="14"/>
  <c r="E154" i="14"/>
  <c r="K153" i="14"/>
  <c r="K152" i="14"/>
  <c r="K151" i="14"/>
  <c r="J150" i="14"/>
  <c r="I150" i="14"/>
  <c r="H150" i="14"/>
  <c r="G150" i="14"/>
  <c r="F150" i="14"/>
  <c r="E150" i="14"/>
  <c r="K149" i="14"/>
  <c r="K148" i="14"/>
  <c r="K147" i="14"/>
  <c r="J146" i="14"/>
  <c r="I146" i="14"/>
  <c r="H146" i="14"/>
  <c r="G146" i="14"/>
  <c r="F146" i="14"/>
  <c r="E146" i="14"/>
  <c r="K145" i="14"/>
  <c r="K144" i="14"/>
  <c r="K143" i="14"/>
  <c r="J141" i="14"/>
  <c r="I141" i="14"/>
  <c r="H141" i="14"/>
  <c r="G141" i="14"/>
  <c r="F141" i="14"/>
  <c r="E141" i="14"/>
  <c r="K140" i="14"/>
  <c r="K139" i="14"/>
  <c r="K138" i="14"/>
  <c r="J137" i="14"/>
  <c r="I137" i="14"/>
  <c r="H137" i="14"/>
  <c r="G137" i="14"/>
  <c r="F137" i="14"/>
  <c r="E137" i="14"/>
  <c r="K136" i="14"/>
  <c r="K135" i="14"/>
  <c r="K134" i="14"/>
  <c r="J133" i="14"/>
  <c r="I133" i="14"/>
  <c r="H133" i="14"/>
  <c r="G133" i="14"/>
  <c r="F133" i="14"/>
  <c r="E133" i="14"/>
  <c r="K132" i="14"/>
  <c r="K131" i="14"/>
  <c r="K130" i="14"/>
  <c r="J129" i="14"/>
  <c r="I129" i="14"/>
  <c r="H129" i="14"/>
  <c r="G129" i="14"/>
  <c r="F129" i="14"/>
  <c r="E129" i="14"/>
  <c r="K128" i="14"/>
  <c r="K127" i="14"/>
  <c r="K126" i="14"/>
  <c r="J124" i="14"/>
  <c r="I124" i="14"/>
  <c r="H124" i="14"/>
  <c r="G124" i="14"/>
  <c r="F124" i="14"/>
  <c r="E124" i="14"/>
  <c r="K123" i="14"/>
  <c r="K122" i="14"/>
  <c r="K121" i="14"/>
  <c r="J120" i="14"/>
  <c r="I120" i="14"/>
  <c r="H120" i="14"/>
  <c r="G120" i="14"/>
  <c r="F120" i="14"/>
  <c r="E120" i="14"/>
  <c r="K119" i="14"/>
  <c r="K118" i="14"/>
  <c r="K117" i="14"/>
  <c r="J116" i="14"/>
  <c r="I116" i="14"/>
  <c r="H116" i="14"/>
  <c r="G116" i="14"/>
  <c r="F116" i="14"/>
  <c r="E116" i="14"/>
  <c r="K115" i="14"/>
  <c r="K114" i="14"/>
  <c r="K113" i="14"/>
  <c r="J112" i="14"/>
  <c r="I112" i="14"/>
  <c r="H112" i="14"/>
  <c r="G112" i="14"/>
  <c r="F112" i="14"/>
  <c r="E112" i="14"/>
  <c r="K111" i="14"/>
  <c r="K110" i="14"/>
  <c r="K109" i="14"/>
  <c r="J107" i="14"/>
  <c r="I107" i="14"/>
  <c r="H107" i="14"/>
  <c r="G107" i="14"/>
  <c r="F107" i="14"/>
  <c r="E107" i="14"/>
  <c r="K106" i="14"/>
  <c r="K105" i="14"/>
  <c r="K104" i="14"/>
  <c r="J103" i="14"/>
  <c r="I103" i="14"/>
  <c r="H103" i="14"/>
  <c r="G103" i="14"/>
  <c r="F103" i="14"/>
  <c r="E103" i="14"/>
  <c r="K102" i="14"/>
  <c r="K101" i="14"/>
  <c r="K100" i="14"/>
  <c r="J99" i="14"/>
  <c r="I99" i="14"/>
  <c r="H99" i="14"/>
  <c r="G99" i="14"/>
  <c r="F99" i="14"/>
  <c r="E99" i="14"/>
  <c r="K98" i="14"/>
  <c r="K97" i="14"/>
  <c r="K96" i="14"/>
  <c r="J95" i="14"/>
  <c r="I95" i="14"/>
  <c r="H95" i="14"/>
  <c r="G95" i="14"/>
  <c r="F95" i="14"/>
  <c r="E95" i="14"/>
  <c r="K94" i="14"/>
  <c r="K93" i="14"/>
  <c r="K92" i="14"/>
  <c r="J90" i="14"/>
  <c r="I90" i="14"/>
  <c r="H90" i="14"/>
  <c r="G90" i="14"/>
  <c r="F90" i="14"/>
  <c r="E90" i="14"/>
  <c r="K89" i="14"/>
  <c r="K88" i="14"/>
  <c r="K87" i="14"/>
  <c r="J86" i="14"/>
  <c r="I86" i="14"/>
  <c r="H86" i="14"/>
  <c r="G86" i="14"/>
  <c r="F86" i="14"/>
  <c r="E86" i="14"/>
  <c r="K85" i="14"/>
  <c r="K84" i="14"/>
  <c r="K83" i="14"/>
  <c r="J82" i="14"/>
  <c r="I82" i="14"/>
  <c r="H82" i="14"/>
  <c r="G82" i="14"/>
  <c r="F82" i="14"/>
  <c r="E82" i="14"/>
  <c r="K81" i="14"/>
  <c r="K80" i="14"/>
  <c r="K79" i="14"/>
  <c r="J78" i="14"/>
  <c r="I78" i="14"/>
  <c r="H78" i="14"/>
  <c r="G78" i="14"/>
  <c r="F78" i="14"/>
  <c r="E78" i="14"/>
  <c r="K77" i="14"/>
  <c r="K76" i="14"/>
  <c r="K75" i="14"/>
  <c r="J73" i="14"/>
  <c r="I73" i="14"/>
  <c r="H73" i="14"/>
  <c r="G73" i="14"/>
  <c r="F73" i="14"/>
  <c r="E73" i="14"/>
  <c r="K72" i="14"/>
  <c r="K71" i="14"/>
  <c r="K70" i="14"/>
  <c r="J69" i="14"/>
  <c r="I69" i="14"/>
  <c r="H69" i="14"/>
  <c r="G69" i="14"/>
  <c r="F69" i="14"/>
  <c r="E69" i="14"/>
  <c r="K68" i="14"/>
  <c r="K67" i="14"/>
  <c r="K66" i="14"/>
  <c r="J65" i="14"/>
  <c r="I65" i="14"/>
  <c r="H65" i="14"/>
  <c r="G65" i="14"/>
  <c r="F65" i="14"/>
  <c r="E64" i="14"/>
  <c r="K64" i="14" s="1"/>
  <c r="K65" i="14" s="1"/>
  <c r="K63" i="14"/>
  <c r="K62" i="14"/>
  <c r="J61" i="14"/>
  <c r="I61" i="14"/>
  <c r="H61" i="14"/>
  <c r="G61" i="14"/>
  <c r="F61" i="14"/>
  <c r="E61" i="14"/>
  <c r="K60" i="14"/>
  <c r="K59" i="14"/>
  <c r="K58" i="14"/>
  <c r="J56" i="14"/>
  <c r="I56" i="14"/>
  <c r="H56" i="14"/>
  <c r="G56" i="14"/>
  <c r="F56" i="14"/>
  <c r="E56" i="14"/>
  <c r="K55" i="14"/>
  <c r="K54" i="14"/>
  <c r="K53" i="14"/>
  <c r="J52" i="14"/>
  <c r="I52" i="14"/>
  <c r="H52" i="14"/>
  <c r="G52" i="14"/>
  <c r="F52" i="14"/>
  <c r="E52" i="14"/>
  <c r="K51" i="14"/>
  <c r="K50" i="14"/>
  <c r="K49" i="14"/>
  <c r="J48" i="14"/>
  <c r="I48" i="14"/>
  <c r="H48" i="14"/>
  <c r="G48" i="14"/>
  <c r="F48" i="14"/>
  <c r="E48" i="14"/>
  <c r="K47" i="14"/>
  <c r="K46" i="14"/>
  <c r="K45" i="14"/>
  <c r="J44" i="14"/>
  <c r="I44" i="14"/>
  <c r="H44" i="14"/>
  <c r="G44" i="14"/>
  <c r="F44" i="14"/>
  <c r="E44" i="14"/>
  <c r="K43" i="14"/>
  <c r="K42" i="14"/>
  <c r="K41" i="14"/>
  <c r="J39" i="14"/>
  <c r="I39" i="14"/>
  <c r="H39" i="14"/>
  <c r="G39" i="14"/>
  <c r="F39" i="14"/>
  <c r="E39" i="14"/>
  <c r="K38" i="14"/>
  <c r="K37" i="14"/>
  <c r="K36" i="14"/>
  <c r="J35" i="14"/>
  <c r="I35" i="14"/>
  <c r="H35" i="14"/>
  <c r="G35" i="14"/>
  <c r="F35" i="14"/>
  <c r="E35" i="14"/>
  <c r="K34" i="14"/>
  <c r="K33" i="14"/>
  <c r="K32" i="14"/>
  <c r="J31" i="14"/>
  <c r="I31" i="14"/>
  <c r="H31" i="14"/>
  <c r="G31" i="14"/>
  <c r="F31" i="14"/>
  <c r="E31" i="14"/>
  <c r="K30" i="14"/>
  <c r="K29" i="14"/>
  <c r="K28" i="14"/>
  <c r="J27" i="14"/>
  <c r="I27" i="14"/>
  <c r="H27" i="14"/>
  <c r="G27" i="14"/>
  <c r="F27" i="14"/>
  <c r="E27" i="14"/>
  <c r="K26" i="14"/>
  <c r="K25" i="14"/>
  <c r="K24" i="14"/>
  <c r="J22" i="14"/>
  <c r="I22" i="14"/>
  <c r="H22" i="14"/>
  <c r="G22" i="14"/>
  <c r="F22" i="14"/>
  <c r="E22" i="14"/>
  <c r="K21" i="14"/>
  <c r="K20" i="14"/>
  <c r="K19" i="14"/>
  <c r="J18" i="14"/>
  <c r="I18" i="14"/>
  <c r="H18" i="14"/>
  <c r="G18" i="14"/>
  <c r="F18" i="14"/>
  <c r="E18" i="14"/>
  <c r="K17" i="14"/>
  <c r="K16" i="14"/>
  <c r="K15" i="14"/>
  <c r="J14" i="14"/>
  <c r="I14" i="14"/>
  <c r="H14" i="14"/>
  <c r="G14" i="14"/>
  <c r="F14" i="14"/>
  <c r="E14" i="14"/>
  <c r="K13" i="14"/>
  <c r="K12" i="14"/>
  <c r="K11" i="14"/>
  <c r="J10" i="14"/>
  <c r="I10" i="14"/>
  <c r="H10" i="14"/>
  <c r="G10" i="14"/>
  <c r="F10" i="14"/>
  <c r="E10" i="14"/>
  <c r="K9" i="14"/>
  <c r="K8" i="14"/>
  <c r="K7" i="14"/>
  <c r="G10" i="12"/>
  <c r="G34" i="11"/>
  <c r="G15" i="11"/>
  <c r="G22" i="2"/>
  <c r="G19" i="2"/>
  <c r="G12" i="2"/>
  <c r="G13" i="4"/>
  <c r="H13" i="10"/>
  <c r="I12" i="10"/>
  <c r="I11" i="10"/>
  <c r="I10" i="10"/>
  <c r="I9" i="10"/>
  <c r="I8" i="10"/>
  <c r="I7" i="10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H15" i="18"/>
  <c r="G15" i="18"/>
  <c r="F15" i="18"/>
  <c r="E15" i="18"/>
  <c r="D15" i="18"/>
  <c r="C15" i="18"/>
  <c r="I14" i="18"/>
  <c r="I13" i="18"/>
  <c r="I12" i="18"/>
  <c r="I11" i="18"/>
  <c r="I10" i="18"/>
  <c r="I9" i="18"/>
  <c r="I8" i="18"/>
  <c r="I7" i="18"/>
  <c r="I6" i="18"/>
  <c r="I5" i="18"/>
  <c r="I56" i="17"/>
  <c r="H56" i="17"/>
  <c r="G56" i="17"/>
  <c r="F56" i="17"/>
  <c r="E56" i="17"/>
  <c r="D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I25" i="17"/>
  <c r="H25" i="17"/>
  <c r="G25" i="17"/>
  <c r="F25" i="17"/>
  <c r="E25" i="17"/>
  <c r="D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I9" i="12"/>
  <c r="H10" i="12"/>
  <c r="F10" i="12"/>
  <c r="E10" i="12"/>
  <c r="D10" i="12"/>
  <c r="C10" i="12"/>
  <c r="I8" i="5"/>
  <c r="H9" i="5"/>
  <c r="F9" i="5"/>
  <c r="E9" i="5"/>
  <c r="D9" i="5"/>
  <c r="C9" i="5"/>
  <c r="I7" i="5"/>
  <c r="I8" i="12"/>
  <c r="I7" i="12"/>
  <c r="I7" i="11"/>
  <c r="I8" i="11"/>
  <c r="I9" i="11"/>
  <c r="I10" i="11"/>
  <c r="I11" i="11"/>
  <c r="I12" i="11"/>
  <c r="I13" i="11"/>
  <c r="I14" i="11"/>
  <c r="C15" i="11"/>
  <c r="D15" i="11"/>
  <c r="E15" i="11"/>
  <c r="F15" i="11"/>
  <c r="H15" i="11"/>
  <c r="I26" i="11"/>
  <c r="I27" i="11"/>
  <c r="I28" i="11"/>
  <c r="I29" i="11"/>
  <c r="I30" i="11"/>
  <c r="I31" i="11"/>
  <c r="I32" i="11"/>
  <c r="I33" i="11"/>
  <c r="C34" i="11"/>
  <c r="D34" i="11"/>
  <c r="E34" i="11"/>
  <c r="F34" i="11"/>
  <c r="H34" i="11"/>
  <c r="I17" i="5"/>
  <c r="I18" i="5" s="1"/>
  <c r="H18" i="5"/>
  <c r="F18" i="5"/>
  <c r="E18" i="5"/>
  <c r="D18" i="5"/>
  <c r="C18" i="5"/>
  <c r="I13" i="2"/>
  <c r="I14" i="2"/>
  <c r="I15" i="2"/>
  <c r="I16" i="2"/>
  <c r="I17" i="2"/>
  <c r="I18" i="2"/>
  <c r="H19" i="2"/>
  <c r="F19" i="2"/>
  <c r="E19" i="2"/>
  <c r="D19" i="2"/>
  <c r="C19" i="2"/>
  <c r="I7" i="2"/>
  <c r="I8" i="2"/>
  <c r="I9" i="2"/>
  <c r="I10" i="2"/>
  <c r="I11" i="2"/>
  <c r="H12" i="2"/>
  <c r="F12" i="2"/>
  <c r="E12" i="2"/>
  <c r="D12" i="2"/>
  <c r="C12" i="2"/>
  <c r="C13" i="10"/>
  <c r="D13" i="10"/>
  <c r="E13" i="10"/>
  <c r="F13" i="10"/>
  <c r="G13" i="10"/>
  <c r="E13" i="4"/>
  <c r="I7" i="4"/>
  <c r="I8" i="4"/>
  <c r="I9" i="4"/>
  <c r="I10" i="4"/>
  <c r="I11" i="4"/>
  <c r="I12" i="4"/>
  <c r="I21" i="2"/>
  <c r="I20" i="2"/>
  <c r="D13" i="4"/>
  <c r="C13" i="4"/>
  <c r="H13" i="4"/>
  <c r="F13" i="4"/>
  <c r="D22" i="2"/>
  <c r="H22" i="2"/>
  <c r="E22" i="2"/>
  <c r="F22" i="2"/>
  <c r="C22" i="2"/>
  <c r="I15" i="18" l="1"/>
  <c r="I22" i="2"/>
  <c r="F18" i="16"/>
  <c r="J18" i="16"/>
  <c r="H30" i="16"/>
  <c r="G30" i="16"/>
  <c r="G18" i="16"/>
  <c r="F23" i="14"/>
  <c r="J23" i="14"/>
  <c r="K22" i="14"/>
  <c r="F57" i="14"/>
  <c r="K56" i="14"/>
  <c r="G91" i="14"/>
  <c r="H72" i="16"/>
  <c r="J108" i="14"/>
  <c r="K120" i="14"/>
  <c r="E125" i="14"/>
  <c r="I125" i="14"/>
  <c r="K133" i="14"/>
  <c r="J142" i="14"/>
  <c r="E142" i="14"/>
  <c r="I142" i="14"/>
  <c r="I159" i="14"/>
  <c r="K188" i="14"/>
  <c r="E193" i="14"/>
  <c r="I193" i="14"/>
  <c r="E210" i="14"/>
  <c r="E18" i="16"/>
  <c r="I18" i="16"/>
  <c r="E30" i="16"/>
  <c r="I30" i="16"/>
  <c r="E44" i="16"/>
  <c r="I44" i="16"/>
  <c r="E72" i="16"/>
  <c r="I72" i="16"/>
  <c r="E86" i="16"/>
  <c r="I86" i="16"/>
  <c r="E100" i="16"/>
  <c r="I100" i="16"/>
  <c r="E114" i="16"/>
  <c r="I114" i="16"/>
  <c r="E128" i="16"/>
  <c r="I128" i="16"/>
  <c r="E142" i="16"/>
  <c r="I142" i="16"/>
  <c r="E156" i="16"/>
  <c r="I156" i="16"/>
  <c r="J18" i="15"/>
  <c r="J42" i="15"/>
  <c r="H44" i="16"/>
  <c r="H58" i="16"/>
  <c r="K158" i="14"/>
  <c r="K15" i="16"/>
  <c r="K27" i="16"/>
  <c r="F44" i="16"/>
  <c r="J44" i="16"/>
  <c r="F58" i="16"/>
  <c r="J58" i="16"/>
  <c r="F72" i="16"/>
  <c r="J72" i="16"/>
  <c r="F86" i="16"/>
  <c r="J86" i="16"/>
  <c r="F100" i="16"/>
  <c r="J100" i="16"/>
  <c r="F114" i="16"/>
  <c r="J114" i="16"/>
  <c r="F128" i="16"/>
  <c r="J128" i="16"/>
  <c r="F142" i="16"/>
  <c r="J142" i="16"/>
  <c r="F156" i="16"/>
  <c r="J156" i="16"/>
  <c r="K107" i="14"/>
  <c r="K40" i="16"/>
  <c r="K43" i="16"/>
  <c r="K47" i="16"/>
  <c r="K54" i="16"/>
  <c r="K58" i="16" s="1"/>
  <c r="G58" i="16"/>
  <c r="K57" i="16"/>
  <c r="K68" i="16"/>
  <c r="K71" i="16"/>
  <c r="K75" i="16"/>
  <c r="K82" i="16"/>
  <c r="K85" i="16"/>
  <c r="G86" i="16"/>
  <c r="K89" i="16"/>
  <c r="K100" i="16" s="1"/>
  <c r="K96" i="16"/>
  <c r="K99" i="16"/>
  <c r="G100" i="16"/>
  <c r="K103" i="16"/>
  <c r="K110" i="16"/>
  <c r="K113" i="16"/>
  <c r="G114" i="16"/>
  <c r="K117" i="16"/>
  <c r="K124" i="16"/>
  <c r="K127" i="16"/>
  <c r="G128" i="16"/>
  <c r="K131" i="16"/>
  <c r="K138" i="16"/>
  <c r="K141" i="16"/>
  <c r="G142" i="16"/>
  <c r="K145" i="16"/>
  <c r="K156" i="16" s="1"/>
  <c r="K152" i="16"/>
  <c r="K155" i="16"/>
  <c r="G156" i="16"/>
  <c r="K159" i="16"/>
  <c r="K169" i="16"/>
  <c r="H86" i="16"/>
  <c r="H100" i="16"/>
  <c r="H114" i="16"/>
  <c r="H128" i="16"/>
  <c r="H142" i="16"/>
  <c r="H156" i="16"/>
  <c r="H23" i="14"/>
  <c r="H57" i="14"/>
  <c r="E91" i="14"/>
  <c r="I91" i="14"/>
  <c r="K90" i="14"/>
  <c r="I40" i="14"/>
  <c r="K14" i="14"/>
  <c r="K48" i="14"/>
  <c r="J57" i="14"/>
  <c r="G40" i="14"/>
  <c r="K31" i="14"/>
  <c r="H108" i="14"/>
  <c r="G125" i="14"/>
  <c r="K116" i="14"/>
  <c r="H125" i="14"/>
  <c r="H142" i="14"/>
  <c r="H176" i="14"/>
  <c r="G193" i="14"/>
  <c r="K184" i="14"/>
  <c r="H193" i="14"/>
  <c r="F108" i="14"/>
  <c r="G108" i="14"/>
  <c r="K146" i="14"/>
  <c r="E159" i="14"/>
  <c r="G159" i="14"/>
  <c r="F176" i="14"/>
  <c r="K175" i="14"/>
  <c r="G176" i="14"/>
  <c r="E40" i="14"/>
  <c r="I74" i="14"/>
  <c r="H74" i="14"/>
  <c r="K73" i="14"/>
  <c r="F142" i="14"/>
  <c r="F159" i="14"/>
  <c r="J159" i="14"/>
  <c r="J176" i="14"/>
  <c r="J56" i="17"/>
  <c r="J25" i="17"/>
  <c r="I9" i="5"/>
  <c r="K166" i="16"/>
  <c r="K170" i="16" s="1"/>
  <c r="J170" i="16"/>
  <c r="E170" i="16"/>
  <c r="H170" i="16"/>
  <c r="F170" i="16"/>
  <c r="I170" i="16"/>
  <c r="G170" i="16"/>
  <c r="I12" i="2"/>
  <c r="I19" i="2"/>
  <c r="J54" i="15"/>
  <c r="I210" i="14"/>
  <c r="K209" i="14"/>
  <c r="G210" i="14"/>
  <c r="K99" i="14"/>
  <c r="E108" i="14"/>
  <c r="I108" i="14"/>
  <c r="K124" i="14"/>
  <c r="F125" i="14"/>
  <c r="J125" i="14"/>
  <c r="K141" i="14"/>
  <c r="G142" i="14"/>
  <c r="K150" i="14"/>
  <c r="H159" i="14"/>
  <c r="K167" i="14"/>
  <c r="E176" i="14"/>
  <c r="I176" i="14"/>
  <c r="K192" i="14"/>
  <c r="F193" i="14"/>
  <c r="J193" i="14"/>
  <c r="K39" i="14"/>
  <c r="G74" i="14"/>
  <c r="K82" i="14"/>
  <c r="K10" i="14"/>
  <c r="G23" i="14"/>
  <c r="H40" i="14"/>
  <c r="K35" i="14"/>
  <c r="E57" i="14"/>
  <c r="I57" i="14"/>
  <c r="K52" i="14"/>
  <c r="K61" i="14"/>
  <c r="K74" i="14" s="1"/>
  <c r="F74" i="14"/>
  <c r="J74" i="14"/>
  <c r="K78" i="14"/>
  <c r="F91" i="14"/>
  <c r="J91" i="14"/>
  <c r="K95" i="14"/>
  <c r="K137" i="14"/>
  <c r="K163" i="14"/>
  <c r="K205" i="14"/>
  <c r="F210" i="14"/>
  <c r="J210" i="14"/>
  <c r="E23" i="14"/>
  <c r="I23" i="14"/>
  <c r="K18" i="14"/>
  <c r="K27" i="14"/>
  <c r="F40" i="14"/>
  <c r="J40" i="14"/>
  <c r="K44" i="14"/>
  <c r="G57" i="14"/>
  <c r="K69" i="14"/>
  <c r="H91" i="14"/>
  <c r="K86" i="14"/>
  <c r="K103" i="14"/>
  <c r="K112" i="14"/>
  <c r="K129" i="14"/>
  <c r="K154" i="14"/>
  <c r="K171" i="14"/>
  <c r="K180" i="14"/>
  <c r="K197" i="14"/>
  <c r="K201" i="14"/>
  <c r="H210" i="14"/>
  <c r="J10" i="15"/>
  <c r="J34" i="15"/>
  <c r="J50" i="15"/>
  <c r="J22" i="15"/>
  <c r="J46" i="15"/>
  <c r="J14" i="15"/>
  <c r="J24" i="15"/>
  <c r="J26" i="15" s="1"/>
  <c r="J38" i="15"/>
  <c r="E26" i="15"/>
  <c r="J28" i="15"/>
  <c r="J30" i="15" s="1"/>
  <c r="K9" i="16"/>
  <c r="K18" i="16" s="1"/>
  <c r="K33" i="16"/>
  <c r="K61" i="16"/>
  <c r="K72" i="16" s="1"/>
  <c r="K21" i="16"/>
  <c r="E65" i="14"/>
  <c r="E74" i="14" s="1"/>
  <c r="I13" i="4"/>
  <c r="I13" i="10"/>
  <c r="I10" i="12"/>
  <c r="I34" i="11"/>
  <c r="I15" i="11"/>
  <c r="K30" i="16" l="1"/>
  <c r="K142" i="16"/>
  <c r="K128" i="16"/>
  <c r="K114" i="16"/>
  <c r="K86" i="16"/>
  <c r="K44" i="16"/>
  <c r="K108" i="14"/>
  <c r="K57" i="14"/>
  <c r="K23" i="14"/>
  <c r="K125" i="14"/>
  <c r="K159" i="14"/>
  <c r="K176" i="14"/>
  <c r="K40" i="14"/>
  <c r="K142" i="14"/>
  <c r="K91" i="14"/>
  <c r="K193" i="14"/>
  <c r="K210" i="14"/>
</calcChain>
</file>

<file path=xl/sharedStrings.xml><?xml version="1.0" encoding="utf-8"?>
<sst xmlns="http://schemas.openxmlformats.org/spreadsheetml/2006/main" count="1188" uniqueCount="257">
  <si>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</si>
  <si>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</si>
  <si>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</si>
  <si>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</si>
  <si>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</si>
  <si>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</si>
  <si>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</si>
  <si>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</si>
  <si>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</si>
  <si>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</si>
  <si>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</si>
  <si>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</si>
  <si>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</si>
  <si>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</si>
  <si>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</si>
  <si>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</si>
  <si>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</si>
  <si>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</si>
  <si>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</si>
  <si>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</si>
  <si>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</si>
  <si>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</si>
  <si>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</si>
  <si>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</si>
  <si>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</si>
  <si>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</si>
  <si>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</si>
  <si>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</si>
  <si>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</si>
  <si>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</si>
  <si>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</si>
  <si>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</si>
  <si>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</si>
  <si>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</si>
  <si>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</si>
  <si>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</si>
  <si>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</si>
  <si>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</si>
  <si>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</si>
  <si>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</si>
  <si>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</si>
  <si>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</si>
  <si>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</si>
  <si>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</si>
  <si>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</si>
  <si>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</si>
  <si>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</si>
  <si>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</si>
  <si>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</si>
  <si>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</si>
  <si>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</si>
  <si>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</si>
  <si>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</si>
  <si>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</si>
  <si>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</si>
  <si>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</si>
  <si>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</si>
  <si>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</si>
  <si>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</si>
  <si>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</si>
  <si>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</si>
  <si>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</si>
  <si>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</si>
  <si>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</si>
  <si>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</si>
  <si>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</si>
  <si>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</si>
  <si>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</si>
  <si>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</si>
  <si>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</si>
  <si>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</si>
  <si>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</si>
  <si>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</si>
  <si>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</si>
  <si>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</si>
  <si>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</si>
  <si>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</si>
  <si>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</si>
  <si>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</si>
  <si>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</si>
  <si>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</si>
  <si>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</si>
  <si>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</si>
  <si>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</si>
  <si>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</si>
  <si>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</si>
  <si>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</si>
  <si>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</si>
  <si>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</si>
  <si>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</si>
  <si>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</si>
  <si>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</si>
  <si>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Former East of England Planning Region</t>
  </si>
  <si>
    <t>EWC Chapter</t>
  </si>
  <si>
    <t>EWC Chapter Description</t>
  </si>
  <si>
    <t>Bedfordshire</t>
  </si>
  <si>
    <t>Cambridgeshire</t>
  </si>
  <si>
    <t>Essex</t>
  </si>
  <si>
    <t>Hertfordshire</t>
  </si>
  <si>
    <t>Norfolk</t>
  </si>
  <si>
    <t>Suffolk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</si>
  <si>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</si>
  <si>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</si>
  <si>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</si>
  <si>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</si>
  <si>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</si>
  <si>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</si>
  <si>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</si>
  <si>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</si>
  <si>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</si>
  <si>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</si>
  <si>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</si>
  <si>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</si>
  <si>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</si>
  <si>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</si>
  <si>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</si>
  <si>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</si>
  <si>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</si>
  <si>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</si>
  <si>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</si>
  <si>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</si>
  <si>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</si>
  <si>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</si>
  <si>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</si>
  <si>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</si>
  <si>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</si>
  <si>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</si>
  <si>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</si>
  <si>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</si>
  <si>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</si>
  <si>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</si>
  <si>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</si>
  <si>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</si>
  <si>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</si>
  <si>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</si>
  <si>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</si>
  <si>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</si>
  <si>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</si>
  <si>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</si>
  <si>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</si>
  <si>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</si>
  <si>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</si>
  <si>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</si>
  <si>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</si>
  <si>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</si>
  <si>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</si>
  <si>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</si>
  <si>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</si>
  <si>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</si>
  <si>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</si>
  <si>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</si>
  <si>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</si>
  <si>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</si>
  <si>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</si>
  <si>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</si>
  <si>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</si>
  <si>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</si>
  <si>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</si>
  <si>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</si>
  <si>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</si>
  <si>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</si>
  <si>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</si>
  <si>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</si>
  <si>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</si>
  <si>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</si>
  <si>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</si>
  <si>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</si>
  <si>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</si>
  <si>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</si>
  <si>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</si>
  <si>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</si>
  <si>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</si>
  <si>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EAST OF ENGLAND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</si>
  <si>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</si>
  <si>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</si>
  <si>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</si>
  <si>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</si>
  <si>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</si>
  <si>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</si>
  <si>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</si>
  <si>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</si>
  <si>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</si>
  <si>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</si>
  <si>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</si>
  <si>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</si>
  <si>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</si>
  <si>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</si>
  <si>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</si>
  <si>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</si>
  <si>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</si>
  <si>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</si>
  <si>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</si>
  <si>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</si>
  <si>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</si>
  <si>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</si>
  <si>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</si>
  <si>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</si>
  <si>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</si>
  <si>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</si>
  <si>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</si>
  <si>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</si>
  <si>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</si>
  <si>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</si>
  <si>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</si>
  <si>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</si>
  <si>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Transfer</t>
  </si>
  <si>
    <t>Civic amenity</t>
  </si>
  <si>
    <t>MRS</t>
  </si>
  <si>
    <t>Metal recycling</t>
  </si>
  <si>
    <t>MRS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</si>
  <si>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</si>
  <si>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</si>
  <si>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</si>
  <si>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</si>
  <si>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</si>
  <si>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</si>
  <si>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</si>
  <si>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</si>
  <si>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 xml:space="preserve">                </t>
  </si>
  <si>
    <t>Click on the link to go to the tab</t>
  </si>
  <si>
    <t>2014 Total</t>
  </si>
  <si>
    <t xml:space="preserve">Waste Management Information 2015 </t>
  </si>
  <si>
    <t>Landfill inputs 2015</t>
  </si>
  <si>
    <t>Landfill capacity 2015</t>
  </si>
  <si>
    <t>Land disposal inputs 2015</t>
  </si>
  <si>
    <t>Use of waste inputs 2015</t>
  </si>
  <si>
    <t>Hazardous waste deposits by fate 2015</t>
  </si>
  <si>
    <t>2015 Total</t>
  </si>
  <si>
    <t>Data for 2015 is classified into Landfill Directive categories..</t>
  </si>
  <si>
    <t>2015 landfill capacity data was obtained from environmental monitoring reports required by permits or directly from the operator.</t>
  </si>
  <si>
    <t>-</t>
  </si>
  <si>
    <t>Incineration inputs and capacity 2015</t>
  </si>
  <si>
    <t>Hazardous waste management and deposits 2015</t>
  </si>
  <si>
    <t>East of England: Landfill inputs 2015</t>
  </si>
  <si>
    <t>East of England: Landfill capacity 2015</t>
  </si>
  <si>
    <t>East of England: Landfill capacity trends from 1998/99 to 2015</t>
  </si>
  <si>
    <t>East of England: Transfer, treatment and metal recycling site inputs 2015</t>
  </si>
  <si>
    <t>East of England: Incineration throughput 2015</t>
  </si>
  <si>
    <t>East of England: Incineration capacity 2015</t>
  </si>
  <si>
    <t>East of England: Borehole and lagoon inputs 2015</t>
  </si>
  <si>
    <t>East of England: Deposit in landfill for recovery inputs 2015</t>
  </si>
  <si>
    <t>East of England: Use of waste inputs 2015</t>
  </si>
  <si>
    <t>East of England: Hazardous waste deposited by EWC chapter and former planning sub-region 2015 (tonnes)</t>
  </si>
  <si>
    <t>East of England: Hazardous waste managed by EWC chapter and former planning sub-region 2015 (tonnes)</t>
  </si>
  <si>
    <t>East of England: Hazardous waste deposited by fate and former planning sub-region 2015 (tonnes)</t>
  </si>
  <si>
    <t>East of England: Hazardous waste trends from 1998 to 2015</t>
  </si>
  <si>
    <t>East of England: Hazardous waste deposited by EWC chapter from 1998 to 2015 (tonnes)</t>
  </si>
  <si>
    <t>East of England: Hazardous waste deposited by fate from 1998 to 2015 (tonnes)</t>
  </si>
  <si>
    <t>East of England: Waste deposit trends: Landfill deposits by site type, waste type and sub-region 2000/1 to 2015</t>
  </si>
  <si>
    <t>East of England: Waste deposit trends: Transfer and treatment deposits by site type, waste type and sub-region from 2000/1 to 2015</t>
  </si>
  <si>
    <t>East of England: Hazardous waste managed by EWC chapter from 1998 - 2015 (tonnes)</t>
  </si>
  <si>
    <t>Landfill input trends from 2000 to 2015</t>
  </si>
  <si>
    <t>Landfill capacity trends from 2000 to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</si>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</sst>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Wingdings"/>
      <charset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5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</cellStyleXfs>
  <cellXfs count="540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7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7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7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10" fillId="0" borderId="6" xfId="0" applyNumberFormat="1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41" fontId="8" fillId="0" borderId="22" xfId="0" applyNumberFormat="1" applyFont="1" applyBorder="1"/>
    <xf numFmtId="0" fontId="8" fillId="0" borderId="26" xfId="6" applyFont="1" applyBorder="1"/>
    <xf numFmtId="41" fontId="10" fillId="0" borderId="12" xfId="0" applyNumberFormat="1" applyFont="1" applyFill="1" applyBorder="1" applyAlignment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5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8" xfId="0" applyNumberFormat="1" applyFont="1" applyFill="1" applyBorder="1" applyAlignment="1"/>
    <xf numFmtId="0" fontId="12" fillId="5" borderId="1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/>
    <xf numFmtId="41" fontId="12" fillId="5" borderId="19" xfId="0" applyNumberFormat="1" applyFont="1" applyFill="1" applyBorder="1" applyAlignment="1">
      <alignment horizontal="center"/>
    </xf>
    <xf numFmtId="41" fontId="12" fillId="5" borderId="16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10" xfId="0" applyFont="1" applyFill="1" applyBorder="1"/>
    <xf numFmtId="41" fontId="8" fillId="0" borderId="23" xfId="0" applyNumberFormat="1" applyFont="1" applyBorder="1"/>
    <xf numFmtId="41" fontId="8" fillId="0" borderId="24" xfId="0" applyNumberFormat="1" applyFont="1" applyBorder="1"/>
    <xf numFmtId="41" fontId="10" fillId="0" borderId="15" xfId="0" applyNumberFormat="1" applyFont="1" applyFill="1" applyBorder="1"/>
    <xf numFmtId="0" fontId="8" fillId="0" borderId="9" xfId="0" applyFont="1" applyFill="1" applyBorder="1"/>
    <xf numFmtId="41" fontId="10" fillId="0" borderId="6" xfId="0" applyNumberFormat="1" applyFont="1" applyFill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12" xfId="0" applyFont="1" applyFill="1" applyBorder="1"/>
    <xf numFmtId="0" fontId="12" fillId="5" borderId="5" xfId="0" applyFont="1" applyFill="1" applyBorder="1"/>
    <xf numFmtId="41" fontId="12" fillId="5" borderId="7" xfId="0" applyNumberFormat="1" applyFont="1" applyFill="1" applyBorder="1"/>
    <xf numFmtId="41" fontId="12" fillId="5" borderId="16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8" fillId="0" borderId="0" xfId="2" applyFont="1" applyFill="1" applyBorder="1"/>
    <xf numFmtId="0" fontId="8" fillId="0" borderId="32" xfId="0" applyFont="1" applyFill="1" applyBorder="1"/>
    <xf numFmtId="41" fontId="12" fillId="5" borderId="19" xfId="0" applyNumberFormat="1" applyFont="1" applyFill="1" applyBorder="1"/>
    <xf numFmtId="41" fontId="12" fillId="5" borderId="18" xfId="0" applyNumberFormat="1" applyFont="1" applyFill="1" applyBorder="1"/>
    <xf numFmtId="0" fontId="8" fillId="0" borderId="0" xfId="0" applyFont="1" applyAlignment="1">
      <alignment wrapText="1"/>
    </xf>
    <xf numFmtId="0" fontId="8" fillId="0" borderId="18" xfId="0" applyFont="1" applyBorder="1"/>
    <xf numFmtId="0" fontId="8" fillId="0" borderId="0" xfId="0" applyFont="1" applyAlignment="1">
      <alignment horizontal="center" vertical="center" wrapText="1"/>
    </xf>
    <xf numFmtId="41" fontId="10" fillId="0" borderId="6" xfId="0" applyNumberFormat="1" applyFont="1" applyBorder="1"/>
    <xf numFmtId="41" fontId="8" fillId="0" borderId="0" xfId="0" applyNumberFormat="1" applyFont="1" applyBorder="1"/>
    <xf numFmtId="41" fontId="12" fillId="5" borderId="8" xfId="0" applyNumberFormat="1" applyFont="1" applyFill="1" applyBorder="1"/>
    <xf numFmtId="3" fontId="8" fillId="0" borderId="23" xfId="0" applyNumberFormat="1" applyFont="1" applyBorder="1"/>
    <xf numFmtId="3" fontId="8" fillId="0" borderId="24" xfId="0" applyNumberFormat="1" applyFont="1" applyBorder="1"/>
    <xf numFmtId="3" fontId="8" fillId="0" borderId="22" xfId="0" applyNumberFormat="1" applyFont="1" applyBorder="1"/>
    <xf numFmtId="3" fontId="8" fillId="0" borderId="0" xfId="0" applyNumberFormat="1" applyFont="1"/>
    <xf numFmtId="41" fontId="12" fillId="5" borderId="5" xfId="0" applyNumberFormat="1" applyFont="1" applyFill="1" applyBorder="1"/>
    <xf numFmtId="0" fontId="8" fillId="0" borderId="15" xfId="0" applyFont="1" applyFill="1" applyBorder="1"/>
    <xf numFmtId="0" fontId="8" fillId="0" borderId="31" xfId="0" applyFont="1" applyFill="1" applyBorder="1"/>
    <xf numFmtId="41" fontId="12" fillId="5" borderId="20" xfId="0" applyNumberFormat="1" applyFont="1" applyFill="1" applyBorder="1"/>
    <xf numFmtId="41" fontId="12" fillId="5" borderId="21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6" xfId="0" applyNumberFormat="1" applyFont="1" applyFill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41" fontId="10" fillId="0" borderId="8" xfId="0" applyNumberFormat="1" applyFont="1" applyBorder="1" applyAlignment="1">
      <alignment vertical="center"/>
    </xf>
    <xf numFmtId="41" fontId="12" fillId="5" borderId="20" xfId="0" applyNumberFormat="1" applyFont="1" applyFill="1" applyBorder="1" applyAlignment="1">
      <alignment horizontal="center" vertical="center"/>
    </xf>
    <xf numFmtId="41" fontId="12" fillId="5" borderId="21" xfId="0" applyNumberFormat="1" applyFont="1" applyFill="1" applyBorder="1" applyAlignment="1">
      <alignment horizontal="center" vertical="center"/>
    </xf>
    <xf numFmtId="3" fontId="8" fillId="0" borderId="30" xfId="0" applyNumberFormat="1" applyFont="1" applyBorder="1"/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0" fontId="12" fillId="5" borderId="53" xfId="0" applyFont="1" applyFill="1" applyBorder="1" applyAlignment="1">
      <alignment horizontal="center" vertical="center" wrapText="1"/>
    </xf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10" fillId="0" borderId="1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22" fillId="0" borderId="27" xfId="0" applyFont="1" applyBorder="1"/>
    <xf numFmtId="0" fontId="22" fillId="0" borderId="46" xfId="0" applyFont="1" applyBorder="1"/>
    <xf numFmtId="41" fontId="23" fillId="0" borderId="6" xfId="0" applyNumberFormat="1" applyFont="1" applyBorder="1"/>
    <xf numFmtId="0" fontId="22" fillId="0" borderId="31" xfId="0" applyFont="1" applyBorder="1"/>
    <xf numFmtId="0" fontId="22" fillId="0" borderId="33" xfId="0" applyFont="1" applyBorder="1"/>
    <xf numFmtId="0" fontId="22" fillId="0" borderId="30" xfId="0" applyFont="1" applyBorder="1"/>
    <xf numFmtId="0" fontId="22" fillId="0" borderId="47" xfId="0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12" fillId="5" borderId="5" xfId="0" applyFont="1" applyFill="1" applyBorder="1" applyAlignment="1">
      <alignment wrapText="1"/>
    </xf>
    <xf numFmtId="0" fontId="12" fillId="5" borderId="21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0" fontId="22" fillId="0" borderId="33" xfId="0" applyFont="1" applyFill="1" applyBorder="1" applyAlignment="1">
      <alignment wrapText="1"/>
    </xf>
    <xf numFmtId="41" fontId="23" fillId="0" borderId="6" xfId="0" applyNumberFormat="1" applyFont="1" applyBorder="1" applyAlignment="1">
      <alignment horizontal="right"/>
    </xf>
    <xf numFmtId="0" fontId="22" fillId="0" borderId="30" xfId="0" applyFont="1" applyFill="1" applyBorder="1" applyAlignment="1">
      <alignment wrapText="1"/>
    </xf>
    <xf numFmtId="0" fontId="12" fillId="6" borderId="7" xfId="0" applyFont="1" applyFill="1" applyBorder="1" applyAlignment="1">
      <alignment horizontal="center" wrapText="1"/>
    </xf>
    <xf numFmtId="3" fontId="22" fillId="0" borderId="23" xfId="0" applyNumberFormat="1" applyFont="1" applyBorder="1"/>
    <xf numFmtId="41" fontId="23" fillId="0" borderId="48" xfId="0" applyNumberFormat="1" applyFont="1" applyBorder="1"/>
    <xf numFmtId="3" fontId="22" fillId="0" borderId="22" xfId="0" applyNumberFormat="1" applyFont="1" applyBorder="1"/>
    <xf numFmtId="41" fontId="22" fillId="0" borderId="31" xfId="0" applyNumberFormat="1" applyFont="1" applyBorder="1"/>
    <xf numFmtId="0" fontId="22" fillId="0" borderId="0" xfId="0" applyFont="1"/>
    <xf numFmtId="0" fontId="24" fillId="0" borderId="0" xfId="8" applyFont="1"/>
    <xf numFmtId="0" fontId="14" fillId="0" borderId="0" xfId="10" applyFont="1" applyFill="1" applyBorder="1"/>
    <xf numFmtId="0" fontId="24" fillId="0" borderId="0" xfId="1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2" fillId="7" borderId="15" xfId="0" applyFont="1" applyFill="1" applyBorder="1" applyAlignment="1">
      <alignment horizontal="right"/>
    </xf>
    <xf numFmtId="41" fontId="22" fillId="7" borderId="15" xfId="0" applyNumberFormat="1" applyFont="1" applyFill="1" applyBorder="1"/>
    <xf numFmtId="0" fontId="22" fillId="7" borderId="6" xfId="0" applyFont="1" applyFill="1" applyBorder="1" applyAlignment="1">
      <alignment horizontal="right"/>
    </xf>
    <xf numFmtId="41" fontId="22" fillId="7" borderId="6" xfId="0" applyNumberFormat="1" applyFont="1" applyFill="1" applyBorder="1"/>
    <xf numFmtId="0" fontId="22" fillId="7" borderId="12" xfId="0" applyFont="1" applyFill="1" applyBorder="1" applyAlignment="1">
      <alignment horizontal="right"/>
    </xf>
    <xf numFmtId="0" fontId="22" fillId="7" borderId="0" xfId="0" applyFont="1" applyFill="1" applyBorder="1" applyAlignment="1">
      <alignment horizontal="right"/>
    </xf>
    <xf numFmtId="41" fontId="22" fillId="7" borderId="31" xfId="0" applyNumberFormat="1" applyFont="1" applyFill="1" applyBorder="1"/>
    <xf numFmtId="41" fontId="22" fillId="7" borderId="0" xfId="0" applyNumberFormat="1" applyFont="1" applyFill="1" applyBorder="1"/>
    <xf numFmtId="41" fontId="22" fillId="7" borderId="12" xfId="0" applyNumberFormat="1" applyFont="1" applyFill="1" applyBorder="1"/>
    <xf numFmtId="41" fontId="8" fillId="0" borderId="0" xfId="0" applyNumberFormat="1" applyFont="1" applyFill="1" applyBorder="1" applyAlignment="1"/>
    <xf numFmtId="41" fontId="8" fillId="0" borderId="33" xfId="0" applyNumberFormat="1" applyFont="1" applyFill="1" applyBorder="1" applyAlignment="1"/>
    <xf numFmtId="166" fontId="8" fillId="0" borderId="0" xfId="1" applyNumberFormat="1" applyFont="1" applyFill="1"/>
    <xf numFmtId="41" fontId="8" fillId="0" borderId="0" xfId="1" applyNumberFormat="1" applyFont="1" applyFill="1"/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right"/>
    </xf>
    <xf numFmtId="0" fontId="25" fillId="5" borderId="7" xfId="0" applyFont="1" applyFill="1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2" fillId="7" borderId="0" xfId="0" applyFont="1" applyFill="1" applyBorder="1"/>
    <xf numFmtId="41" fontId="22" fillId="7" borderId="33" xfId="0" applyNumberFormat="1" applyFont="1" applyFill="1" applyBorder="1"/>
    <xf numFmtId="0" fontId="22" fillId="7" borderId="46" xfId="0" applyFont="1" applyFill="1" applyBorder="1"/>
    <xf numFmtId="0" fontId="22" fillId="7" borderId="47" xfId="0" applyFont="1" applyFill="1" applyBorder="1"/>
    <xf numFmtId="0" fontId="22" fillId="7" borderId="42" xfId="0" applyFont="1" applyFill="1" applyBorder="1"/>
    <xf numFmtId="3" fontId="8" fillId="0" borderId="27" xfId="0" applyNumberFormat="1" applyFont="1" applyBorder="1"/>
    <xf numFmtId="3" fontId="8" fillId="0" borderId="42" xfId="0" applyNumberFormat="1" applyFont="1" applyBorder="1"/>
    <xf numFmtId="3" fontId="8" fillId="0" borderId="46" xfId="0" applyNumberFormat="1" applyFont="1" applyBorder="1"/>
    <xf numFmtId="0" fontId="22" fillId="7" borderId="18" xfId="0" applyFont="1" applyFill="1" applyBorder="1"/>
    <xf numFmtId="3" fontId="8" fillId="0" borderId="18" xfId="0" applyNumberFormat="1" applyFont="1" applyBorder="1"/>
    <xf numFmtId="3" fontId="8" fillId="0" borderId="47" xfId="0" applyNumberFormat="1" applyFont="1" applyBorder="1"/>
    <xf numFmtId="0" fontId="16" fillId="0" borderId="0" xfId="0" applyFont="1" applyAlignment="1">
      <alignment horizontal="left"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/>
    </xf>
    <xf numFmtId="41" fontId="12" fillId="5" borderId="12" xfId="0" applyNumberFormat="1" applyFont="1" applyFill="1" applyBorder="1"/>
    <xf numFmtId="41" fontId="12" fillId="5" borderId="0" xfId="0" applyNumberFormat="1" applyFont="1" applyFill="1" applyBorder="1"/>
    <xf numFmtId="0" fontId="8" fillId="7" borderId="15" xfId="0" applyFont="1" applyFill="1" applyBorder="1"/>
    <xf numFmtId="41" fontId="8" fillId="7" borderId="27" xfId="0" applyNumberFormat="1" applyFont="1" applyFill="1" applyBorder="1"/>
    <xf numFmtId="41" fontId="8" fillId="7" borderId="42" xfId="0" applyNumberFormat="1" applyFont="1" applyFill="1" applyBorder="1"/>
    <xf numFmtId="41" fontId="8" fillId="7" borderId="15" xfId="0" applyNumberFormat="1" applyFont="1" applyFill="1" applyBorder="1"/>
    <xf numFmtId="0" fontId="8" fillId="7" borderId="6" xfId="0" applyFont="1" applyFill="1" applyBorder="1"/>
    <xf numFmtId="41" fontId="8" fillId="7" borderId="31" xfId="0" applyNumberFormat="1" applyFont="1" applyFill="1" applyBorder="1"/>
    <xf numFmtId="41" fontId="8" fillId="7" borderId="0" xfId="0" applyNumberFormat="1" applyFont="1" applyFill="1" applyBorder="1"/>
    <xf numFmtId="41" fontId="8" fillId="7" borderId="6" xfId="0" applyNumberFormat="1" applyFont="1" applyFill="1" applyBorder="1"/>
    <xf numFmtId="41" fontId="8" fillId="7" borderId="33" xfId="0" applyNumberFormat="1" applyFont="1" applyFill="1" applyBorder="1"/>
    <xf numFmtId="0" fontId="8" fillId="7" borderId="12" xfId="0" applyFont="1" applyFill="1" applyBorder="1"/>
    <xf numFmtId="41" fontId="8" fillId="7" borderId="30" xfId="0" applyNumberFormat="1" applyFont="1" applyFill="1" applyBorder="1"/>
    <xf numFmtId="41" fontId="8" fillId="7" borderId="18" xfId="0" applyNumberFormat="1" applyFont="1" applyFill="1" applyBorder="1"/>
    <xf numFmtId="41" fontId="8" fillId="7" borderId="47" xfId="0" applyNumberFormat="1" applyFont="1" applyFill="1" applyBorder="1"/>
    <xf numFmtId="41" fontId="8" fillId="7" borderId="12" xfId="0" applyNumberFormat="1" applyFont="1" applyFill="1" applyBorder="1"/>
    <xf numFmtId="0" fontId="8" fillId="7" borderId="31" xfId="0" applyFont="1" applyFill="1" applyBorder="1"/>
    <xf numFmtId="0" fontId="10" fillId="0" borderId="0" xfId="0" applyFont="1" applyBorder="1"/>
    <xf numFmtId="0" fontId="12" fillId="5" borderId="4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26" fillId="0" borderId="0" xfId="0" applyFont="1" applyFill="1" applyBorder="1"/>
    <xf numFmtId="41" fontId="10" fillId="0" borderId="33" xfId="0" applyNumberFormat="1" applyFont="1" applyFill="1" applyBorder="1"/>
    <xf numFmtId="3" fontId="8" fillId="0" borderId="31" xfId="0" applyNumberFormat="1" applyFont="1" applyBorder="1"/>
    <xf numFmtId="3" fontId="8" fillId="0" borderId="0" xfId="0" applyNumberFormat="1" applyFont="1" applyBorder="1"/>
    <xf numFmtId="3" fontId="8" fillId="0" borderId="33" xfId="0" applyNumberFormat="1" applyFont="1" applyBorder="1"/>
    <xf numFmtId="41" fontId="8" fillId="0" borderId="31" xfId="0" applyNumberFormat="1" applyFont="1" applyBorder="1"/>
    <xf numFmtId="3" fontId="27" fillId="9" borderId="27" xfId="0" applyNumberFormat="1" applyFont="1" applyFill="1" applyBorder="1"/>
    <xf numFmtId="3" fontId="27" fillId="9" borderId="42" xfId="0" applyNumberFormat="1" applyFont="1" applyFill="1" applyBorder="1"/>
    <xf numFmtId="3" fontId="27" fillId="9" borderId="46" xfId="0" applyNumberFormat="1" applyFont="1" applyFill="1" applyBorder="1"/>
    <xf numFmtId="0" fontId="22" fillId="8" borderId="0" xfId="0" applyFont="1" applyFill="1" applyBorder="1"/>
    <xf numFmtId="0" fontId="22" fillId="0" borderId="0" xfId="0" applyFont="1" applyFill="1" applyBorder="1" applyAlignment="1">
      <alignment wrapText="1"/>
    </xf>
    <xf numFmtId="41" fontId="23" fillId="0" borderId="33" xfId="0" applyNumberFormat="1" applyFont="1" applyBorder="1" applyAlignment="1">
      <alignment horizontal="right"/>
    </xf>
    <xf numFmtId="0" fontId="22" fillId="0" borderId="18" xfId="0" applyFont="1" applyFill="1" applyBorder="1" applyAlignment="1">
      <alignment wrapText="1"/>
    </xf>
    <xf numFmtId="0" fontId="12" fillId="5" borderId="21" xfId="0" applyFont="1" applyFill="1" applyBorder="1" applyAlignment="1">
      <alignment horizontal="center"/>
    </xf>
    <xf numFmtId="41" fontId="8" fillId="0" borderId="33" xfId="0" applyNumberFormat="1" applyFont="1" applyBorder="1"/>
    <xf numFmtId="41" fontId="8" fillId="0" borderId="30" xfId="0" applyNumberFormat="1" applyFont="1" applyBorder="1"/>
    <xf numFmtId="41" fontId="8" fillId="0" borderId="18" xfId="0" applyNumberFormat="1" applyFont="1" applyBorder="1"/>
    <xf numFmtId="41" fontId="8" fillId="0" borderId="47" xfId="0" applyNumberFormat="1" applyFont="1" applyBorder="1"/>
    <xf numFmtId="41" fontId="23" fillId="0" borderId="59" xfId="0" applyNumberFormat="1" applyFont="1" applyBorder="1"/>
    <xf numFmtId="41" fontId="22" fillId="0" borderId="0" xfId="0" applyNumberFormat="1" applyFont="1" applyBorder="1"/>
    <xf numFmtId="41" fontId="22" fillId="0" borderId="33" xfId="0" applyNumberFormat="1" applyFont="1" applyBorder="1"/>
    <xf numFmtId="0" fontId="23" fillId="8" borderId="5" xfId="0" applyNumberFormat="1" applyFont="1" applyFill="1" applyBorder="1" applyAlignment="1">
      <alignment vertical="center" wrapText="1"/>
    </xf>
    <xf numFmtId="0" fontId="22" fillId="8" borderId="7" xfId="0" applyFont="1" applyFill="1" applyBorder="1" applyAlignment="1">
      <alignment horizontal="right"/>
    </xf>
    <xf numFmtId="41" fontId="22" fillId="8" borderId="7" xfId="0" applyNumberFormat="1" applyFont="1" applyFill="1" applyBorder="1"/>
    <xf numFmtId="41" fontId="22" fillId="8" borderId="8" xfId="0" applyNumberFormat="1" applyFont="1" applyFill="1" applyBorder="1"/>
    <xf numFmtId="0" fontId="22" fillId="8" borderId="0" xfId="0" applyFont="1" applyFill="1" applyBorder="1" applyAlignment="1">
      <alignment horizontal="right"/>
    </xf>
    <xf numFmtId="41" fontId="22" fillId="8" borderId="31" xfId="0" applyNumberFormat="1" applyFont="1" applyFill="1" applyBorder="1"/>
    <xf numFmtId="41" fontId="22" fillId="8" borderId="0" xfId="0" applyNumberFormat="1" applyFont="1" applyFill="1" applyBorder="1"/>
    <xf numFmtId="41" fontId="22" fillId="8" borderId="6" xfId="0" applyNumberFormat="1" applyFont="1" applyFill="1" applyBorder="1"/>
    <xf numFmtId="0" fontId="23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27" xfId="0" applyFont="1" applyFill="1" applyBorder="1" applyAlignment="1">
      <alignment vertical="center"/>
    </xf>
    <xf numFmtId="41" fontId="22" fillId="8" borderId="42" xfId="0" applyNumberFormat="1" applyFont="1" applyFill="1" applyBorder="1"/>
    <xf numFmtId="41" fontId="22" fillId="8" borderId="15" xfId="0" applyNumberFormat="1" applyFont="1" applyFill="1" applyBorder="1"/>
    <xf numFmtId="0" fontId="23" fillId="8" borderId="5" xfId="0" applyFont="1" applyFill="1" applyBorder="1" applyAlignment="1">
      <alignment vertical="center" wrapText="1"/>
    </xf>
    <xf numFmtId="0" fontId="22" fillId="8" borderId="18" xfId="0" applyFont="1" applyFill="1" applyBorder="1" applyAlignment="1">
      <alignment horizontal="right"/>
    </xf>
    <xf numFmtId="41" fontId="22" fillId="8" borderId="30" xfId="0" applyNumberFormat="1" applyFont="1" applyFill="1" applyBorder="1"/>
    <xf numFmtId="41" fontId="22" fillId="8" borderId="18" xfId="0" applyNumberFormat="1" applyFont="1" applyFill="1" applyBorder="1"/>
    <xf numFmtId="41" fontId="22" fillId="8" borderId="12" xfId="0" applyNumberFormat="1" applyFont="1" applyFill="1" applyBorder="1"/>
    <xf numFmtId="0" fontId="22" fillId="8" borderId="15" xfId="0" applyFont="1" applyFill="1" applyBorder="1" applyAlignment="1">
      <alignment horizontal="right"/>
    </xf>
    <xf numFmtId="41" fontId="8" fillId="8" borderId="0" xfId="0" applyNumberFormat="1" applyFont="1" applyFill="1" applyBorder="1" applyAlignment="1"/>
    <xf numFmtId="0" fontId="22" fillId="8" borderId="6" xfId="0" applyFont="1" applyFill="1" applyBorder="1" applyAlignment="1">
      <alignment horizontal="right"/>
    </xf>
    <xf numFmtId="0" fontId="22" fillId="8" borderId="12" xfId="0" applyFont="1" applyFill="1" applyBorder="1" applyAlignment="1">
      <alignment horizontal="right"/>
    </xf>
    <xf numFmtId="0" fontId="23" fillId="8" borderId="5" xfId="0" applyFont="1" applyFill="1" applyBorder="1"/>
    <xf numFmtId="41" fontId="8" fillId="8" borderId="27" xfId="2" applyFont="1" applyFill="1" applyBorder="1"/>
    <xf numFmtId="41" fontId="8" fillId="8" borderId="42" xfId="2" applyFont="1" applyFill="1" applyBorder="1"/>
    <xf numFmtId="41" fontId="8" fillId="8" borderId="31" xfId="2" applyFont="1" applyFill="1" applyBorder="1"/>
    <xf numFmtId="41" fontId="8" fillId="8" borderId="0" xfId="2" applyFont="1" applyFill="1" applyBorder="1"/>
    <xf numFmtId="41" fontId="8" fillId="8" borderId="30" xfId="2" applyFont="1" applyFill="1" applyBorder="1"/>
    <xf numFmtId="41" fontId="8" fillId="8" borderId="18" xfId="2" applyFont="1" applyFill="1" applyBorder="1"/>
    <xf numFmtId="167" fontId="8" fillId="8" borderId="18" xfId="2" applyNumberFormat="1" applyFont="1" applyFill="1" applyBorder="1"/>
    <xf numFmtId="41" fontId="8" fillId="8" borderId="46" xfId="2" applyFont="1" applyFill="1" applyBorder="1"/>
    <xf numFmtId="41" fontId="8" fillId="8" borderId="33" xfId="2" applyFont="1" applyFill="1" applyBorder="1"/>
    <xf numFmtId="41" fontId="8" fillId="8" borderId="47" xfId="2" applyFont="1" applyFill="1" applyBorder="1"/>
    <xf numFmtId="0" fontId="23" fillId="8" borderId="7" xfId="0" applyFont="1" applyFill="1" applyBorder="1" applyAlignment="1">
      <alignment horizontal="right"/>
    </xf>
    <xf numFmtId="41" fontId="23" fillId="8" borderId="7" xfId="0" applyNumberFormat="1" applyFont="1" applyFill="1" applyBorder="1"/>
    <xf numFmtId="41" fontId="23" fillId="8" borderId="8" xfId="0" applyNumberFormat="1" applyFont="1" applyFill="1" applyBorder="1"/>
    <xf numFmtId="41" fontId="8" fillId="8" borderId="0" xfId="2" applyNumberFormat="1" applyFont="1" applyFill="1" applyBorder="1"/>
    <xf numFmtId="41" fontId="8" fillId="8" borderId="0" xfId="1" applyNumberFormat="1" applyFont="1" applyFill="1"/>
    <xf numFmtId="3" fontId="8" fillId="8" borderId="24" xfId="0" applyNumberFormat="1" applyFont="1" applyFill="1" applyBorder="1"/>
    <xf numFmtId="3" fontId="8" fillId="8" borderId="0" xfId="0" applyNumberFormat="1" applyFont="1" applyFill="1"/>
    <xf numFmtId="41" fontId="12" fillId="5" borderId="42" xfId="0" applyNumberFormat="1" applyFont="1" applyFill="1" applyBorder="1"/>
    <xf numFmtId="3" fontId="8" fillId="0" borderId="60" xfId="0" applyNumberFormat="1" applyFont="1" applyBorder="1"/>
    <xf numFmtId="0" fontId="23" fillId="8" borderId="5" xfId="0" applyNumberFormat="1" applyFont="1" applyFill="1" applyBorder="1" applyAlignment="1">
      <alignment vertical="center"/>
    </xf>
    <xf numFmtId="0" fontId="22" fillId="8" borderId="7" xfId="0" applyFont="1" applyFill="1" applyBorder="1"/>
    <xf numFmtId="41" fontId="22" fillId="8" borderId="5" xfId="0" applyNumberFormat="1" applyFont="1" applyFill="1" applyBorder="1"/>
    <xf numFmtId="41" fontId="22" fillId="8" borderId="21" xfId="0" applyNumberFormat="1" applyFont="1" applyFill="1" applyBorder="1"/>
    <xf numFmtId="41" fontId="22" fillId="8" borderId="33" xfId="0" applyNumberFormat="1" applyFont="1" applyFill="1" applyBorder="1"/>
    <xf numFmtId="0" fontId="22" fillId="8" borderId="31" xfId="0" applyFont="1" applyFill="1" applyBorder="1"/>
    <xf numFmtId="0" fontId="23" fillId="8" borderId="27" xfId="0" applyFont="1" applyFill="1" applyBorder="1"/>
    <xf numFmtId="0" fontId="22" fillId="8" borderId="42" xfId="0" applyFont="1" applyFill="1" applyBorder="1"/>
    <xf numFmtId="41" fontId="22" fillId="8" borderId="27" xfId="0" applyNumberFormat="1" applyFont="1" applyFill="1" applyBorder="1"/>
    <xf numFmtId="41" fontId="22" fillId="8" borderId="46" xfId="0" applyNumberFormat="1" applyFont="1" applyFill="1" applyBorder="1"/>
    <xf numFmtId="0" fontId="22" fillId="8" borderId="21" xfId="0" applyFont="1" applyFill="1" applyBorder="1"/>
    <xf numFmtId="41" fontId="8" fillId="8" borderId="23" xfId="0" applyNumberFormat="1" applyFont="1" applyFill="1" applyBorder="1"/>
    <xf numFmtId="41" fontId="8" fillId="8" borderId="24" xfId="0" applyNumberFormat="1" applyFont="1" applyFill="1" applyBorder="1"/>
    <xf numFmtId="41" fontId="8" fillId="8" borderId="22" xfId="0" applyNumberFormat="1" applyFont="1" applyFill="1" applyBorder="1"/>
    <xf numFmtId="41" fontId="8" fillId="8" borderId="0" xfId="0" applyNumberFormat="1" applyFont="1" applyFill="1"/>
    <xf numFmtId="3" fontId="8" fillId="8" borderId="23" xfId="0" applyNumberFormat="1" applyFont="1" applyFill="1" applyBorder="1"/>
    <xf numFmtId="3" fontId="8" fillId="8" borderId="22" xfId="0" applyNumberFormat="1" applyFont="1" applyFill="1" applyBorder="1"/>
    <xf numFmtId="3" fontId="8" fillId="8" borderId="27" xfId="0" applyNumberFormat="1" applyFont="1" applyFill="1" applyBorder="1"/>
    <xf numFmtId="3" fontId="8" fillId="8" borderId="42" xfId="0" applyNumberFormat="1" applyFont="1" applyFill="1" applyBorder="1"/>
    <xf numFmtId="3" fontId="8" fillId="8" borderId="46" xfId="0" applyNumberFormat="1" applyFont="1" applyFill="1" applyBorder="1"/>
    <xf numFmtId="3" fontId="8" fillId="8" borderId="31" xfId="0" applyNumberFormat="1" applyFont="1" applyFill="1" applyBorder="1"/>
    <xf numFmtId="3" fontId="8" fillId="8" borderId="0" xfId="0" applyNumberFormat="1" applyFont="1" applyFill="1" applyBorder="1"/>
    <xf numFmtId="3" fontId="8" fillId="8" borderId="33" xfId="0" applyNumberFormat="1" applyFont="1" applyFill="1" applyBorder="1"/>
    <xf numFmtId="41" fontId="8" fillId="8" borderId="31" xfId="0" applyNumberFormat="1" applyFont="1" applyFill="1" applyBorder="1"/>
    <xf numFmtId="41" fontId="8" fillId="8" borderId="0" xfId="0" applyNumberFormat="1" applyFont="1" applyFill="1" applyBorder="1"/>
    <xf numFmtId="3" fontId="8" fillId="8" borderId="30" xfId="0" applyNumberFormat="1" applyFont="1" applyFill="1" applyBorder="1"/>
    <xf numFmtId="3" fontId="8" fillId="8" borderId="18" xfId="0" applyNumberFormat="1" applyFont="1" applyFill="1" applyBorder="1"/>
    <xf numFmtId="3" fontId="8" fillId="8" borderId="47" xfId="0" applyNumberFormat="1" applyFont="1" applyFill="1" applyBorder="1"/>
    <xf numFmtId="0" fontId="28" fillId="6" borderId="5" xfId="0" applyFont="1" applyFill="1" applyBorder="1" applyAlignment="1">
      <alignment horizontal="left" wrapText="1"/>
    </xf>
    <xf numFmtId="41" fontId="28" fillId="5" borderId="5" xfId="0" applyNumberFormat="1" applyFont="1" applyFill="1" applyBorder="1"/>
    <xf numFmtId="41" fontId="28" fillId="5" borderId="7" xfId="0" applyNumberFormat="1" applyFont="1" applyFill="1" applyBorder="1"/>
    <xf numFmtId="41" fontId="28" fillId="5" borderId="21" xfId="0" applyNumberFormat="1" applyFont="1" applyFill="1" applyBorder="1"/>
    <xf numFmtId="0" fontId="28" fillId="5" borderId="5" xfId="0" applyFont="1" applyFill="1" applyBorder="1"/>
    <xf numFmtId="0" fontId="28" fillId="5" borderId="7" xfId="0" applyFont="1" applyFill="1" applyBorder="1"/>
    <xf numFmtId="41" fontId="28" fillId="5" borderId="8" xfId="0" applyNumberFormat="1" applyFont="1" applyFill="1" applyBorder="1"/>
    <xf numFmtId="0" fontId="29" fillId="5" borderId="7" xfId="0" applyFont="1" applyFill="1" applyBorder="1"/>
    <xf numFmtId="41" fontId="28" fillId="5" borderId="30" xfId="0" applyNumberFormat="1" applyFont="1" applyFill="1" applyBorder="1" applyAlignment="1">
      <alignment horizontal="right"/>
    </xf>
    <xf numFmtId="41" fontId="28" fillId="5" borderId="18" xfId="0" applyNumberFormat="1" applyFont="1" applyFill="1" applyBorder="1" applyAlignment="1">
      <alignment horizontal="right"/>
    </xf>
    <xf numFmtId="41" fontId="28" fillId="5" borderId="47" xfId="0" applyNumberFormat="1" applyFont="1" applyFill="1" applyBorder="1" applyAlignment="1">
      <alignment horizontal="right"/>
    </xf>
    <xf numFmtId="41" fontId="28" fillId="5" borderId="8" xfId="0" applyNumberFormat="1" applyFont="1" applyFill="1" applyBorder="1" applyAlignment="1">
      <alignment horizontal="right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1" xfId="8" applyFont="1" applyFill="1" applyBorder="1" applyAlignment="1">
      <alignment horizontal="center" vertical="center" wrapText="1"/>
    </xf>
    <xf numFmtId="0" fontId="22" fillId="0" borderId="27" xfId="8" applyFont="1" applyFill="1" applyBorder="1" applyAlignment="1">
      <alignment horizontal="left" wrapText="1"/>
    </xf>
    <xf numFmtId="0" fontId="22" fillId="0" borderId="15" xfId="8" applyFont="1" applyFill="1" applyBorder="1" applyAlignment="1">
      <alignment horizontal="left" wrapText="1"/>
    </xf>
    <xf numFmtId="164" fontId="8" fillId="0" borderId="0" xfId="2" applyNumberFormat="1" applyFont="1"/>
    <xf numFmtId="164" fontId="8" fillId="0" borderId="0" xfId="2" applyNumberFormat="1" applyFont="1" applyBorder="1"/>
    <xf numFmtId="164" fontId="8" fillId="0" borderId="42" xfId="2" applyNumberFormat="1" applyFont="1" applyBorder="1"/>
    <xf numFmtId="3" fontId="22" fillId="0" borderId="42" xfId="0" applyNumberFormat="1" applyFont="1" applyBorder="1"/>
    <xf numFmtId="3" fontId="22" fillId="0" borderId="24" xfId="0" applyNumberFormat="1" applyFont="1" applyBorder="1"/>
    <xf numFmtId="3" fontId="8" fillId="0" borderId="42" xfId="8" applyNumberFormat="1" applyFont="1" applyBorder="1"/>
    <xf numFmtId="3" fontId="8" fillId="0" borderId="0" xfId="8" applyNumberFormat="1" applyFont="1" applyBorder="1"/>
    <xf numFmtId="165" fontId="8" fillId="0" borderId="0" xfId="1" applyNumberFormat="1" applyFont="1" applyBorder="1"/>
    <xf numFmtId="0" fontId="22" fillId="0" borderId="31" xfId="8" applyFont="1" applyFill="1" applyBorder="1" applyAlignment="1">
      <alignment horizontal="left" wrapText="1"/>
    </xf>
    <xf numFmtId="0" fontId="22" fillId="0" borderId="6" xfId="8" applyFont="1" applyFill="1" applyBorder="1" applyAlignment="1">
      <alignment horizontal="left" wrapText="1"/>
    </xf>
    <xf numFmtId="3" fontId="22" fillId="0" borderId="0" xfId="0" applyNumberFormat="1" applyFont="1" applyBorder="1"/>
    <xf numFmtId="164" fontId="8" fillId="0" borderId="0" xfId="2" applyNumberFormat="1" applyFont="1" applyFill="1" applyBorder="1"/>
    <xf numFmtId="0" fontId="22" fillId="0" borderId="30" xfId="8" applyFont="1" applyFill="1" applyBorder="1" applyAlignment="1">
      <alignment horizontal="left" wrapText="1"/>
    </xf>
    <xf numFmtId="0" fontId="22" fillId="0" borderId="12" xfId="8" applyFont="1" applyFill="1" applyBorder="1" applyAlignment="1">
      <alignment horizontal="left" wrapText="1"/>
    </xf>
    <xf numFmtId="164" fontId="8" fillId="0" borderId="18" xfId="2" applyNumberFormat="1" applyFont="1" applyBorder="1"/>
    <xf numFmtId="0" fontId="8" fillId="0" borderId="0" xfId="9" applyFont="1" applyBorder="1"/>
    <xf numFmtId="3" fontId="8" fillId="0" borderId="18" xfId="8" applyNumberFormat="1" applyFont="1" applyBorder="1"/>
    <xf numFmtId="0" fontId="8" fillId="0" borderId="0" xfId="8" applyFont="1" applyBorder="1"/>
    <xf numFmtId="0" fontId="8" fillId="0" borderId="0" xfId="8" applyFont="1" applyFill="1" applyBorder="1"/>
    <xf numFmtId="0" fontId="28" fillId="5" borderId="8" xfId="8" applyFont="1" applyFill="1" applyBorder="1"/>
    <xf numFmtId="164" fontId="28" fillId="5" borderId="7" xfId="2" applyNumberFormat="1" applyFont="1" applyFill="1" applyBorder="1"/>
    <xf numFmtId="41" fontId="28" fillId="5" borderId="7" xfId="9" applyNumberFormat="1" applyFont="1" applyFill="1" applyBorder="1"/>
    <xf numFmtId="0" fontId="12" fillId="5" borderId="27" xfId="8" applyFont="1" applyFill="1" applyBorder="1" applyAlignment="1">
      <alignment horizontal="center" vertical="center" wrapText="1"/>
    </xf>
    <xf numFmtId="0" fontId="8" fillId="0" borderId="27" xfId="11" applyFont="1" applyFill="1" applyBorder="1"/>
    <xf numFmtId="0" fontId="8" fillId="0" borderId="15" xfId="11" applyFont="1" applyFill="1" applyBorder="1" applyAlignment="1">
      <alignment wrapText="1"/>
    </xf>
    <xf numFmtId="3" fontId="8" fillId="0" borderId="27" xfId="9" applyNumberFormat="1" applyFont="1" applyFill="1" applyBorder="1" applyAlignment="1">
      <alignment horizontal="right" wrapText="1"/>
    </xf>
    <xf numFmtId="3" fontId="8" fillId="0" borderId="42" xfId="9" applyNumberFormat="1" applyFont="1" applyFill="1" applyBorder="1" applyAlignment="1">
      <alignment horizontal="right" wrapText="1"/>
    </xf>
    <xf numFmtId="164" fontId="8" fillId="0" borderId="42" xfId="2" applyNumberFormat="1" applyFont="1" applyBorder="1" applyAlignment="1"/>
    <xf numFmtId="3" fontId="8" fillId="0" borderId="42" xfId="9" applyNumberFormat="1" applyFont="1" applyBorder="1" applyAlignment="1"/>
    <xf numFmtId="3" fontId="22" fillId="0" borderId="42" xfId="0" applyNumberFormat="1" applyFont="1" applyBorder="1" applyAlignment="1">
      <alignment horizontal="right"/>
    </xf>
    <xf numFmtId="3" fontId="8" fillId="0" borderId="42" xfId="8" applyNumberFormat="1" applyFont="1" applyBorder="1" applyAlignment="1"/>
    <xf numFmtId="0" fontId="8" fillId="0" borderId="31" xfId="11" applyFont="1" applyFill="1" applyBorder="1"/>
    <xf numFmtId="0" fontId="8" fillId="0" borderId="6" xfId="11" applyFont="1" applyFill="1" applyBorder="1" applyAlignment="1">
      <alignment wrapText="1"/>
    </xf>
    <xf numFmtId="3" fontId="22" fillId="0" borderId="0" xfId="2" applyNumberFormat="1" applyFont="1"/>
    <xf numFmtId="3" fontId="8" fillId="0" borderId="0" xfId="2" applyNumberFormat="1" applyFont="1" applyBorder="1" applyAlignment="1">
      <alignment horizontal="right"/>
    </xf>
    <xf numFmtId="3" fontId="8" fillId="0" borderId="0" xfId="9" applyNumberFormat="1" applyFont="1" applyBorder="1"/>
    <xf numFmtId="3" fontId="22" fillId="0" borderId="0" xfId="0" applyNumberFormat="1" applyFont="1" applyBorder="1" applyAlignment="1">
      <alignment horizontal="right"/>
    </xf>
    <xf numFmtId="0" fontId="8" fillId="0" borderId="31" xfId="11" applyFont="1" applyFill="1" applyBorder="1" applyAlignment="1">
      <alignment wrapText="1"/>
    </xf>
    <xf numFmtId="3" fontId="22" fillId="0" borderId="31" xfId="2" applyNumberFormat="1" applyFont="1" applyBorder="1"/>
    <xf numFmtId="3" fontId="22" fillId="0" borderId="0" xfId="2" applyNumberFormat="1" applyFont="1" applyBorder="1"/>
    <xf numFmtId="3" fontId="22" fillId="0" borderId="31" xfId="9" applyNumberFormat="1" applyFont="1" applyBorder="1"/>
    <xf numFmtId="3" fontId="22" fillId="0" borderId="0" xfId="9" applyNumberFormat="1" applyFont="1" applyBorder="1"/>
    <xf numFmtId="3" fontId="8" fillId="0" borderId="31" xfId="9" applyNumberFormat="1" applyFont="1" applyBorder="1"/>
    <xf numFmtId="3" fontId="8" fillId="0" borderId="0" xfId="9" applyNumberFormat="1" applyFont="1" applyBorder="1" applyAlignment="1">
      <alignment horizontal="right"/>
    </xf>
    <xf numFmtId="3" fontId="8" fillId="0" borderId="0" xfId="9" applyNumberFormat="1" applyFont="1"/>
    <xf numFmtId="0" fontId="8" fillId="0" borderId="12" xfId="11" applyFont="1" applyFill="1" applyBorder="1"/>
    <xf numFmtId="0" fontId="8" fillId="0" borderId="12" xfId="11" applyFont="1" applyFill="1" applyBorder="1" applyAlignment="1">
      <alignment wrapText="1"/>
    </xf>
    <xf numFmtId="41" fontId="8" fillId="0" borderId="18" xfId="9" applyNumberFormat="1" applyFont="1" applyBorder="1"/>
    <xf numFmtId="41" fontId="8" fillId="0" borderId="0" xfId="9" applyNumberFormat="1" applyFont="1" applyBorder="1"/>
    <xf numFmtId="41" fontId="10" fillId="0" borderId="18" xfId="11" applyNumberFormat="1" applyFont="1" applyBorder="1"/>
    <xf numFmtId="41" fontId="8" fillId="0" borderId="0" xfId="8" applyNumberFormat="1" applyFont="1" applyBorder="1"/>
    <xf numFmtId="41" fontId="10" fillId="0" borderId="0" xfId="8" applyNumberFormat="1" applyFont="1" applyBorder="1"/>
    <xf numFmtId="0" fontId="8" fillId="0" borderId="0" xfId="11" applyFont="1" applyFill="1"/>
    <xf numFmtId="0" fontId="28" fillId="5" borderId="5" xfId="11" applyFont="1" applyFill="1" applyBorder="1"/>
    <xf numFmtId="3" fontId="28" fillId="5" borderId="5" xfId="9" applyNumberFormat="1" applyFont="1" applyFill="1" applyBorder="1"/>
    <xf numFmtId="3" fontId="28" fillId="5" borderId="7" xfId="9" applyNumberFormat="1" applyFont="1" applyFill="1" applyBorder="1"/>
    <xf numFmtId="41" fontId="28" fillId="5" borderId="7" xfId="9" applyNumberFormat="1" applyFont="1" applyFill="1" applyBorder="1" applyAlignment="1">
      <alignment horizontal="right"/>
    </xf>
    <xf numFmtId="0" fontId="12" fillId="5" borderId="50" xfId="8" applyFont="1" applyFill="1" applyBorder="1" applyAlignment="1">
      <alignment horizontal="center" vertical="center"/>
    </xf>
    <xf numFmtId="0" fontId="12" fillId="6" borderId="51" xfId="8" applyFont="1" applyFill="1" applyBorder="1" applyAlignment="1">
      <alignment horizontal="center" vertical="center" wrapText="1"/>
    </xf>
    <xf numFmtId="0" fontId="12" fillId="6" borderId="52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/>
    </xf>
    <xf numFmtId="3" fontId="22" fillId="0" borderId="0" xfId="2" applyNumberFormat="1" applyFont="1" applyAlignment="1">
      <alignment horizontal="center"/>
    </xf>
    <xf numFmtId="3" fontId="22" fillId="0" borderId="0" xfId="9" applyNumberFormat="1" applyFont="1" applyAlignment="1">
      <alignment horizontal="center"/>
    </xf>
    <xf numFmtId="3" fontId="23" fillId="0" borderId="6" xfId="9" applyNumberFormat="1" applyFont="1" applyBorder="1" applyAlignment="1"/>
    <xf numFmtId="3" fontId="22" fillId="0" borderId="0" xfId="2" applyNumberFormat="1" applyFont="1" applyBorder="1" applyAlignment="1">
      <alignment horizontal="center"/>
    </xf>
    <xf numFmtId="3" fontId="22" fillId="0" borderId="33" xfId="2" applyNumberFormat="1" applyFont="1" applyBorder="1" applyAlignment="1">
      <alignment horizontal="center"/>
    </xf>
    <xf numFmtId="3" fontId="23" fillId="0" borderId="6" xfId="2" applyNumberFormat="1" applyFont="1" applyBorder="1" applyAlignment="1"/>
    <xf numFmtId="0" fontId="22" fillId="0" borderId="12" xfId="8" applyFont="1" applyFill="1" applyBorder="1" applyAlignment="1">
      <alignment horizontal="center"/>
    </xf>
    <xf numFmtId="3" fontId="22" fillId="0" borderId="18" xfId="2" applyNumberFormat="1" applyFont="1" applyBorder="1" applyAlignment="1">
      <alignment horizontal="center"/>
    </xf>
    <xf numFmtId="3" fontId="22" fillId="0" borderId="47" xfId="2" applyNumberFormat="1" applyFont="1" applyBorder="1" applyAlignment="1">
      <alignment horizontal="center"/>
    </xf>
    <xf numFmtId="3" fontId="23" fillId="0" borderId="12" xfId="2" applyNumberFormat="1" applyFont="1" applyBorder="1" applyAlignment="1"/>
    <xf numFmtId="0" fontId="8" fillId="0" borderId="0" xfId="8" applyFont="1" applyFill="1" applyAlignment="1"/>
    <xf numFmtId="3" fontId="8" fillId="0" borderId="0" xfId="9" applyNumberFormat="1" applyFont="1" applyAlignment="1"/>
    <xf numFmtId="0" fontId="22" fillId="0" borderId="27" xfId="8" applyFont="1" applyFill="1" applyBorder="1" applyAlignment="1">
      <alignment horizontal="center"/>
    </xf>
    <xf numFmtId="3" fontId="8" fillId="0" borderId="27" xfId="2" applyNumberFormat="1" applyFont="1" applyBorder="1" applyAlignment="1">
      <alignment horizontal="center"/>
    </xf>
    <xf numFmtId="3" fontId="8" fillId="0" borderId="42" xfId="2" applyNumberFormat="1" applyFont="1" applyBorder="1" applyAlignment="1">
      <alignment horizontal="center"/>
    </xf>
    <xf numFmtId="3" fontId="8" fillId="0" borderId="46" xfId="2" applyNumberFormat="1" applyFont="1" applyBorder="1" applyAlignment="1">
      <alignment horizontal="center"/>
    </xf>
    <xf numFmtId="3" fontId="10" fillId="0" borderId="46" xfId="2" applyNumberFormat="1" applyFont="1" applyBorder="1" applyAlignment="1"/>
    <xf numFmtId="0" fontId="22" fillId="0" borderId="31" xfId="8" applyFont="1" applyFill="1" applyBorder="1" applyAlignment="1">
      <alignment horizontal="center"/>
    </xf>
    <xf numFmtId="3" fontId="8" fillId="0" borderId="31" xfId="2" applyNumberFormat="1" applyFont="1" applyBorder="1" applyAlignment="1">
      <alignment horizontal="center"/>
    </xf>
    <xf numFmtId="3" fontId="8" fillId="0" borderId="0" xfId="2" applyNumberFormat="1" applyFont="1" applyBorder="1" applyAlignment="1">
      <alignment horizontal="center"/>
    </xf>
    <xf numFmtId="3" fontId="8" fillId="0" borderId="33" xfId="2" applyNumberFormat="1" applyFont="1" applyBorder="1" applyAlignment="1">
      <alignment horizontal="center"/>
    </xf>
    <xf numFmtId="3" fontId="10" fillId="0" borderId="33" xfId="2" applyNumberFormat="1" applyFont="1" applyBorder="1" applyAlignment="1"/>
    <xf numFmtId="3" fontId="22" fillId="0" borderId="31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8" fillId="0" borderId="0" xfId="2" applyNumberFormat="1" applyFont="1" applyFill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10" fillId="0" borderId="6" xfId="2" applyNumberFormat="1" applyFont="1" applyBorder="1" applyAlignment="1"/>
    <xf numFmtId="3" fontId="8" fillId="0" borderId="0" xfId="8" applyNumberFormat="1" applyFont="1" applyBorder="1" applyAlignment="1">
      <alignment horizontal="center"/>
    </xf>
    <xf numFmtId="3" fontId="8" fillId="0" borderId="31" xfId="8" applyNumberFormat="1" applyFont="1" applyBorder="1" applyAlignment="1">
      <alignment horizontal="center"/>
    </xf>
    <xf numFmtId="3" fontId="8" fillId="0" borderId="33" xfId="8" applyNumberFormat="1" applyFont="1" applyBorder="1" applyAlignment="1">
      <alignment horizontal="center"/>
    </xf>
    <xf numFmtId="0" fontId="22" fillId="8" borderId="0" xfId="0" applyFont="1" applyFill="1" applyBorder="1"/>
    <xf numFmtId="3" fontId="8" fillId="0" borderId="31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3" fontId="8" fillId="0" borderId="27" xfId="0" applyNumberFormat="1" applyFont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8" xfId="0" applyNumberFormat="1" applyFont="1" applyFill="1" applyBorder="1" applyAlignment="1">
      <alignment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3" fontId="30" fillId="9" borderId="61" xfId="0" applyNumberFormat="1" applyFont="1" applyFill="1" applyBorder="1"/>
    <xf numFmtId="3" fontId="30" fillId="9" borderId="46" xfId="0" applyNumberFormat="1" applyFont="1" applyFill="1" applyBorder="1"/>
    <xf numFmtId="41" fontId="8" fillId="0" borderId="30" xfId="2" applyFont="1" applyFill="1" applyBorder="1"/>
    <xf numFmtId="0" fontId="32" fillId="4" borderId="0" xfId="0" applyFont="1" applyFill="1"/>
    <xf numFmtId="0" fontId="33" fillId="4" borderId="0" xfId="0" applyFont="1" applyFill="1"/>
    <xf numFmtId="0" fontId="8" fillId="0" borderId="12" xfId="0" applyFont="1" applyBorder="1"/>
    <xf numFmtId="166" fontId="10" fillId="0" borderId="15" xfId="1" applyNumberFormat="1" applyFont="1" applyBorder="1"/>
    <xf numFmtId="166" fontId="10" fillId="0" borderId="6" xfId="1" applyNumberFormat="1" applyFont="1" applyBorder="1"/>
    <xf numFmtId="165" fontId="8" fillId="0" borderId="42" xfId="1" applyNumberFormat="1" applyFont="1" applyBorder="1"/>
    <xf numFmtId="41" fontId="1" fillId="0" borderId="0" xfId="0" applyNumberFormat="1" applyFont="1"/>
    <xf numFmtId="3" fontId="10" fillId="0" borderId="0" xfId="0" applyNumberFormat="1" applyFont="1" applyFill="1" applyBorder="1"/>
    <xf numFmtId="0" fontId="23" fillId="2" borderId="0" xfId="0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0" borderId="0" xfId="10" applyFont="1" applyFill="1" applyBorder="1"/>
    <xf numFmtId="0" fontId="22" fillId="0" borderId="0" xfId="10" applyNumberFormat="1" applyFont="1" applyFill="1" applyBorder="1" applyAlignment="1"/>
    <xf numFmtId="0" fontId="34" fillId="0" borderId="0" xfId="0" applyFont="1" applyAlignment="1">
      <alignment horizontal="left" vertical="center"/>
    </xf>
    <xf numFmtId="0" fontId="8" fillId="0" borderId="25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3" fontId="30" fillId="9" borderId="27" xfId="0" applyNumberFormat="1" applyFont="1" applyFill="1" applyBorder="1"/>
    <xf numFmtId="0" fontId="22" fillId="8" borderId="0" xfId="0" applyFont="1" applyFill="1" applyBorder="1"/>
    <xf numFmtId="3" fontId="8" fillId="0" borderId="0" xfId="0" applyNumberFormat="1" applyFont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/>
    <xf numFmtId="41" fontId="22" fillId="0" borderId="0" xfId="0" applyNumberFormat="1" applyFont="1" applyBorder="1" applyAlignment="1"/>
    <xf numFmtId="3" fontId="22" fillId="0" borderId="63" xfId="0" applyNumberFormat="1" applyFont="1" applyBorder="1"/>
    <xf numFmtId="3" fontId="22" fillId="0" borderId="62" xfId="0" applyNumberFormat="1" applyFont="1" applyBorder="1"/>
    <xf numFmtId="0" fontId="12" fillId="5" borderId="46" xfId="8" applyFont="1" applyFill="1" applyBorder="1" applyAlignment="1">
      <alignment horizontal="center" vertical="center" wrapText="1"/>
    </xf>
    <xf numFmtId="166" fontId="8" fillId="0" borderId="33" xfId="1" applyNumberFormat="1" applyFont="1" applyBorder="1"/>
    <xf numFmtId="0" fontId="8" fillId="0" borderId="47" xfId="0" applyFont="1" applyBorder="1"/>
    <xf numFmtId="41" fontId="8" fillId="0" borderId="18" xfId="8" applyNumberFormat="1" applyFont="1" applyBorder="1"/>
    <xf numFmtId="166" fontId="8" fillId="0" borderId="46" xfId="1" applyNumberFormat="1" applyFont="1" applyBorder="1"/>
    <xf numFmtId="3" fontId="0" fillId="0" borderId="0" xfId="0" applyNumberFormat="1"/>
    <xf numFmtId="3" fontId="8" fillId="0" borderId="0" xfId="0" applyNumberFormat="1" applyFont="1" applyBorder="1" applyAlignment="1">
      <alignment vertical="center"/>
    </xf>
    <xf numFmtId="0" fontId="35" fillId="0" borderId="0" xfId="0" applyFont="1"/>
    <xf numFmtId="0" fontId="33" fillId="0" borderId="0" xfId="0" applyFont="1"/>
    <xf numFmtId="0" fontId="36" fillId="0" borderId="0" xfId="7" applyFont="1" applyAlignment="1" applyProtection="1"/>
    <xf numFmtId="0" fontId="23" fillId="0" borderId="5" xfId="8" applyFont="1" applyFill="1" applyBorder="1" applyAlignment="1">
      <alignment horizontal="center"/>
    </xf>
    <xf numFmtId="3" fontId="23" fillId="0" borderId="5" xfId="0" applyNumberFormat="1" applyFont="1" applyBorder="1" applyAlignment="1">
      <alignment horizontal="center"/>
    </xf>
    <xf numFmtId="3" fontId="23" fillId="0" borderId="7" xfId="0" applyNumberFormat="1" applyFont="1" applyBorder="1" applyAlignment="1">
      <alignment horizontal="center"/>
    </xf>
    <xf numFmtId="3" fontId="10" fillId="0" borderId="7" xfId="8" applyNumberFormat="1" applyFont="1" applyBorder="1" applyAlignment="1">
      <alignment horizontal="center"/>
    </xf>
    <xf numFmtId="3" fontId="10" fillId="0" borderId="8" xfId="2" applyNumberFormat="1" applyFont="1" applyBorder="1" applyAlignment="1"/>
    <xf numFmtId="41" fontId="0" fillId="0" borderId="0" xfId="0" applyNumberFormat="1"/>
    <xf numFmtId="0" fontId="31" fillId="10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9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vertical="center" wrapText="1"/>
    </xf>
    <xf numFmtId="0" fontId="22" fillId="7" borderId="6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/>
    </xf>
    <xf numFmtId="0" fontId="22" fillId="8" borderId="33" xfId="0" applyFont="1" applyFill="1" applyBorder="1" applyAlignment="1">
      <alignment horizontal="left" vertical="center"/>
    </xf>
    <xf numFmtId="0" fontId="22" fillId="8" borderId="33" xfId="0" applyFont="1" applyFill="1" applyBorder="1" applyAlignment="1">
      <alignment vertical="center"/>
    </xf>
    <xf numFmtId="0" fontId="22" fillId="8" borderId="47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5" borderId="30" xfId="0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vertical="center"/>
    </xf>
    <xf numFmtId="0" fontId="22" fillId="7" borderId="30" xfId="0" applyFont="1" applyFill="1" applyBorder="1" applyAlignment="1">
      <alignment vertical="center"/>
    </xf>
    <xf numFmtId="0" fontId="22" fillId="8" borderId="27" xfId="0" applyFont="1" applyFill="1" applyBorder="1" applyAlignment="1">
      <alignment vertical="center"/>
    </xf>
    <xf numFmtId="0" fontId="22" fillId="8" borderId="31" xfId="0" applyFont="1" applyFill="1" applyBorder="1" applyAlignment="1">
      <alignment vertical="center"/>
    </xf>
    <xf numFmtId="0" fontId="22" fillId="8" borderId="30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vertical="center"/>
    </xf>
    <xf numFmtId="0" fontId="22" fillId="8" borderId="0" xfId="0" applyFont="1" applyFill="1" applyBorder="1"/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3" fontId="8" fillId="0" borderId="64" xfId="0" applyNumberFormat="1" applyFont="1" applyBorder="1" applyAlignment="1">
      <alignment vertical="center"/>
    </xf>
    <xf numFmtId="41" fontId="8" fillId="0" borderId="64" xfId="0" applyNumberFormat="1" applyFont="1" applyBorder="1"/>
  </cellXfs>
  <cellStyles count="12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89" t="s">
        <v>221</v>
      </c>
      <c r="B1" s="489"/>
      <c r="C1" s="489"/>
      <c r="D1" s="489"/>
      <c r="E1" s="489"/>
      <c r="F1" s="489"/>
      <c r="G1" s="489"/>
      <c r="H1" s="490" t="s">
        <v>92</v>
      </c>
      <c r="I1" s="490"/>
      <c r="J1" s="490"/>
      <c r="K1" s="490"/>
      <c r="L1" s="490"/>
      <c r="M1" s="490"/>
      <c r="N1" s="490"/>
      <c r="O1" s="490"/>
    </row>
    <row r="2" spans="1:15" ht="31.5" customHeight="1" x14ac:dyDescent="0.2">
      <c r="A2" s="457"/>
    </row>
    <row r="3" spans="1:15" ht="26.25" x14ac:dyDescent="0.4">
      <c r="A3" s="445" t="s">
        <v>87</v>
      </c>
      <c r="B3" s="446"/>
      <c r="C3" s="446"/>
      <c r="D3" s="445"/>
      <c r="E3" s="445" t="s">
        <v>219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6.25" x14ac:dyDescent="0.4">
      <c r="A4" s="480" t="s">
        <v>86</v>
      </c>
      <c r="B4" s="481"/>
      <c r="C4" s="481"/>
      <c r="D4" s="480"/>
      <c r="E4" s="482" t="s">
        <v>222</v>
      </c>
      <c r="F4" s="12"/>
      <c r="G4" s="12"/>
      <c r="H4" s="12"/>
      <c r="N4" s="108"/>
    </row>
    <row r="5" spans="1:15" ht="26.25" x14ac:dyDescent="0.4">
      <c r="A5" s="480" t="s">
        <v>86</v>
      </c>
      <c r="B5" s="481"/>
      <c r="C5" s="481"/>
      <c r="D5" s="480"/>
      <c r="E5" s="482" t="s">
        <v>251</v>
      </c>
      <c r="N5" s="108"/>
    </row>
    <row r="6" spans="1:15" ht="26.25" x14ac:dyDescent="0.4">
      <c r="A6" s="480" t="s">
        <v>86</v>
      </c>
      <c r="B6" s="481"/>
      <c r="C6" s="481"/>
      <c r="D6" s="480"/>
      <c r="E6" s="482" t="s">
        <v>223</v>
      </c>
      <c r="N6" s="108"/>
    </row>
    <row r="7" spans="1:15" ht="26.25" x14ac:dyDescent="0.4">
      <c r="A7" s="480" t="s">
        <v>86</v>
      </c>
      <c r="B7" s="481"/>
      <c r="C7" s="481"/>
      <c r="D7" s="480"/>
      <c r="E7" s="482" t="s">
        <v>252</v>
      </c>
      <c r="N7" s="108"/>
    </row>
    <row r="8" spans="1:15" ht="26.25" x14ac:dyDescent="0.4">
      <c r="A8" s="480" t="s">
        <v>253</v>
      </c>
      <c r="B8" s="481"/>
      <c r="C8" s="481"/>
      <c r="D8" s="481"/>
      <c r="E8" s="482" t="s">
        <v>254</v>
      </c>
      <c r="N8" s="108"/>
    </row>
    <row r="9" spans="1:15" ht="26.25" x14ac:dyDescent="0.4">
      <c r="A9" s="480" t="s">
        <v>253</v>
      </c>
      <c r="B9" s="481"/>
      <c r="C9" s="481"/>
      <c r="D9" s="481"/>
      <c r="E9" s="482" t="s">
        <v>255</v>
      </c>
      <c r="N9" s="108"/>
    </row>
    <row r="10" spans="1:15" ht="26.25" x14ac:dyDescent="0.4">
      <c r="A10" s="480" t="s">
        <v>88</v>
      </c>
      <c r="B10" s="481"/>
      <c r="C10" s="481"/>
      <c r="D10" s="481"/>
      <c r="E10" s="482" t="s">
        <v>231</v>
      </c>
      <c r="N10" s="108"/>
    </row>
    <row r="11" spans="1:15" ht="26.25" x14ac:dyDescent="0.4">
      <c r="A11" s="480" t="s">
        <v>89</v>
      </c>
      <c r="B11" s="481"/>
      <c r="C11" s="481"/>
      <c r="D11" s="481"/>
      <c r="E11" s="482" t="s">
        <v>224</v>
      </c>
      <c r="N11" s="108"/>
    </row>
    <row r="12" spans="1:15" ht="26.25" x14ac:dyDescent="0.4">
      <c r="A12" s="480" t="s">
        <v>90</v>
      </c>
      <c r="B12" s="481"/>
      <c r="C12" s="481"/>
      <c r="D12" s="481"/>
      <c r="E12" s="482" t="s">
        <v>225</v>
      </c>
      <c r="N12" s="108"/>
    </row>
    <row r="13" spans="1:15" ht="26.25" x14ac:dyDescent="0.4">
      <c r="A13" s="480" t="s">
        <v>33</v>
      </c>
      <c r="B13" s="481"/>
      <c r="C13" s="481"/>
      <c r="D13" s="481"/>
      <c r="E13" s="482" t="s">
        <v>232</v>
      </c>
      <c r="N13" s="108"/>
    </row>
    <row r="14" spans="1:15" ht="26.25" x14ac:dyDescent="0.4">
      <c r="A14" s="480" t="s">
        <v>33</v>
      </c>
      <c r="B14" s="481"/>
      <c r="C14" s="481"/>
      <c r="D14" s="481"/>
      <c r="E14" s="482" t="s">
        <v>226</v>
      </c>
      <c r="N14" s="108"/>
    </row>
    <row r="15" spans="1:15" ht="26.25" x14ac:dyDescent="0.4">
      <c r="A15" s="480" t="s">
        <v>33</v>
      </c>
      <c r="B15" s="481"/>
      <c r="C15" s="481"/>
      <c r="D15" s="481"/>
      <c r="E15" s="482" t="s">
        <v>256</v>
      </c>
      <c r="N15" s="108"/>
    </row>
    <row r="16" spans="1:15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G1"/>
    <mergeCell ref="H1:O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I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4" width="16.140625" style="14" customWidth="1"/>
    <col min="5" max="5" width="14.140625" style="14" customWidth="1"/>
    <col min="6" max="7" width="17.28515625" style="14" customWidth="1"/>
    <col min="8" max="8" width="15.5703125" style="14" customWidth="1"/>
    <col min="9" max="9" width="12.7109375" style="14" customWidth="1"/>
    <col min="10" max="16384" width="9.140625" style="14"/>
  </cols>
  <sheetData>
    <row r="1" spans="1:9" x14ac:dyDescent="0.2">
      <c r="A1" s="220"/>
    </row>
    <row r="2" spans="1:9" ht="18.75" x14ac:dyDescent="0.3">
      <c r="B2" s="29" t="s">
        <v>237</v>
      </c>
    </row>
    <row r="3" spans="1:9" ht="18.75" x14ac:dyDescent="0.3">
      <c r="B3" s="30" t="s">
        <v>24</v>
      </c>
      <c r="C3" s="17"/>
    </row>
    <row r="4" spans="1:9" x14ac:dyDescent="0.2">
      <c r="B4" s="16"/>
    </row>
    <row r="5" spans="1:9" x14ac:dyDescent="0.2">
      <c r="B5" s="491" t="s">
        <v>19</v>
      </c>
      <c r="C5" s="517" t="s">
        <v>13</v>
      </c>
      <c r="D5" s="518"/>
      <c r="E5" s="518"/>
      <c r="F5" s="518"/>
      <c r="G5" s="518"/>
      <c r="H5" s="518"/>
      <c r="I5" s="495" t="s">
        <v>172</v>
      </c>
    </row>
    <row r="6" spans="1:9" ht="24" customHeight="1" x14ac:dyDescent="0.2">
      <c r="B6" s="492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516"/>
    </row>
    <row r="7" spans="1:9" ht="24" customHeight="1" x14ac:dyDescent="0.2">
      <c r="B7" s="18" t="s">
        <v>71</v>
      </c>
      <c r="C7" s="19">
        <v>181</v>
      </c>
      <c r="D7" s="19">
        <v>0</v>
      </c>
      <c r="E7" s="19">
        <v>0</v>
      </c>
      <c r="F7" s="19">
        <v>0</v>
      </c>
      <c r="G7" s="21">
        <v>474</v>
      </c>
      <c r="H7" s="21">
        <v>156</v>
      </c>
      <c r="I7" s="20">
        <f t="shared" ref="I7:I14" si="0">SUM(C7:H7)</f>
        <v>811</v>
      </c>
    </row>
    <row r="8" spans="1:9" ht="24" customHeight="1" x14ac:dyDescent="0.2">
      <c r="B8" s="18" t="s">
        <v>72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20">
        <f t="shared" si="0"/>
        <v>0</v>
      </c>
    </row>
    <row r="9" spans="1:9" ht="24" customHeight="1" x14ac:dyDescent="0.2">
      <c r="B9" s="18" t="s">
        <v>22</v>
      </c>
      <c r="C9" s="19">
        <v>0</v>
      </c>
      <c r="D9" s="21">
        <v>3</v>
      </c>
      <c r="E9" s="19">
        <v>0</v>
      </c>
      <c r="F9" s="19">
        <v>0</v>
      </c>
      <c r="G9" s="19">
        <v>0</v>
      </c>
      <c r="H9" s="21">
        <v>8</v>
      </c>
      <c r="I9" s="20">
        <f t="shared" si="0"/>
        <v>11</v>
      </c>
    </row>
    <row r="10" spans="1:9" ht="24" customHeight="1" x14ac:dyDescent="0.2">
      <c r="B10" s="22" t="s">
        <v>36</v>
      </c>
      <c r="C10" s="23">
        <v>0</v>
      </c>
      <c r="D10" s="21">
        <v>0</v>
      </c>
      <c r="E10" s="19">
        <v>0</v>
      </c>
      <c r="F10" s="19">
        <v>0</v>
      </c>
      <c r="G10" s="19">
        <v>0</v>
      </c>
      <c r="H10" s="21">
        <v>0</v>
      </c>
      <c r="I10" s="20">
        <f t="shared" si="0"/>
        <v>0</v>
      </c>
    </row>
    <row r="11" spans="1:9" ht="24" customHeight="1" x14ac:dyDescent="0.2">
      <c r="B11" s="22" t="s">
        <v>37</v>
      </c>
      <c r="C11" s="23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>
        <f t="shared" si="0"/>
        <v>0</v>
      </c>
    </row>
    <row r="12" spans="1:9" ht="24" customHeight="1" x14ac:dyDescent="0.2">
      <c r="B12" s="22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0">
        <f t="shared" si="0"/>
        <v>0</v>
      </c>
    </row>
    <row r="13" spans="1:9" ht="24" customHeight="1" x14ac:dyDescent="0.2">
      <c r="B13" s="24" t="s">
        <v>78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1">
        <v>252</v>
      </c>
      <c r="I13" s="20">
        <f t="shared" si="0"/>
        <v>252</v>
      </c>
    </row>
    <row r="14" spans="1:9" ht="24" customHeight="1" x14ac:dyDescent="0.2">
      <c r="B14" s="18" t="s">
        <v>20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25">
        <f t="shared" si="0"/>
        <v>0</v>
      </c>
    </row>
    <row r="15" spans="1:9" ht="24" customHeight="1" x14ac:dyDescent="0.2">
      <c r="B15" s="32" t="s">
        <v>34</v>
      </c>
      <c r="C15" s="33">
        <f t="shared" ref="C15:I15" si="1">SUM(C7:C14)</f>
        <v>181</v>
      </c>
      <c r="D15" s="34">
        <f t="shared" si="1"/>
        <v>3</v>
      </c>
      <c r="E15" s="34">
        <f t="shared" si="1"/>
        <v>0</v>
      </c>
      <c r="F15" s="34">
        <f t="shared" si="1"/>
        <v>0</v>
      </c>
      <c r="G15" s="34">
        <f t="shared" si="1"/>
        <v>474</v>
      </c>
      <c r="H15" s="34">
        <f t="shared" si="1"/>
        <v>416</v>
      </c>
      <c r="I15" s="35">
        <f t="shared" si="1"/>
        <v>1074</v>
      </c>
    </row>
    <row r="16" spans="1:9" x14ac:dyDescent="0.2">
      <c r="B16" s="26"/>
    </row>
    <row r="17" spans="2:9" x14ac:dyDescent="0.2">
      <c r="B17" s="453" t="s">
        <v>32</v>
      </c>
    </row>
    <row r="18" spans="2:9" x14ac:dyDescent="0.2">
      <c r="B18" s="454" t="s">
        <v>77</v>
      </c>
    </row>
    <row r="19" spans="2:9" x14ac:dyDescent="0.2">
      <c r="B19" s="27"/>
    </row>
    <row r="21" spans="2:9" ht="18.75" x14ac:dyDescent="0.3">
      <c r="B21" s="29" t="s">
        <v>238</v>
      </c>
    </row>
    <row r="22" spans="2:9" ht="18.75" x14ac:dyDescent="0.3">
      <c r="B22" s="30" t="s">
        <v>24</v>
      </c>
    </row>
    <row r="23" spans="2:9" x14ac:dyDescent="0.2">
      <c r="B23" s="16"/>
    </row>
    <row r="24" spans="2:9" x14ac:dyDescent="0.2">
      <c r="B24" s="491" t="s">
        <v>19</v>
      </c>
      <c r="C24" s="517" t="s">
        <v>13</v>
      </c>
      <c r="D24" s="518"/>
      <c r="E24" s="518"/>
      <c r="F24" s="518"/>
      <c r="G24" s="518"/>
      <c r="H24" s="518"/>
      <c r="I24" s="495" t="s">
        <v>172</v>
      </c>
    </row>
    <row r="25" spans="2:9" ht="26.25" customHeight="1" x14ac:dyDescent="0.2">
      <c r="B25" s="492"/>
      <c r="C25" s="31" t="s">
        <v>95</v>
      </c>
      <c r="D25" s="31" t="s">
        <v>96</v>
      </c>
      <c r="E25" s="31" t="s">
        <v>97</v>
      </c>
      <c r="F25" s="31" t="s">
        <v>98</v>
      </c>
      <c r="G25" s="31" t="s">
        <v>99</v>
      </c>
      <c r="H25" s="31" t="s">
        <v>100</v>
      </c>
      <c r="I25" s="516"/>
    </row>
    <row r="26" spans="2:9" ht="24" customHeight="1" x14ac:dyDescent="0.2">
      <c r="B26" s="18" t="s">
        <v>71</v>
      </c>
      <c r="C26" s="19">
        <v>438</v>
      </c>
      <c r="D26" s="19">
        <v>0</v>
      </c>
      <c r="E26" s="19">
        <v>0</v>
      </c>
      <c r="F26" s="19">
        <v>0</v>
      </c>
      <c r="G26" s="19">
        <v>450</v>
      </c>
      <c r="H26" s="19">
        <v>160</v>
      </c>
      <c r="I26" s="20">
        <f t="shared" ref="I26:I33" si="2">SUM(C26:H26)</f>
        <v>1048</v>
      </c>
    </row>
    <row r="27" spans="2:9" ht="24" customHeight="1" x14ac:dyDescent="0.2">
      <c r="B27" s="18" t="s">
        <v>72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20">
        <f t="shared" si="2"/>
        <v>0</v>
      </c>
    </row>
    <row r="28" spans="2:9" ht="24" customHeight="1" x14ac:dyDescent="0.2">
      <c r="B28" s="18" t="s">
        <v>22</v>
      </c>
      <c r="C28" s="19">
        <v>0</v>
      </c>
      <c r="D28" s="19">
        <v>4.5</v>
      </c>
      <c r="E28" s="19">
        <v>0</v>
      </c>
      <c r="F28" s="19">
        <v>0</v>
      </c>
      <c r="G28" s="19">
        <v>0</v>
      </c>
      <c r="H28" s="21">
        <v>8.5</v>
      </c>
      <c r="I28" s="20">
        <f t="shared" si="2"/>
        <v>13</v>
      </c>
    </row>
    <row r="29" spans="2:9" ht="24" customHeight="1" x14ac:dyDescent="0.2">
      <c r="B29" s="22" t="s">
        <v>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20">
        <f t="shared" si="2"/>
        <v>0</v>
      </c>
    </row>
    <row r="30" spans="2:9" ht="24" customHeight="1" x14ac:dyDescent="0.2">
      <c r="B30" s="22" t="s">
        <v>37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0">
        <f t="shared" si="2"/>
        <v>0</v>
      </c>
    </row>
    <row r="31" spans="2:9" ht="24" customHeight="1" x14ac:dyDescent="0.2">
      <c r="B31" s="22" t="s">
        <v>21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20">
        <f t="shared" si="2"/>
        <v>0</v>
      </c>
    </row>
    <row r="32" spans="2:9" ht="24" customHeight="1" x14ac:dyDescent="0.2">
      <c r="B32" s="24" t="s">
        <v>78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269</v>
      </c>
      <c r="I32" s="20">
        <f t="shared" si="2"/>
        <v>269</v>
      </c>
    </row>
    <row r="33" spans="2:9" ht="24" customHeight="1" x14ac:dyDescent="0.2">
      <c r="B33" s="18" t="s">
        <v>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25">
        <f t="shared" si="2"/>
        <v>0</v>
      </c>
    </row>
    <row r="34" spans="2:9" ht="24" customHeight="1" x14ac:dyDescent="0.2">
      <c r="B34" s="37" t="s">
        <v>34</v>
      </c>
      <c r="C34" s="38">
        <f t="shared" ref="C34:I34" si="3">SUM(C26:C33)</f>
        <v>438</v>
      </c>
      <c r="D34" s="34">
        <f t="shared" si="3"/>
        <v>4.5</v>
      </c>
      <c r="E34" s="34">
        <f t="shared" si="3"/>
        <v>0</v>
      </c>
      <c r="F34" s="34">
        <f t="shared" si="3"/>
        <v>0</v>
      </c>
      <c r="G34" s="34">
        <f t="shared" si="3"/>
        <v>450</v>
      </c>
      <c r="H34" s="34">
        <f t="shared" si="3"/>
        <v>437.5</v>
      </c>
      <c r="I34" s="39">
        <f t="shared" si="3"/>
        <v>1330</v>
      </c>
    </row>
    <row r="35" spans="2:9" x14ac:dyDescent="0.2">
      <c r="B35" s="28"/>
    </row>
    <row r="36" spans="2:9" x14ac:dyDescent="0.2">
      <c r="B36" s="453" t="s">
        <v>32</v>
      </c>
    </row>
    <row r="37" spans="2:9" x14ac:dyDescent="0.2">
      <c r="B37" s="454" t="s">
        <v>77</v>
      </c>
    </row>
    <row r="38" spans="2:9" x14ac:dyDescent="0.2">
      <c r="B38" s="27"/>
    </row>
  </sheetData>
  <mergeCells count="6">
    <mergeCell ref="C5:H5"/>
    <mergeCell ref="B5:B6"/>
    <mergeCell ref="I5:I6"/>
    <mergeCell ref="B24:B25"/>
    <mergeCell ref="C24:H24"/>
    <mergeCell ref="I24:I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N21"/>
  <sheetViews>
    <sheetView showGridLines="0" workbookViewId="0"/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4" width="17.5703125" style="14" customWidth="1"/>
    <col min="5" max="5" width="15.85546875" style="14" customWidth="1"/>
    <col min="6" max="7" width="18" style="14" customWidth="1"/>
    <col min="8" max="8" width="18.28515625" style="14" customWidth="1"/>
    <col min="9" max="9" width="15.140625" style="14" customWidth="1"/>
    <col min="10" max="10" width="17.5703125" style="14" customWidth="1"/>
    <col min="11" max="11" width="15.85546875" style="14" customWidth="1"/>
    <col min="12" max="12" width="17.85546875" style="14" customWidth="1"/>
    <col min="13" max="16384" width="9.140625" style="14"/>
  </cols>
  <sheetData>
    <row r="1" spans="1:11" x14ac:dyDescent="0.2">
      <c r="A1" s="220"/>
    </row>
    <row r="2" spans="1:11" ht="18.75" x14ac:dyDescent="0.3">
      <c r="B2" s="61" t="s">
        <v>239</v>
      </c>
    </row>
    <row r="3" spans="1:11" ht="18.75" x14ac:dyDescent="0.3">
      <c r="B3" s="62" t="s">
        <v>17</v>
      </c>
    </row>
    <row r="5" spans="1:11" x14ac:dyDescent="0.2">
      <c r="B5" s="523" t="s">
        <v>12</v>
      </c>
      <c r="C5" s="497" t="s">
        <v>13</v>
      </c>
      <c r="D5" s="498"/>
      <c r="E5" s="498"/>
      <c r="F5" s="498"/>
      <c r="G5" s="498"/>
      <c r="H5" s="499"/>
      <c r="I5" s="495" t="s">
        <v>172</v>
      </c>
    </row>
    <row r="6" spans="1:11" ht="19.5" customHeight="1" x14ac:dyDescent="0.2">
      <c r="B6" s="524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516"/>
    </row>
    <row r="7" spans="1:11" ht="20.100000000000001" customHeight="1" x14ac:dyDescent="0.2">
      <c r="B7" s="81" t="s">
        <v>15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73">
        <f>SUM(C7:H7)</f>
        <v>0</v>
      </c>
    </row>
    <row r="8" spans="1:11" ht="20.100000000000001" customHeight="1" x14ac:dyDescent="0.2">
      <c r="B8" s="82" t="s">
        <v>16</v>
      </c>
      <c r="C8" s="444">
        <v>0</v>
      </c>
      <c r="D8" s="66">
        <v>0</v>
      </c>
      <c r="E8" s="66">
        <v>0</v>
      </c>
      <c r="F8" s="66">
        <v>0</v>
      </c>
      <c r="G8" s="79">
        <v>192</v>
      </c>
      <c r="H8" s="66">
        <v>0</v>
      </c>
      <c r="I8" s="73">
        <f>SUM(C8:H8)</f>
        <v>192</v>
      </c>
    </row>
    <row r="9" spans="1:11" x14ac:dyDescent="0.2">
      <c r="B9" s="55" t="s">
        <v>34</v>
      </c>
      <c r="C9" s="68">
        <f t="shared" ref="C9:I9" si="0">SUM(C7:C8)</f>
        <v>0</v>
      </c>
      <c r="D9" s="56">
        <f t="shared" si="0"/>
        <v>0</v>
      </c>
      <c r="E9" s="56">
        <f t="shared" si="0"/>
        <v>0</v>
      </c>
      <c r="F9" s="56">
        <f t="shared" si="0"/>
        <v>0</v>
      </c>
      <c r="G9" s="56">
        <f t="shared" si="0"/>
        <v>192</v>
      </c>
      <c r="H9" s="83">
        <f t="shared" si="0"/>
        <v>0</v>
      </c>
      <c r="I9" s="84">
        <f t="shared" si="0"/>
        <v>192</v>
      </c>
    </row>
    <row r="12" spans="1:11" ht="18.75" x14ac:dyDescent="0.3">
      <c r="B12" s="61" t="s">
        <v>240</v>
      </c>
      <c r="E12" s="21"/>
      <c r="F12" s="21"/>
      <c r="G12" s="21"/>
      <c r="H12" s="21"/>
      <c r="I12" s="21"/>
      <c r="J12" s="21"/>
      <c r="K12" s="21"/>
    </row>
    <row r="13" spans="1:11" ht="18.75" x14ac:dyDescent="0.3">
      <c r="B13" s="62" t="s">
        <v>17</v>
      </c>
    </row>
    <row r="15" spans="1:11" x14ac:dyDescent="0.2">
      <c r="B15" s="523" t="s">
        <v>12</v>
      </c>
      <c r="C15" s="497" t="s">
        <v>13</v>
      </c>
      <c r="D15" s="498"/>
      <c r="E15" s="498"/>
      <c r="F15" s="498"/>
      <c r="G15" s="498"/>
      <c r="H15" s="499"/>
      <c r="I15" s="495" t="s">
        <v>172</v>
      </c>
      <c r="J15" s="21"/>
      <c r="K15" s="21"/>
    </row>
    <row r="16" spans="1:11" ht="20.25" customHeight="1" x14ac:dyDescent="0.2">
      <c r="B16" s="524"/>
      <c r="C16" s="31" t="s">
        <v>95</v>
      </c>
      <c r="D16" s="31" t="s">
        <v>96</v>
      </c>
      <c r="E16" s="31" t="s">
        <v>97</v>
      </c>
      <c r="F16" s="31" t="s">
        <v>98</v>
      </c>
      <c r="G16" s="31" t="s">
        <v>99</v>
      </c>
      <c r="H16" s="31" t="s">
        <v>100</v>
      </c>
      <c r="I16" s="516"/>
      <c r="J16" s="21"/>
      <c r="K16" s="21"/>
    </row>
    <row r="17" spans="2:14" ht="35.25" customHeight="1" x14ac:dyDescent="0.2">
      <c r="B17" s="85" t="s">
        <v>74</v>
      </c>
      <c r="C17" s="117">
        <v>297.46264199999996</v>
      </c>
      <c r="D17" s="117">
        <v>455.469739</v>
      </c>
      <c r="E17" s="117">
        <v>1113.3955120000001</v>
      </c>
      <c r="F17" s="117">
        <v>480.44399999999996</v>
      </c>
      <c r="G17" s="117">
        <v>212.125</v>
      </c>
      <c r="H17" s="117">
        <v>118.32978</v>
      </c>
      <c r="I17" s="104">
        <f>SUM(C17:H17)</f>
        <v>2677.2266730000001</v>
      </c>
    </row>
    <row r="18" spans="2:14" x14ac:dyDescent="0.2">
      <c r="B18" s="55" t="s">
        <v>34</v>
      </c>
      <c r="C18" s="90">
        <f t="shared" ref="C18:I18" si="1">SUM(C17:C17)</f>
        <v>297.46264199999996</v>
      </c>
      <c r="D18" s="91">
        <f t="shared" si="1"/>
        <v>455.469739</v>
      </c>
      <c r="E18" s="91">
        <f t="shared" si="1"/>
        <v>1113.3955120000001</v>
      </c>
      <c r="F18" s="91">
        <f t="shared" si="1"/>
        <v>480.44399999999996</v>
      </c>
      <c r="G18" s="91">
        <f t="shared" si="1"/>
        <v>212.125</v>
      </c>
      <c r="H18" s="105">
        <f t="shared" si="1"/>
        <v>118.32978</v>
      </c>
      <c r="I18" s="106">
        <f t="shared" si="1"/>
        <v>2677.2266730000001</v>
      </c>
      <c r="N18" s="51"/>
    </row>
    <row r="20" spans="2:14" x14ac:dyDescent="0.2">
      <c r="B20" s="14" t="s">
        <v>75</v>
      </c>
    </row>
    <row r="21" spans="2:14" x14ac:dyDescent="0.2">
      <c r="B21" s="14" t="s">
        <v>76</v>
      </c>
    </row>
  </sheetData>
  <mergeCells count="6">
    <mergeCell ref="B5:B6"/>
    <mergeCell ref="C5:H5"/>
    <mergeCell ref="I5:I6"/>
    <mergeCell ref="B15:B16"/>
    <mergeCell ref="C15:H15"/>
    <mergeCell ref="I15:I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3"/>
  <sheetViews>
    <sheetView showGridLines="0" workbookViewId="0"/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4" width="14.5703125" style="14" customWidth="1"/>
    <col min="5" max="5" width="12" style="14" customWidth="1"/>
    <col min="6" max="7" width="16.85546875" style="14" customWidth="1"/>
    <col min="8" max="8" width="17.28515625" style="14" customWidth="1"/>
    <col min="9" max="9" width="12.5703125" style="14" customWidth="1"/>
    <col min="10" max="16384" width="9.140625" style="14"/>
  </cols>
  <sheetData>
    <row r="1" spans="1:9" x14ac:dyDescent="0.2">
      <c r="A1" s="220"/>
    </row>
    <row r="2" spans="1:9" ht="18.75" x14ac:dyDescent="0.3">
      <c r="B2" s="61" t="s">
        <v>241</v>
      </c>
    </row>
    <row r="3" spans="1:9" ht="18.75" x14ac:dyDescent="0.3">
      <c r="B3" s="62" t="s">
        <v>24</v>
      </c>
    </row>
    <row r="4" spans="1:9" x14ac:dyDescent="0.2">
      <c r="B4" s="43"/>
    </row>
    <row r="5" spans="1:9" ht="12.75" customHeight="1" x14ac:dyDescent="0.2">
      <c r="B5" s="523" t="s">
        <v>12</v>
      </c>
      <c r="C5" s="517" t="s">
        <v>85</v>
      </c>
      <c r="D5" s="518"/>
      <c r="E5" s="518"/>
      <c r="F5" s="518"/>
      <c r="G5" s="518"/>
      <c r="H5" s="518"/>
      <c r="I5" s="536" t="s">
        <v>172</v>
      </c>
    </row>
    <row r="6" spans="1:9" ht="26.25" customHeight="1" x14ac:dyDescent="0.2">
      <c r="B6" s="524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537"/>
    </row>
    <row r="7" spans="1:9" ht="28.5" customHeight="1" x14ac:dyDescent="0.2">
      <c r="B7" s="86" t="s">
        <v>82</v>
      </c>
      <c r="C7" s="94">
        <v>0</v>
      </c>
      <c r="D7" s="95">
        <v>0</v>
      </c>
      <c r="E7" s="95">
        <v>22</v>
      </c>
      <c r="F7" s="117">
        <v>100</v>
      </c>
      <c r="G7" s="95">
        <v>0</v>
      </c>
      <c r="H7" s="95">
        <v>0</v>
      </c>
      <c r="I7" s="88">
        <f>SUM(C7:H7)</f>
        <v>122</v>
      </c>
    </row>
    <row r="8" spans="1:9" ht="25.5" x14ac:dyDescent="0.2">
      <c r="B8" s="87" t="s">
        <v>83</v>
      </c>
      <c r="C8" s="96">
        <v>0</v>
      </c>
      <c r="D8" s="468">
        <v>0</v>
      </c>
      <c r="E8" s="95">
        <v>0</v>
      </c>
      <c r="F8" s="95">
        <v>0</v>
      </c>
      <c r="G8" s="117">
        <v>79</v>
      </c>
      <c r="H8" s="95">
        <v>0</v>
      </c>
      <c r="I8" s="88">
        <f>SUM(C8:H8)</f>
        <v>79</v>
      </c>
    </row>
    <row r="9" spans="1:9" ht="33.75" customHeight="1" x14ac:dyDescent="0.2">
      <c r="B9" s="92" t="s">
        <v>91</v>
      </c>
      <c r="C9" s="97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88">
        <f>SUM(C9:H9)</f>
        <v>0</v>
      </c>
    </row>
    <row r="10" spans="1:9" ht="21" customHeight="1" x14ac:dyDescent="0.2">
      <c r="B10" s="89" t="s">
        <v>34</v>
      </c>
      <c r="C10" s="90">
        <f>+C8+C7+C9</f>
        <v>0</v>
      </c>
      <c r="D10" s="91">
        <f>+D8+D7+D9</f>
        <v>0</v>
      </c>
      <c r="E10" s="91">
        <f t="shared" ref="E10:G10" si="0">+E8+E7+E9</f>
        <v>22</v>
      </c>
      <c r="F10" s="91">
        <f t="shared" si="0"/>
        <v>100</v>
      </c>
      <c r="G10" s="91">
        <f t="shared" si="0"/>
        <v>79</v>
      </c>
      <c r="H10" s="91">
        <f>+H8+H7+H9</f>
        <v>0</v>
      </c>
      <c r="I10" s="93">
        <f>+I8+I7+I9</f>
        <v>201</v>
      </c>
    </row>
    <row r="13" spans="1:9" x14ac:dyDescent="0.2">
      <c r="B13" s="14" t="s">
        <v>84</v>
      </c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5" width="14.7109375" customWidth="1"/>
    <col min="7" max="7" width="13.28515625" customWidth="1"/>
    <col min="8" max="8" width="10.28515625" customWidth="1"/>
    <col min="9" max="9" width="11.42578125" customWidth="1"/>
    <col min="10" max="10" width="12.140625" customWidth="1"/>
  </cols>
  <sheetData>
    <row r="1" spans="1:11" x14ac:dyDescent="0.2">
      <c r="A1" s="220"/>
    </row>
    <row r="2" spans="1:11" ht="18.75" x14ac:dyDescent="0.3">
      <c r="B2" s="61" t="s">
        <v>243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1:11" x14ac:dyDescent="0.2">
      <c r="B3" s="110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32.25" customHeight="1" x14ac:dyDescent="0.2">
      <c r="B4" s="121" t="s">
        <v>93</v>
      </c>
      <c r="C4" s="122" t="s">
        <v>94</v>
      </c>
      <c r="D4" s="123" t="s">
        <v>95</v>
      </c>
      <c r="E4" s="124" t="s">
        <v>96</v>
      </c>
      <c r="F4" s="124" t="s">
        <v>97</v>
      </c>
      <c r="G4" s="124" t="s">
        <v>98</v>
      </c>
      <c r="H4" s="124" t="s">
        <v>99</v>
      </c>
      <c r="I4" s="124" t="s">
        <v>100</v>
      </c>
      <c r="J4" s="125" t="s">
        <v>34</v>
      </c>
      <c r="K4" s="111"/>
    </row>
    <row r="5" spans="1:11" x14ac:dyDescent="0.2">
      <c r="B5" s="126" t="s">
        <v>101</v>
      </c>
      <c r="C5" s="127" t="s">
        <v>102</v>
      </c>
      <c r="D5" s="21">
        <v>0</v>
      </c>
      <c r="E5" s="21">
        <v>2.5000000000000001E-2</v>
      </c>
      <c r="F5" s="21">
        <v>10.280000000000001</v>
      </c>
      <c r="G5" s="21">
        <v>0</v>
      </c>
      <c r="H5" s="21">
        <v>4175.433</v>
      </c>
      <c r="I5" s="21">
        <v>0</v>
      </c>
      <c r="J5" s="128">
        <f>SUM(D5:I5)</f>
        <v>4185.7380000000003</v>
      </c>
      <c r="K5" s="109"/>
    </row>
    <row r="6" spans="1:11" x14ac:dyDescent="0.2">
      <c r="B6" s="129" t="s">
        <v>103</v>
      </c>
      <c r="C6" s="130" t="s">
        <v>104</v>
      </c>
      <c r="D6" s="21">
        <v>27.169000000000004</v>
      </c>
      <c r="E6" s="21">
        <v>41.566800000000008</v>
      </c>
      <c r="F6" s="21">
        <v>1.5939999999999999</v>
      </c>
      <c r="G6" s="21">
        <v>1.9169</v>
      </c>
      <c r="H6" s="21">
        <v>21.091749999999998</v>
      </c>
      <c r="I6" s="21">
        <v>0.84459000000000006</v>
      </c>
      <c r="J6" s="128">
        <f t="shared" ref="J6:J24" si="0">SUM(D6:I6)</f>
        <v>94.183039999999991</v>
      </c>
      <c r="K6" s="109"/>
    </row>
    <row r="7" spans="1:11" x14ac:dyDescent="0.2">
      <c r="B7" s="129" t="s">
        <v>105</v>
      </c>
      <c r="C7" s="130" t="s">
        <v>106</v>
      </c>
      <c r="D7" s="21">
        <v>2.4</v>
      </c>
      <c r="E7" s="21">
        <v>3.3</v>
      </c>
      <c r="F7" s="21">
        <v>5.9649999999999999</v>
      </c>
      <c r="G7" s="21">
        <v>2.98</v>
      </c>
      <c r="H7" s="21">
        <v>0</v>
      </c>
      <c r="I7" s="21">
        <v>8.1</v>
      </c>
      <c r="J7" s="128">
        <f t="shared" si="0"/>
        <v>22.744999999999997</v>
      </c>
      <c r="K7" s="109"/>
    </row>
    <row r="8" spans="1:11" x14ac:dyDescent="0.2">
      <c r="B8" s="129" t="s">
        <v>107</v>
      </c>
      <c r="C8" s="130" t="s">
        <v>108</v>
      </c>
      <c r="D8" s="21">
        <v>0</v>
      </c>
      <c r="E8" s="21">
        <v>0.245</v>
      </c>
      <c r="F8" s="21">
        <v>0</v>
      </c>
      <c r="G8" s="21">
        <v>0</v>
      </c>
      <c r="H8" s="21">
        <v>3.5000000000000003E-2</v>
      </c>
      <c r="I8" s="21">
        <v>0.09</v>
      </c>
      <c r="J8" s="128">
        <f t="shared" si="0"/>
        <v>0.37</v>
      </c>
      <c r="K8" s="109"/>
    </row>
    <row r="9" spans="1:11" x14ac:dyDescent="0.2">
      <c r="B9" s="129" t="s">
        <v>109</v>
      </c>
      <c r="C9" s="130" t="s">
        <v>110</v>
      </c>
      <c r="D9" s="21">
        <v>0.71</v>
      </c>
      <c r="E9" s="21">
        <v>0</v>
      </c>
      <c r="F9" s="21">
        <v>114.70879999999998</v>
      </c>
      <c r="G9" s="21">
        <v>1.55</v>
      </c>
      <c r="H9" s="21">
        <v>10.25</v>
      </c>
      <c r="I9" s="21">
        <v>3.8899999999999997</v>
      </c>
      <c r="J9" s="128">
        <f t="shared" si="0"/>
        <v>131.10879999999997</v>
      </c>
      <c r="K9" s="109"/>
    </row>
    <row r="10" spans="1:11" x14ac:dyDescent="0.2">
      <c r="B10" s="129" t="s">
        <v>111</v>
      </c>
      <c r="C10" s="130" t="s">
        <v>112</v>
      </c>
      <c r="D10" s="21">
        <v>267.81499999999994</v>
      </c>
      <c r="E10" s="21">
        <v>460.78481999999997</v>
      </c>
      <c r="F10" s="21">
        <v>287.43069000000003</v>
      </c>
      <c r="G10" s="21">
        <v>10678.806320000002</v>
      </c>
      <c r="H10" s="21">
        <v>463.91799999999995</v>
      </c>
      <c r="I10" s="21">
        <v>486.78673999999995</v>
      </c>
      <c r="J10" s="128">
        <f t="shared" si="0"/>
        <v>12645.541570000001</v>
      </c>
      <c r="K10" s="109"/>
    </row>
    <row r="11" spans="1:11" x14ac:dyDescent="0.2">
      <c r="B11" s="129" t="s">
        <v>113</v>
      </c>
      <c r="C11" s="130" t="s">
        <v>114</v>
      </c>
      <c r="D11" s="21">
        <v>412.16810000000004</v>
      </c>
      <c r="E11" s="21">
        <v>1523.3509800000004</v>
      </c>
      <c r="F11" s="21">
        <v>2003.9809400000004</v>
      </c>
      <c r="G11" s="21">
        <v>1033.7904999999998</v>
      </c>
      <c r="H11" s="21">
        <v>8378.1388399999996</v>
      </c>
      <c r="I11" s="21">
        <v>7709.6942099999987</v>
      </c>
      <c r="J11" s="128">
        <f t="shared" si="0"/>
        <v>21061.12357</v>
      </c>
      <c r="K11" s="109"/>
    </row>
    <row r="12" spans="1:11" x14ac:dyDescent="0.2">
      <c r="B12" s="129" t="s">
        <v>115</v>
      </c>
      <c r="C12" s="130" t="s">
        <v>116</v>
      </c>
      <c r="D12" s="21">
        <v>1820.1016999999997</v>
      </c>
      <c r="E12" s="21">
        <v>989.41584999999986</v>
      </c>
      <c r="F12" s="21">
        <v>789.65672000000018</v>
      </c>
      <c r="G12" s="21">
        <v>336.96510999999998</v>
      </c>
      <c r="H12" s="21">
        <v>1108.6782099999998</v>
      </c>
      <c r="I12" s="21">
        <v>2131.96126</v>
      </c>
      <c r="J12" s="128">
        <f t="shared" si="0"/>
        <v>7176.7788499999997</v>
      </c>
      <c r="K12" s="109"/>
    </row>
    <row r="13" spans="1:11" x14ac:dyDescent="0.2">
      <c r="B13" s="129" t="s">
        <v>117</v>
      </c>
      <c r="C13" s="130" t="s">
        <v>118</v>
      </c>
      <c r="D13" s="21">
        <v>43.766000000000005</v>
      </c>
      <c r="E13" s="21">
        <v>77.948999999999984</v>
      </c>
      <c r="F13" s="21">
        <v>77.881799999999998</v>
      </c>
      <c r="G13" s="21">
        <v>135.23550000000003</v>
      </c>
      <c r="H13" s="21">
        <v>51.24015</v>
      </c>
      <c r="I13" s="21">
        <v>114.20699999999999</v>
      </c>
      <c r="J13" s="128">
        <f t="shared" si="0"/>
        <v>500.27945</v>
      </c>
      <c r="K13" s="109"/>
    </row>
    <row r="14" spans="1:11" x14ac:dyDescent="0.2">
      <c r="B14" s="129" t="s">
        <v>119</v>
      </c>
      <c r="C14" s="130" t="s">
        <v>120</v>
      </c>
      <c r="D14" s="21">
        <v>10.356999999999999</v>
      </c>
      <c r="E14" s="21">
        <v>31.667499999999997</v>
      </c>
      <c r="F14" s="21">
        <v>21.591999999999999</v>
      </c>
      <c r="G14" s="21">
        <v>1294.6479999999999</v>
      </c>
      <c r="H14" s="21">
        <v>26.56</v>
      </c>
      <c r="I14" s="21">
        <v>6.4962999999999997</v>
      </c>
      <c r="J14" s="128">
        <f t="shared" si="0"/>
        <v>1391.3208</v>
      </c>
      <c r="K14" s="109"/>
    </row>
    <row r="15" spans="1:11" x14ac:dyDescent="0.2">
      <c r="B15" s="129" t="s">
        <v>121</v>
      </c>
      <c r="C15" s="130" t="s">
        <v>122</v>
      </c>
      <c r="D15" s="21">
        <v>531.89700000000005</v>
      </c>
      <c r="E15" s="21">
        <v>878.5885199999999</v>
      </c>
      <c r="F15" s="21">
        <v>1343.2829999999997</v>
      </c>
      <c r="G15" s="21">
        <v>426.10799999999995</v>
      </c>
      <c r="H15" s="21">
        <v>266.30160000000001</v>
      </c>
      <c r="I15" s="21">
        <v>328.02450000000005</v>
      </c>
      <c r="J15" s="128">
        <f t="shared" si="0"/>
        <v>3774.2026199999996</v>
      </c>
      <c r="K15" s="109"/>
    </row>
    <row r="16" spans="1:11" x14ac:dyDescent="0.2">
      <c r="B16" s="129" t="s">
        <v>123</v>
      </c>
      <c r="C16" s="130" t="s">
        <v>124</v>
      </c>
      <c r="D16" s="21">
        <v>374.6622999999999</v>
      </c>
      <c r="E16" s="21">
        <v>400.09764999999999</v>
      </c>
      <c r="F16" s="21">
        <v>1166.2645600000001</v>
      </c>
      <c r="G16" s="21">
        <v>841.41075000000012</v>
      </c>
      <c r="H16" s="21">
        <v>323.40979999999996</v>
      </c>
      <c r="I16" s="21">
        <v>316.69999999999987</v>
      </c>
      <c r="J16" s="128">
        <f t="shared" si="0"/>
        <v>3422.5450599999999</v>
      </c>
      <c r="K16" s="109"/>
    </row>
    <row r="17" spans="2:11" x14ac:dyDescent="0.2">
      <c r="B17" s="129" t="s">
        <v>125</v>
      </c>
      <c r="C17" s="130" t="s">
        <v>126</v>
      </c>
      <c r="D17" s="21">
        <v>7888.3656899999987</v>
      </c>
      <c r="E17" s="21">
        <v>7828.2403299999987</v>
      </c>
      <c r="F17" s="21">
        <v>13166.162889999998</v>
      </c>
      <c r="G17" s="21">
        <v>7584.2447399999965</v>
      </c>
      <c r="H17" s="21">
        <v>11075.928050000004</v>
      </c>
      <c r="I17" s="21">
        <v>14937.892249999995</v>
      </c>
      <c r="J17" s="128">
        <f t="shared" si="0"/>
        <v>62480.833949999993</v>
      </c>
      <c r="K17" s="109"/>
    </row>
    <row r="18" spans="2:11" x14ac:dyDescent="0.2">
      <c r="B18" s="129" t="s">
        <v>127</v>
      </c>
      <c r="C18" s="130" t="s">
        <v>128</v>
      </c>
      <c r="D18" s="21">
        <v>93.214429999999979</v>
      </c>
      <c r="E18" s="21">
        <v>637.58460000000002</v>
      </c>
      <c r="F18" s="21">
        <v>270.50369000000001</v>
      </c>
      <c r="G18" s="21">
        <v>447.70175000000006</v>
      </c>
      <c r="H18" s="21">
        <v>184.46069000000003</v>
      </c>
      <c r="I18" s="21">
        <v>422.2038300000001</v>
      </c>
      <c r="J18" s="128">
        <f t="shared" si="0"/>
        <v>2055.6689900000001</v>
      </c>
      <c r="K18" s="109"/>
    </row>
    <row r="19" spans="2:11" x14ac:dyDescent="0.2">
      <c r="B19" s="129" t="s">
        <v>129</v>
      </c>
      <c r="C19" s="130" t="s">
        <v>130</v>
      </c>
      <c r="D19" s="21">
        <v>1585.9519</v>
      </c>
      <c r="E19" s="21">
        <v>1120.1507900000004</v>
      </c>
      <c r="F19" s="21">
        <v>951.23141999999984</v>
      </c>
      <c r="G19" s="21">
        <v>602.6081099999999</v>
      </c>
      <c r="H19" s="21">
        <v>1463.94811</v>
      </c>
      <c r="I19" s="21">
        <v>808.01634000000001</v>
      </c>
      <c r="J19" s="128">
        <f t="shared" si="0"/>
        <v>6531.9066700000012</v>
      </c>
      <c r="K19" s="109"/>
    </row>
    <row r="20" spans="2:11" x14ac:dyDescent="0.2">
      <c r="B20" s="129" t="s">
        <v>131</v>
      </c>
      <c r="C20" s="130" t="s">
        <v>132</v>
      </c>
      <c r="D20" s="21">
        <v>7600.5272800000012</v>
      </c>
      <c r="E20" s="21">
        <v>7610.0991900000008</v>
      </c>
      <c r="F20" s="21">
        <v>10063.668310000001</v>
      </c>
      <c r="G20" s="21">
        <v>6384.0497599999981</v>
      </c>
      <c r="H20" s="21">
        <v>14884.120760000003</v>
      </c>
      <c r="I20" s="21">
        <v>9612.2058899999975</v>
      </c>
      <c r="J20" s="128">
        <f t="shared" si="0"/>
        <v>56154.671190000001</v>
      </c>
      <c r="K20" s="109"/>
    </row>
    <row r="21" spans="2:11" x14ac:dyDescent="0.2">
      <c r="B21" s="129" t="s">
        <v>133</v>
      </c>
      <c r="C21" s="130" t="s">
        <v>134</v>
      </c>
      <c r="D21" s="21">
        <v>5075.5669200000011</v>
      </c>
      <c r="E21" s="21">
        <v>13304.317740000004</v>
      </c>
      <c r="F21" s="21">
        <v>55879.283489999994</v>
      </c>
      <c r="G21" s="21">
        <v>20291.648410000002</v>
      </c>
      <c r="H21" s="21">
        <v>8895.5613700000013</v>
      </c>
      <c r="I21" s="21">
        <v>11408.041800000001</v>
      </c>
      <c r="J21" s="128">
        <f t="shared" si="0"/>
        <v>114854.41973000001</v>
      </c>
      <c r="K21" s="109"/>
    </row>
    <row r="22" spans="2:11" x14ac:dyDescent="0.2">
      <c r="B22" s="129" t="s">
        <v>135</v>
      </c>
      <c r="C22" s="130" t="s">
        <v>136</v>
      </c>
      <c r="D22" s="21">
        <v>1522.73063</v>
      </c>
      <c r="E22" s="21">
        <v>3011.8767600000006</v>
      </c>
      <c r="F22" s="21">
        <v>4229.7775699999975</v>
      </c>
      <c r="G22" s="21">
        <v>4230.9793500000005</v>
      </c>
      <c r="H22" s="21">
        <v>2760.7450100000019</v>
      </c>
      <c r="I22" s="21">
        <v>1188.520120000001</v>
      </c>
      <c r="J22" s="128">
        <f t="shared" si="0"/>
        <v>16944.629440000004</v>
      </c>
      <c r="K22" s="109"/>
    </row>
    <row r="23" spans="2:11" x14ac:dyDescent="0.2">
      <c r="B23" s="129" t="s">
        <v>137</v>
      </c>
      <c r="C23" s="130" t="s">
        <v>138</v>
      </c>
      <c r="D23" s="21">
        <v>2079.5144999999993</v>
      </c>
      <c r="E23" s="21">
        <v>9874.7199000000001</v>
      </c>
      <c r="F23" s="21">
        <v>783.96</v>
      </c>
      <c r="G23" s="21">
        <v>387.05599999999998</v>
      </c>
      <c r="H23" s="21">
        <v>4140.3207000000002</v>
      </c>
      <c r="I23" s="21">
        <v>7770.0800000000008</v>
      </c>
      <c r="J23" s="128">
        <f t="shared" si="0"/>
        <v>25035.651100000003</v>
      </c>
      <c r="K23" s="109"/>
    </row>
    <row r="24" spans="2:11" x14ac:dyDescent="0.2">
      <c r="B24" s="131" t="s">
        <v>139</v>
      </c>
      <c r="C24" s="132" t="s">
        <v>140</v>
      </c>
      <c r="D24" s="21">
        <v>4547.5349600000009</v>
      </c>
      <c r="E24" s="21">
        <v>13312.477809999998</v>
      </c>
      <c r="F24" s="21">
        <v>5550.3054399999992</v>
      </c>
      <c r="G24" s="21">
        <v>4720.9636000000028</v>
      </c>
      <c r="H24" s="21">
        <v>7550.4932600000002</v>
      </c>
      <c r="I24" s="21">
        <v>2486.3740000000003</v>
      </c>
      <c r="J24" s="128">
        <f t="shared" si="0"/>
        <v>38168.149070000007</v>
      </c>
      <c r="K24" s="109"/>
    </row>
    <row r="25" spans="2:11" x14ac:dyDescent="0.2">
      <c r="B25" s="315" t="s">
        <v>141</v>
      </c>
      <c r="C25" s="316"/>
      <c r="D25" s="312">
        <f>SUM(D5:D24)</f>
        <v>33884.452409999998</v>
      </c>
      <c r="E25" s="313">
        <f t="shared" ref="E25:J25" si="1">SUM(E5:E24)</f>
        <v>61106.458240000007</v>
      </c>
      <c r="F25" s="313">
        <f t="shared" si="1"/>
        <v>96717.530319999991</v>
      </c>
      <c r="G25" s="313">
        <f t="shared" si="1"/>
        <v>59402.662799999998</v>
      </c>
      <c r="H25" s="313">
        <f t="shared" si="1"/>
        <v>65780.634300000005</v>
      </c>
      <c r="I25" s="314">
        <f t="shared" si="1"/>
        <v>59740.128829999994</v>
      </c>
      <c r="J25" s="317">
        <f t="shared" si="1"/>
        <v>376631.86690000002</v>
      </c>
      <c r="K25" s="109"/>
    </row>
    <row r="26" spans="2:11" x14ac:dyDescent="0.2">
      <c r="B26" s="112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2:11" x14ac:dyDescent="0.2">
      <c r="B27" s="134" t="s">
        <v>142</v>
      </c>
      <c r="C27" s="109"/>
      <c r="D27" s="109"/>
      <c r="E27" s="109"/>
      <c r="F27" s="109"/>
      <c r="G27" s="109"/>
      <c r="H27" s="109"/>
      <c r="I27" s="109"/>
      <c r="J27" s="109"/>
      <c r="K27" s="109"/>
    </row>
    <row r="28" spans="2:11" x14ac:dyDescent="0.2">
      <c r="B28" s="14" t="s">
        <v>143</v>
      </c>
      <c r="C28" s="109"/>
      <c r="D28" s="109"/>
      <c r="E28" s="109"/>
      <c r="F28" s="109"/>
      <c r="G28" s="109"/>
      <c r="H28" s="109"/>
      <c r="I28" s="109"/>
      <c r="J28" s="109"/>
      <c r="K28" s="109"/>
    </row>
    <row r="29" spans="2:11" x14ac:dyDescent="0.2">
      <c r="B29" s="14" t="s">
        <v>144</v>
      </c>
      <c r="C29" s="109"/>
      <c r="D29" s="109"/>
      <c r="E29" s="109"/>
      <c r="F29" s="109"/>
      <c r="G29" s="109"/>
      <c r="H29" s="109"/>
      <c r="I29" s="109"/>
      <c r="J29" s="109"/>
      <c r="K29" s="109"/>
    </row>
    <row r="30" spans="2:11" x14ac:dyDescent="0.2">
      <c r="B30" s="135" t="s">
        <v>145</v>
      </c>
      <c r="C30" s="109"/>
      <c r="D30" s="109"/>
      <c r="E30" s="109"/>
      <c r="F30" s="109"/>
      <c r="G30" s="109"/>
      <c r="H30" s="109"/>
      <c r="I30" s="109"/>
      <c r="J30" s="109"/>
      <c r="K30" s="109"/>
    </row>
    <row r="33" spans="2:13" ht="18.75" x14ac:dyDescent="0.3">
      <c r="B33" s="61" t="s">
        <v>242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2:13" x14ac:dyDescent="0.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2:13" ht="31.5" customHeight="1" x14ac:dyDescent="0.2">
      <c r="B35" s="136" t="s">
        <v>93</v>
      </c>
      <c r="C35" s="137" t="s">
        <v>94</v>
      </c>
      <c r="D35" s="123" t="s">
        <v>95</v>
      </c>
      <c r="E35" s="124" t="s">
        <v>96</v>
      </c>
      <c r="F35" s="124" t="s">
        <v>97</v>
      </c>
      <c r="G35" s="124" t="s">
        <v>98</v>
      </c>
      <c r="H35" s="124" t="s">
        <v>99</v>
      </c>
      <c r="I35" s="233" t="s">
        <v>100</v>
      </c>
      <c r="J35" s="125" t="s">
        <v>34</v>
      </c>
      <c r="K35" s="113"/>
      <c r="L35" s="113"/>
      <c r="M35" s="113"/>
    </row>
    <row r="36" spans="2:13" x14ac:dyDescent="0.2">
      <c r="B36" s="138" t="s">
        <v>101</v>
      </c>
      <c r="C36" s="230" t="s">
        <v>102</v>
      </c>
      <c r="D36" s="21">
        <v>0</v>
      </c>
      <c r="E36" s="21">
        <v>36.06</v>
      </c>
      <c r="F36" s="21">
        <v>0</v>
      </c>
      <c r="G36" s="21">
        <v>0</v>
      </c>
      <c r="H36" s="74">
        <v>566.90300000000013</v>
      </c>
      <c r="I36" s="234">
        <v>88.670999999999992</v>
      </c>
      <c r="J36" s="231">
        <f>SUM(D36:I36)</f>
        <v>691.63400000000024</v>
      </c>
      <c r="K36" s="109"/>
      <c r="L36" s="109"/>
      <c r="M36" s="109"/>
    </row>
    <row r="37" spans="2:13" x14ac:dyDescent="0.2">
      <c r="B37" s="138" t="s">
        <v>103</v>
      </c>
      <c r="C37" s="230" t="s">
        <v>104</v>
      </c>
      <c r="D37" s="225">
        <v>26.965999999999998</v>
      </c>
      <c r="E37" s="21">
        <v>0</v>
      </c>
      <c r="F37" s="21">
        <v>0</v>
      </c>
      <c r="G37" s="74">
        <v>4.04467</v>
      </c>
      <c r="H37" s="74">
        <v>2.2827500000000001</v>
      </c>
      <c r="I37" s="234">
        <v>0.19500000000000001</v>
      </c>
      <c r="J37" s="231">
        <f t="shared" ref="J37:J55" si="2">SUM(D37:I37)</f>
        <v>33.488419999999998</v>
      </c>
      <c r="K37" s="109"/>
      <c r="L37" s="109"/>
      <c r="M37" s="109"/>
    </row>
    <row r="38" spans="2:13" x14ac:dyDescent="0.2">
      <c r="B38" s="138" t="s">
        <v>105</v>
      </c>
      <c r="C38" s="230" t="s">
        <v>106</v>
      </c>
      <c r="D38" s="225">
        <v>1.95</v>
      </c>
      <c r="E38" s="21">
        <v>0</v>
      </c>
      <c r="F38" s="21">
        <v>0</v>
      </c>
      <c r="G38" s="74">
        <v>35.329499999999996</v>
      </c>
      <c r="H38" s="21">
        <v>0.24</v>
      </c>
      <c r="I38" s="234">
        <v>0</v>
      </c>
      <c r="J38" s="231">
        <f t="shared" si="2"/>
        <v>37.519500000000001</v>
      </c>
      <c r="K38" s="109"/>
      <c r="L38" s="109"/>
      <c r="M38" s="109"/>
    </row>
    <row r="39" spans="2:13" x14ac:dyDescent="0.2">
      <c r="B39" s="138" t="s">
        <v>107</v>
      </c>
      <c r="C39" s="139" t="s">
        <v>108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40">
        <f t="shared" si="2"/>
        <v>0</v>
      </c>
      <c r="K39" s="109"/>
      <c r="L39" s="109"/>
      <c r="M39" s="109"/>
    </row>
    <row r="40" spans="2:13" x14ac:dyDescent="0.2">
      <c r="B40" s="138" t="s">
        <v>109</v>
      </c>
      <c r="C40" s="230" t="s">
        <v>110</v>
      </c>
      <c r="D40" s="225">
        <v>4.1800000000000004E-2</v>
      </c>
      <c r="E40" s="21"/>
      <c r="F40" s="74">
        <v>45.1</v>
      </c>
      <c r="G40" s="74"/>
      <c r="H40" s="74">
        <v>39.68</v>
      </c>
      <c r="I40" s="234"/>
      <c r="J40" s="231">
        <f t="shared" si="2"/>
        <v>84.821799999999996</v>
      </c>
      <c r="K40" s="109"/>
      <c r="L40" s="109"/>
      <c r="M40" s="109"/>
    </row>
    <row r="41" spans="2:13" x14ac:dyDescent="0.2">
      <c r="B41" s="138" t="s">
        <v>111</v>
      </c>
      <c r="C41" s="230" t="s">
        <v>112</v>
      </c>
      <c r="D41" s="225">
        <v>194.57380000000003</v>
      </c>
      <c r="E41" s="74">
        <v>0.255</v>
      </c>
      <c r="F41" s="74">
        <v>7.9720999999999993</v>
      </c>
      <c r="G41" s="74">
        <v>3676.9031499999996</v>
      </c>
      <c r="H41" s="74">
        <v>33.719000000000001</v>
      </c>
      <c r="I41" s="234">
        <v>5.7499999999999991</v>
      </c>
      <c r="J41" s="231">
        <f t="shared" si="2"/>
        <v>3919.1730499999999</v>
      </c>
      <c r="K41" s="109"/>
      <c r="L41" s="109"/>
      <c r="M41" s="109"/>
    </row>
    <row r="42" spans="2:13" x14ac:dyDescent="0.2">
      <c r="B42" s="138" t="s">
        <v>113</v>
      </c>
      <c r="C42" s="230" t="s">
        <v>114</v>
      </c>
      <c r="D42" s="225">
        <v>1000.0216000000001</v>
      </c>
      <c r="E42" s="74">
        <v>0.252</v>
      </c>
      <c r="F42" s="74">
        <v>0.5615</v>
      </c>
      <c r="G42" s="74">
        <v>2270.7239300000001</v>
      </c>
      <c r="H42" s="74">
        <v>809.04593999999997</v>
      </c>
      <c r="I42" s="234">
        <v>22.7425</v>
      </c>
      <c r="J42" s="231">
        <f t="shared" si="2"/>
        <v>4103.3474700000006</v>
      </c>
      <c r="K42" s="109"/>
      <c r="L42" s="109"/>
      <c r="M42" s="109"/>
    </row>
    <row r="43" spans="2:13" x14ac:dyDescent="0.2">
      <c r="B43" s="138" t="s">
        <v>115</v>
      </c>
      <c r="C43" s="230" t="s">
        <v>116</v>
      </c>
      <c r="D43" s="225">
        <v>1241.3519999999999</v>
      </c>
      <c r="E43" s="74">
        <v>267.06450000000001</v>
      </c>
      <c r="F43" s="74">
        <v>153.11692000000002</v>
      </c>
      <c r="G43" s="74">
        <v>200.65195000000006</v>
      </c>
      <c r="H43" s="74">
        <v>1058.2260800000001</v>
      </c>
      <c r="I43" s="234">
        <v>201.15200000000002</v>
      </c>
      <c r="J43" s="231">
        <f t="shared" si="2"/>
        <v>3121.5634499999996</v>
      </c>
      <c r="K43" s="109"/>
      <c r="L43" s="109"/>
      <c r="M43" s="109"/>
    </row>
    <row r="44" spans="2:13" x14ac:dyDescent="0.2">
      <c r="B44" s="138" t="s">
        <v>117</v>
      </c>
      <c r="C44" s="230" t="s">
        <v>118</v>
      </c>
      <c r="D44" s="225">
        <v>8.4700000000000006</v>
      </c>
      <c r="E44" s="74">
        <v>183.43849999999998</v>
      </c>
      <c r="F44" s="21"/>
      <c r="G44" s="74">
        <v>1.04</v>
      </c>
      <c r="H44" s="74">
        <v>9.0329999999999995</v>
      </c>
      <c r="I44" s="234">
        <v>0.312</v>
      </c>
      <c r="J44" s="231">
        <f t="shared" si="2"/>
        <v>202.29349999999997</v>
      </c>
      <c r="K44" s="109"/>
      <c r="L44" s="109"/>
      <c r="M44" s="109"/>
    </row>
    <row r="45" spans="2:13" x14ac:dyDescent="0.2">
      <c r="B45" s="138" t="s">
        <v>119</v>
      </c>
      <c r="C45" s="230" t="s">
        <v>120</v>
      </c>
      <c r="D45" s="225">
        <v>9.9079999999999995</v>
      </c>
      <c r="E45" s="21"/>
      <c r="F45" s="74">
        <v>2502.6956000000005</v>
      </c>
      <c r="G45" s="74">
        <v>0.67500000000000004</v>
      </c>
      <c r="H45" s="74">
        <v>32.24</v>
      </c>
      <c r="I45" s="234">
        <v>138.26599999999999</v>
      </c>
      <c r="J45" s="231">
        <f t="shared" si="2"/>
        <v>2683.7846000000004</v>
      </c>
      <c r="K45" s="109"/>
      <c r="L45" s="109"/>
      <c r="M45" s="109"/>
    </row>
    <row r="46" spans="2:13" x14ac:dyDescent="0.2">
      <c r="B46" s="138" t="s">
        <v>121</v>
      </c>
      <c r="C46" s="230" t="s">
        <v>122</v>
      </c>
      <c r="D46" s="225">
        <v>446.06315999999998</v>
      </c>
      <c r="E46" s="21"/>
      <c r="F46" s="74">
        <v>329.06223999999997</v>
      </c>
      <c r="G46" s="74">
        <v>5252.4169999999995</v>
      </c>
      <c r="H46" s="74">
        <v>48.397999999999996</v>
      </c>
      <c r="I46" s="234">
        <v>189.47049999999999</v>
      </c>
      <c r="J46" s="231">
        <f t="shared" si="2"/>
        <v>6265.4108999999999</v>
      </c>
      <c r="K46" s="109"/>
      <c r="L46" s="109"/>
      <c r="M46" s="109"/>
    </row>
    <row r="47" spans="2:13" x14ac:dyDescent="0.2">
      <c r="B47" s="138" t="s">
        <v>123</v>
      </c>
      <c r="C47" s="230" t="s">
        <v>124</v>
      </c>
      <c r="D47" s="225">
        <v>97.737599999999986</v>
      </c>
      <c r="E47" s="74">
        <v>283.661</v>
      </c>
      <c r="F47" s="74">
        <v>25.185000000000002</v>
      </c>
      <c r="G47" s="74">
        <v>973.98599999999999</v>
      </c>
      <c r="H47" s="74">
        <v>423.30700000000007</v>
      </c>
      <c r="I47" s="234">
        <v>31.74</v>
      </c>
      <c r="J47" s="231">
        <f t="shared" si="2"/>
        <v>1835.6166000000001</v>
      </c>
      <c r="K47" s="109"/>
      <c r="L47" s="109"/>
      <c r="M47" s="109"/>
    </row>
    <row r="48" spans="2:13" x14ac:dyDescent="0.2">
      <c r="B48" s="138" t="s">
        <v>125</v>
      </c>
      <c r="C48" s="230" t="s">
        <v>126</v>
      </c>
      <c r="D48" s="225">
        <v>722.9197999999999</v>
      </c>
      <c r="E48" s="74">
        <v>13092.686200000002</v>
      </c>
      <c r="F48" s="74">
        <v>4500.5214000000005</v>
      </c>
      <c r="G48" s="74">
        <v>17996.275419999998</v>
      </c>
      <c r="H48" s="74">
        <v>12872.245570000003</v>
      </c>
      <c r="I48" s="234">
        <v>26663.173809999997</v>
      </c>
      <c r="J48" s="231">
        <f t="shared" si="2"/>
        <v>75847.822199999995</v>
      </c>
      <c r="K48" s="109"/>
      <c r="L48" s="109"/>
      <c r="M48" s="109"/>
    </row>
    <row r="49" spans="2:13" x14ac:dyDescent="0.2">
      <c r="B49" s="138" t="s">
        <v>127</v>
      </c>
      <c r="C49" s="230" t="s">
        <v>128</v>
      </c>
      <c r="D49" s="225">
        <v>61.119369999999989</v>
      </c>
      <c r="E49" s="74">
        <v>42.362310000000001</v>
      </c>
      <c r="F49" s="74">
        <v>31.890060000000005</v>
      </c>
      <c r="G49" s="74">
        <v>8.6356399999999969</v>
      </c>
      <c r="H49" s="74">
        <v>42.583109999999984</v>
      </c>
      <c r="I49" s="234">
        <v>529.01706999999988</v>
      </c>
      <c r="J49" s="231">
        <f t="shared" si="2"/>
        <v>715.60755999999981</v>
      </c>
      <c r="K49" s="109"/>
      <c r="L49" s="109"/>
      <c r="M49" s="109"/>
    </row>
    <row r="50" spans="2:13" x14ac:dyDescent="0.2">
      <c r="B50" s="138" t="s">
        <v>129</v>
      </c>
      <c r="C50" s="230" t="s">
        <v>130</v>
      </c>
      <c r="D50" s="225">
        <v>1810.0640999999994</v>
      </c>
      <c r="E50" s="74">
        <v>605.05515000000014</v>
      </c>
      <c r="F50" s="74">
        <v>105.13049999999997</v>
      </c>
      <c r="G50" s="74">
        <v>51.242559999999997</v>
      </c>
      <c r="H50" s="74">
        <v>1220.3267600000001</v>
      </c>
      <c r="I50" s="234">
        <v>206.39849999999998</v>
      </c>
      <c r="J50" s="231">
        <f t="shared" si="2"/>
        <v>3998.2175699999993</v>
      </c>
      <c r="K50" s="109"/>
      <c r="L50" s="109"/>
      <c r="M50" s="109"/>
    </row>
    <row r="51" spans="2:13" x14ac:dyDescent="0.2">
      <c r="B51" s="138" t="s">
        <v>131</v>
      </c>
      <c r="C51" s="230" t="s">
        <v>132</v>
      </c>
      <c r="D51" s="225">
        <v>6408.873309999999</v>
      </c>
      <c r="E51" s="74">
        <v>9107.2908800000005</v>
      </c>
      <c r="F51" s="74">
        <v>2383.1616900000008</v>
      </c>
      <c r="G51" s="74">
        <v>5572.1442600000028</v>
      </c>
      <c r="H51" s="74">
        <v>12248.982389999988</v>
      </c>
      <c r="I51" s="234">
        <v>3323.2644199999995</v>
      </c>
      <c r="J51" s="231">
        <f t="shared" si="2"/>
        <v>39043.716949999995</v>
      </c>
      <c r="K51" s="109"/>
      <c r="L51" s="109"/>
      <c r="M51" s="109"/>
    </row>
    <row r="52" spans="2:13" x14ac:dyDescent="0.2">
      <c r="B52" s="138" t="s">
        <v>133</v>
      </c>
      <c r="C52" s="230" t="s">
        <v>134</v>
      </c>
      <c r="D52" s="225">
        <v>811.61999999999989</v>
      </c>
      <c r="E52" s="74">
        <v>48589.083299999977</v>
      </c>
      <c r="F52" s="74">
        <v>9127.8590000000004</v>
      </c>
      <c r="G52" s="74">
        <v>16255.59072</v>
      </c>
      <c r="H52" s="74">
        <v>546.47200000000009</v>
      </c>
      <c r="I52" s="234">
        <v>10659.046120000001</v>
      </c>
      <c r="J52" s="231">
        <f t="shared" si="2"/>
        <v>85989.671139999962</v>
      </c>
      <c r="K52" s="109"/>
      <c r="L52" s="109"/>
      <c r="M52" s="109"/>
    </row>
    <row r="53" spans="2:13" x14ac:dyDescent="0.2">
      <c r="B53" s="138" t="s">
        <v>135</v>
      </c>
      <c r="C53" s="230" t="s">
        <v>136</v>
      </c>
      <c r="D53" s="225">
        <v>63.707599999999992</v>
      </c>
      <c r="E53" s="74">
        <v>2587.2026099999994</v>
      </c>
      <c r="F53" s="74">
        <v>14.55819000000001</v>
      </c>
      <c r="G53" s="74">
        <v>56.212270000000004</v>
      </c>
      <c r="H53" s="74">
        <v>326.36973</v>
      </c>
      <c r="I53" s="234">
        <v>6837.7745999999988</v>
      </c>
      <c r="J53" s="231">
        <f t="shared" si="2"/>
        <v>9885.8249999999989</v>
      </c>
      <c r="K53" s="109"/>
      <c r="L53" s="109"/>
      <c r="M53" s="109"/>
    </row>
    <row r="54" spans="2:13" x14ac:dyDescent="0.2">
      <c r="B54" s="138" t="s">
        <v>137</v>
      </c>
      <c r="C54" s="230" t="s">
        <v>138</v>
      </c>
      <c r="D54" s="225">
        <v>56.566000000000003</v>
      </c>
      <c r="E54" s="74">
        <v>3693.6469999999999</v>
      </c>
      <c r="F54" s="74"/>
      <c r="G54" s="74">
        <v>673.93999999999983</v>
      </c>
      <c r="H54" s="74">
        <v>1132.365</v>
      </c>
      <c r="I54" s="234">
        <v>26539.567999999999</v>
      </c>
      <c r="J54" s="231">
        <f t="shared" si="2"/>
        <v>32096.085999999999</v>
      </c>
      <c r="K54" s="109"/>
      <c r="L54" s="109"/>
      <c r="M54" s="109"/>
    </row>
    <row r="55" spans="2:13" x14ac:dyDescent="0.2">
      <c r="B55" s="141" t="s">
        <v>139</v>
      </c>
      <c r="C55" s="232" t="s">
        <v>140</v>
      </c>
      <c r="D55" s="235">
        <v>1611.9893600000005</v>
      </c>
      <c r="E55" s="236">
        <v>7336.759</v>
      </c>
      <c r="F55" s="236">
        <v>225.45739999999995</v>
      </c>
      <c r="G55" s="236">
        <v>507.19223999999986</v>
      </c>
      <c r="H55" s="236">
        <v>4301.7059199999985</v>
      </c>
      <c r="I55" s="237">
        <v>240.91259000000002</v>
      </c>
      <c r="J55" s="231">
        <f t="shared" si="2"/>
        <v>14224.016509999999</v>
      </c>
      <c r="K55" s="109"/>
      <c r="L55" s="109"/>
      <c r="M55" s="109"/>
    </row>
    <row r="56" spans="2:13" x14ac:dyDescent="0.2">
      <c r="B56" s="315" t="s">
        <v>141</v>
      </c>
      <c r="C56" s="318"/>
      <c r="D56" s="319">
        <f>SUM(D36:D55)</f>
        <v>14573.943499999998</v>
      </c>
      <c r="E56" s="320">
        <f t="shared" ref="E56:J56" si="3">SUM(E36:E55)</f>
        <v>85824.817449999973</v>
      </c>
      <c r="F56" s="320">
        <f t="shared" si="3"/>
        <v>19452.2716</v>
      </c>
      <c r="G56" s="320">
        <f t="shared" si="3"/>
        <v>53537.004310000004</v>
      </c>
      <c r="H56" s="320">
        <f t="shared" si="3"/>
        <v>35714.12524999999</v>
      </c>
      <c r="I56" s="321">
        <f t="shared" si="3"/>
        <v>75677.454110000006</v>
      </c>
      <c r="J56" s="322">
        <f t="shared" si="3"/>
        <v>284779.61621999997</v>
      </c>
      <c r="K56" s="110"/>
      <c r="L56" s="110"/>
      <c r="M56" s="110"/>
    </row>
    <row r="57" spans="2:13" x14ac:dyDescent="0.2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2:13" x14ac:dyDescent="0.2">
      <c r="B58" s="134" t="s">
        <v>142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2:13" x14ac:dyDescent="0.2">
      <c r="B59" s="14" t="s">
        <v>143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</row>
    <row r="60" spans="2:13" x14ac:dyDescent="0.2">
      <c r="B60" s="14" t="s">
        <v>144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2:13" x14ac:dyDescent="0.2">
      <c r="B61" s="135" t="s">
        <v>145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showGridLines="0" workbookViewId="0"/>
  </sheetViews>
  <sheetFormatPr defaultRowHeight="12.75" x14ac:dyDescent="0.2"/>
  <cols>
    <col min="1" max="1" width="4.85546875" customWidth="1"/>
    <col min="2" max="2" width="31.42578125" customWidth="1"/>
    <col min="3" max="3" width="14.85546875" customWidth="1"/>
    <col min="4" max="4" width="13.28515625" customWidth="1"/>
    <col min="5" max="5" width="13.140625" customWidth="1"/>
    <col min="6" max="6" width="14" customWidth="1"/>
  </cols>
  <sheetData>
    <row r="1" spans="1:11" x14ac:dyDescent="0.2">
      <c r="A1" s="220"/>
    </row>
    <row r="2" spans="1:11" ht="18.75" x14ac:dyDescent="0.3">
      <c r="B2" s="61" t="s">
        <v>244</v>
      </c>
    </row>
    <row r="4" spans="1:11" ht="34.5" customHeight="1" x14ac:dyDescent="0.2">
      <c r="B4" s="142" t="s">
        <v>146</v>
      </c>
      <c r="C4" s="123" t="s">
        <v>95</v>
      </c>
      <c r="D4" s="124" t="s">
        <v>96</v>
      </c>
      <c r="E4" s="124" t="s">
        <v>97</v>
      </c>
      <c r="F4" s="124" t="s">
        <v>98</v>
      </c>
      <c r="G4" s="124" t="s">
        <v>99</v>
      </c>
      <c r="H4" s="124" t="s">
        <v>100</v>
      </c>
      <c r="I4" s="125" t="s">
        <v>34</v>
      </c>
    </row>
    <row r="5" spans="1:11" x14ac:dyDescent="0.2">
      <c r="B5" s="143" t="s">
        <v>147</v>
      </c>
      <c r="C5" s="146">
        <v>0</v>
      </c>
      <c r="D5" s="239">
        <v>0</v>
      </c>
      <c r="E5" s="239">
        <v>0</v>
      </c>
      <c r="F5" s="239">
        <v>0</v>
      </c>
      <c r="G5" s="469">
        <v>11</v>
      </c>
      <c r="H5" s="239">
        <v>0</v>
      </c>
      <c r="I5" s="144">
        <f>SUM(C5:H5)</f>
        <v>11</v>
      </c>
    </row>
    <row r="6" spans="1:11" x14ac:dyDescent="0.2">
      <c r="B6" s="145" t="s">
        <v>148</v>
      </c>
      <c r="C6" s="146">
        <v>0</v>
      </c>
      <c r="D6" s="79">
        <v>372.30946999999992</v>
      </c>
      <c r="E6" s="239">
        <v>0</v>
      </c>
      <c r="F6" s="239">
        <v>0</v>
      </c>
      <c r="G6" s="470">
        <v>41</v>
      </c>
      <c r="H6" s="79">
        <v>6779.332699999999</v>
      </c>
      <c r="I6" s="144">
        <f t="shared" ref="I6:I14" si="0">SUM(C6:H6)</f>
        <v>7192.6421699999992</v>
      </c>
    </row>
    <row r="7" spans="1:11" x14ac:dyDescent="0.2">
      <c r="B7" s="145" t="s">
        <v>149</v>
      </c>
      <c r="C7" s="146">
        <v>0</v>
      </c>
      <c r="D7" s="79">
        <v>30499.109999999997</v>
      </c>
      <c r="E7" s="239">
        <v>0</v>
      </c>
      <c r="F7" s="239">
        <v>0</v>
      </c>
      <c r="G7" s="469">
        <v>16</v>
      </c>
      <c r="H7" s="79">
        <v>10484.06818</v>
      </c>
      <c r="I7" s="144">
        <f t="shared" si="0"/>
        <v>40999.178179999995</v>
      </c>
    </row>
    <row r="8" spans="1:11" x14ac:dyDescent="0.2">
      <c r="B8" s="471" t="s">
        <v>150</v>
      </c>
      <c r="C8" s="239">
        <v>0</v>
      </c>
      <c r="D8" s="239">
        <v>0</v>
      </c>
      <c r="E8" s="239">
        <v>0</v>
      </c>
      <c r="F8" s="239">
        <v>0</v>
      </c>
      <c r="G8" s="239">
        <v>0</v>
      </c>
      <c r="H8" s="240">
        <v>0</v>
      </c>
      <c r="I8" s="238">
        <f t="shared" si="0"/>
        <v>0</v>
      </c>
    </row>
    <row r="9" spans="1:11" x14ac:dyDescent="0.2">
      <c r="B9" s="471" t="s">
        <v>151</v>
      </c>
      <c r="C9" s="239">
        <v>0</v>
      </c>
      <c r="D9" s="239">
        <v>0</v>
      </c>
      <c r="E9" s="239">
        <v>0</v>
      </c>
      <c r="F9" s="239">
        <v>0</v>
      </c>
      <c r="G9" s="239">
        <v>2.0400000000000001E-3</v>
      </c>
      <c r="H9" s="240">
        <v>0</v>
      </c>
      <c r="I9" s="238">
        <f t="shared" si="0"/>
        <v>2.0400000000000001E-3</v>
      </c>
      <c r="J9" s="488"/>
    </row>
    <row r="10" spans="1:11" x14ac:dyDescent="0.2">
      <c r="B10" s="471" t="s">
        <v>152</v>
      </c>
      <c r="C10" s="223">
        <v>3168.6347200000014</v>
      </c>
      <c r="D10" s="79">
        <v>17895.436170000019</v>
      </c>
      <c r="E10" s="79">
        <v>7107.3856199999982</v>
      </c>
      <c r="F10" s="79">
        <v>225.55714999999998</v>
      </c>
      <c r="G10" s="79">
        <v>4641.0063399999999</v>
      </c>
      <c r="H10" s="79">
        <v>54535.164349999985</v>
      </c>
      <c r="I10" s="144">
        <f t="shared" si="0"/>
        <v>87573.184349999996</v>
      </c>
      <c r="K10" s="451" t="s">
        <v>81</v>
      </c>
    </row>
    <row r="11" spans="1:11" x14ac:dyDescent="0.2">
      <c r="B11" s="471" t="s">
        <v>153</v>
      </c>
      <c r="C11" s="239">
        <v>0</v>
      </c>
      <c r="D11" s="239">
        <v>0</v>
      </c>
      <c r="E11" s="239">
        <v>2.5019999999999998</v>
      </c>
      <c r="F11" s="239">
        <v>126</v>
      </c>
      <c r="G11" s="239">
        <v>0.1242</v>
      </c>
      <c r="H11" s="240">
        <v>0</v>
      </c>
      <c r="I11" s="144">
        <f t="shared" si="0"/>
        <v>128.62620000000001</v>
      </c>
    </row>
    <row r="12" spans="1:11" x14ac:dyDescent="0.2">
      <c r="B12" s="471" t="s">
        <v>154</v>
      </c>
      <c r="C12" s="223">
        <v>6054.1972500000002</v>
      </c>
      <c r="D12" s="79">
        <v>1147.643039999999</v>
      </c>
      <c r="E12" s="79">
        <v>9302.5508399999981</v>
      </c>
      <c r="F12" s="79">
        <v>4078.3013800000003</v>
      </c>
      <c r="G12" s="79">
        <v>8827.5954199999924</v>
      </c>
      <c r="H12" s="79">
        <v>424.21471000000008</v>
      </c>
      <c r="I12" s="144">
        <f t="shared" si="0"/>
        <v>29834.502639999992</v>
      </c>
      <c r="K12" s="451" t="s">
        <v>81</v>
      </c>
    </row>
    <row r="13" spans="1:11" x14ac:dyDescent="0.2">
      <c r="B13" s="471" t="s">
        <v>155</v>
      </c>
      <c r="C13" s="223">
        <v>5351.1115299999974</v>
      </c>
      <c r="D13" s="79">
        <v>28220.85661000001</v>
      </c>
      <c r="E13" s="79">
        <v>3039.8331399999997</v>
      </c>
      <c r="F13" s="79">
        <v>7483.5957799999969</v>
      </c>
      <c r="G13" s="79">
        <v>22177.56930000001</v>
      </c>
      <c r="H13" s="79">
        <v>3426.8741699999987</v>
      </c>
      <c r="I13" s="144">
        <f t="shared" si="0"/>
        <v>69699.840530000016</v>
      </c>
    </row>
    <row r="14" spans="1:11" x14ac:dyDescent="0.2">
      <c r="B14" s="472" t="s">
        <v>156</v>
      </c>
      <c r="C14" s="239">
        <v>0</v>
      </c>
      <c r="D14" s="79">
        <v>7689.4621599999991</v>
      </c>
      <c r="E14" s="239">
        <v>0</v>
      </c>
      <c r="F14" s="79">
        <v>41623.55000000001</v>
      </c>
      <c r="G14" s="239">
        <v>0</v>
      </c>
      <c r="H14" s="240">
        <v>27.799999999999997</v>
      </c>
      <c r="I14" s="144">
        <f t="shared" si="0"/>
        <v>49340.812160000016</v>
      </c>
    </row>
    <row r="15" spans="1:11" ht="17.25" customHeight="1" x14ac:dyDescent="0.2">
      <c r="B15" s="311" t="s">
        <v>141</v>
      </c>
      <c r="C15" s="312">
        <f>SUM(C5:C14)</f>
        <v>14573.943499999998</v>
      </c>
      <c r="D15" s="313">
        <f t="shared" ref="D15:H15" si="1">SUM(D5:D14)</f>
        <v>85824.817450000031</v>
      </c>
      <c r="E15" s="313">
        <f t="shared" si="1"/>
        <v>19452.271599999996</v>
      </c>
      <c r="F15" s="313">
        <f t="shared" si="1"/>
        <v>53537.004310000004</v>
      </c>
      <c r="G15" s="313">
        <f t="shared" si="1"/>
        <v>35714.297300000006</v>
      </c>
      <c r="H15" s="314">
        <f t="shared" si="1"/>
        <v>75677.454109999977</v>
      </c>
      <c r="I15" s="314">
        <f>SUM(I5:I14)</f>
        <v>284779.78827000002</v>
      </c>
    </row>
    <row r="16" spans="1:11" x14ac:dyDescent="0.2">
      <c r="B16" s="14"/>
      <c r="C16" s="14"/>
      <c r="D16" s="14"/>
      <c r="E16" s="14"/>
      <c r="F16" s="14"/>
      <c r="G16" s="14"/>
      <c r="H16" s="14"/>
      <c r="I16" s="14"/>
    </row>
    <row r="17" spans="2:9" x14ac:dyDescent="0.2">
      <c r="B17" s="134" t="s">
        <v>142</v>
      </c>
      <c r="C17" s="14"/>
      <c r="D17" s="14"/>
      <c r="E17" s="14"/>
      <c r="F17" s="14"/>
      <c r="G17" s="14"/>
      <c r="H17" s="14"/>
      <c r="I17" s="14"/>
    </row>
    <row r="18" spans="2:9" x14ac:dyDescent="0.2">
      <c r="B18" s="14" t="s">
        <v>157</v>
      </c>
      <c r="C18" s="14"/>
      <c r="D18" s="14"/>
      <c r="E18" s="14"/>
      <c r="F18" s="14"/>
      <c r="G18" s="14"/>
      <c r="H18" s="14"/>
      <c r="I18" s="14"/>
    </row>
    <row r="19" spans="2:9" x14ac:dyDescent="0.2">
      <c r="B19" s="14" t="s">
        <v>158</v>
      </c>
      <c r="C19" s="14"/>
      <c r="D19" s="14"/>
      <c r="E19" s="14"/>
      <c r="F19" s="14"/>
      <c r="G19" s="14"/>
      <c r="H19" s="14"/>
      <c r="I19" s="14"/>
    </row>
    <row r="20" spans="2:9" x14ac:dyDescent="0.2">
      <c r="B20" s="147" t="s">
        <v>159</v>
      </c>
      <c r="C20" s="14"/>
      <c r="D20" s="14"/>
      <c r="E20" s="14"/>
      <c r="F20" s="14"/>
      <c r="G20" s="14"/>
      <c r="H20" s="14"/>
      <c r="I20" s="14"/>
    </row>
    <row r="21" spans="2:9" x14ac:dyDescent="0.2">
      <c r="B21" s="147" t="s">
        <v>160</v>
      </c>
      <c r="C21" s="14"/>
      <c r="D21" s="14"/>
      <c r="E21" s="14"/>
      <c r="F21" s="14"/>
      <c r="G21" s="14"/>
      <c r="H21" s="14"/>
      <c r="I21" s="14"/>
    </row>
    <row r="22" spans="2:9" x14ac:dyDescent="0.2">
      <c r="B22" s="147" t="s">
        <v>161</v>
      </c>
      <c r="C22" s="14"/>
      <c r="D22" s="14"/>
      <c r="E22" s="14"/>
      <c r="F22" s="14"/>
      <c r="G22" s="14"/>
      <c r="H22" s="14"/>
      <c r="I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21" style="14" customWidth="1"/>
    <col min="4" max="4" width="12.7109375" style="14" customWidth="1"/>
    <col min="5" max="5" width="9.42578125" style="14" bestFit="1" customWidth="1"/>
    <col min="6" max="16" width="9.140625" style="14"/>
    <col min="17" max="17" width="9.85546875" style="14" bestFit="1" customWidth="1"/>
    <col min="18" max="18" width="10" style="14" bestFit="1" customWidth="1"/>
    <col min="19" max="16384" width="9.140625" style="14"/>
  </cols>
  <sheetData>
    <row r="1" spans="1:19" x14ac:dyDescent="0.2">
      <c r="A1" s="220"/>
    </row>
    <row r="2" spans="1:19" ht="18.75" x14ac:dyDescent="0.3">
      <c r="B2" s="61" t="s">
        <v>245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9" ht="10.5" customHeight="1" x14ac:dyDescent="0.3">
      <c r="B3" s="61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9" x14ac:dyDescent="0.2">
      <c r="B4" s="14" t="s">
        <v>157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9" x14ac:dyDescent="0.2">
      <c r="B5" s="14" t="s">
        <v>158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9" x14ac:dyDescent="0.2">
      <c r="B6" s="455" t="s">
        <v>145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9" x14ac:dyDescent="0.2">
      <c r="B7" s="456" t="s">
        <v>167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9" x14ac:dyDescent="0.2">
      <c r="B8" s="455" t="s">
        <v>168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9" x14ac:dyDescent="0.2">
      <c r="B9" s="147" t="s">
        <v>160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9" x14ac:dyDescent="0.2">
      <c r="B10" s="147" t="s">
        <v>161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9" ht="18.75" x14ac:dyDescent="0.3">
      <c r="B11" s="61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9" ht="18.75" x14ac:dyDescent="0.3">
      <c r="B12" s="61" t="s">
        <v>250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9" x14ac:dyDescent="0.2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9" ht="25.5" x14ac:dyDescent="0.2">
      <c r="B14" s="323" t="s">
        <v>162</v>
      </c>
      <c r="C14" s="324" t="s">
        <v>94</v>
      </c>
      <c r="D14" s="323" t="s">
        <v>163</v>
      </c>
      <c r="E14" s="324">
        <v>2000</v>
      </c>
      <c r="F14" s="324">
        <v>2001</v>
      </c>
      <c r="G14" s="324">
        <v>2002</v>
      </c>
      <c r="H14" s="324">
        <v>2003</v>
      </c>
      <c r="I14" s="324">
        <v>2004</v>
      </c>
      <c r="J14" s="324">
        <v>2006</v>
      </c>
      <c r="K14" s="324">
        <v>2007</v>
      </c>
      <c r="L14" s="324">
        <v>2008</v>
      </c>
      <c r="M14" s="325">
        <v>2009</v>
      </c>
      <c r="N14" s="324">
        <v>2010</v>
      </c>
      <c r="O14" s="326">
        <v>2011</v>
      </c>
      <c r="P14" s="326">
        <v>2012</v>
      </c>
      <c r="Q14" s="326">
        <v>2013</v>
      </c>
      <c r="R14" s="473">
        <v>2014</v>
      </c>
      <c r="S14" s="327">
        <v>2015</v>
      </c>
    </row>
    <row r="15" spans="1:19" ht="24.95" customHeight="1" x14ac:dyDescent="0.2">
      <c r="B15" s="328" t="s">
        <v>101</v>
      </c>
      <c r="C15" s="329" t="s">
        <v>102</v>
      </c>
      <c r="D15" s="330">
        <v>4833.9846100000004</v>
      </c>
      <c r="E15" s="330">
        <v>6374.8495870474726</v>
      </c>
      <c r="F15" s="330">
        <v>4634.0586503744125</v>
      </c>
      <c r="G15" s="330">
        <v>6391.2048321962357</v>
      </c>
      <c r="H15" s="330">
        <v>7617.2069699999993</v>
      </c>
      <c r="I15" s="331">
        <v>7121.424936324358</v>
      </c>
      <c r="J15" s="332">
        <v>19851.85699</v>
      </c>
      <c r="K15" s="331">
        <v>12696.977010000001</v>
      </c>
      <c r="L15" s="333">
        <v>5546.8459999999995</v>
      </c>
      <c r="M15" s="334">
        <v>5776.4139999999989</v>
      </c>
      <c r="N15" s="335">
        <v>10692.897600000002</v>
      </c>
      <c r="O15" s="336">
        <v>3910.8809999999999</v>
      </c>
      <c r="P15" s="337">
        <v>4897.4649999999992</v>
      </c>
      <c r="Q15" s="380">
        <v>10208.918099999999</v>
      </c>
      <c r="R15" s="474">
        <v>7246.0722400000004</v>
      </c>
      <c r="S15" s="448">
        <v>4185.7380000000003</v>
      </c>
    </row>
    <row r="16" spans="1:19" ht="24.95" customHeight="1" x14ac:dyDescent="0.2">
      <c r="B16" s="338" t="s">
        <v>103</v>
      </c>
      <c r="C16" s="339" t="s">
        <v>104</v>
      </c>
      <c r="D16" s="330">
        <v>1091.1395500000003</v>
      </c>
      <c r="E16" s="330">
        <v>1757.0799677592004</v>
      </c>
      <c r="F16" s="330">
        <v>1215.2117318160599</v>
      </c>
      <c r="G16" s="330">
        <v>873.08201987529173</v>
      </c>
      <c r="H16" s="330">
        <v>453.57804999999996</v>
      </c>
      <c r="I16" s="331">
        <v>385.13515077577904</v>
      </c>
      <c r="J16" s="331">
        <v>276.08931000000001</v>
      </c>
      <c r="K16" s="331">
        <v>252.68522000000002</v>
      </c>
      <c r="L16" s="340">
        <v>355.96730000000008</v>
      </c>
      <c r="M16" s="340">
        <v>396.83995999999991</v>
      </c>
      <c r="N16" s="336">
        <v>656.22066000000018</v>
      </c>
      <c r="O16" s="336">
        <v>52.664890000000007</v>
      </c>
      <c r="P16" s="337">
        <v>50.081800000000001</v>
      </c>
      <c r="Q16" s="380">
        <v>40.401699999999991</v>
      </c>
      <c r="R16" s="474">
        <v>91.36596999999999</v>
      </c>
      <c r="S16" s="449">
        <v>94.183039999999991</v>
      </c>
    </row>
    <row r="17" spans="2:19" ht="24.95" customHeight="1" x14ac:dyDescent="0.2">
      <c r="B17" s="338" t="s">
        <v>105</v>
      </c>
      <c r="C17" s="339" t="s">
        <v>106</v>
      </c>
      <c r="D17" s="330">
        <v>140.90256000000002</v>
      </c>
      <c r="E17" s="330">
        <v>97.469999946653843</v>
      </c>
      <c r="F17" s="330">
        <v>50.733599975705147</v>
      </c>
      <c r="G17" s="330">
        <v>209.943848118186</v>
      </c>
      <c r="H17" s="330">
        <v>323.71785000000011</v>
      </c>
      <c r="I17" s="331">
        <v>226.76789888646454</v>
      </c>
      <c r="J17" s="331">
        <v>174.54647999999997</v>
      </c>
      <c r="K17" s="331">
        <v>47.794049999999999</v>
      </c>
      <c r="L17" s="340">
        <v>21.1721</v>
      </c>
      <c r="M17" s="340">
        <v>44.231600000000007</v>
      </c>
      <c r="N17" s="336">
        <v>31.948</v>
      </c>
      <c r="O17" s="336">
        <v>23.343</v>
      </c>
      <c r="P17" s="337">
        <v>59.341000000000001</v>
      </c>
      <c r="Q17" s="380">
        <v>26.984000000000002</v>
      </c>
      <c r="R17" s="474">
        <v>51.459999999999994</v>
      </c>
      <c r="S17" s="449">
        <v>22.744999999999997</v>
      </c>
    </row>
    <row r="18" spans="2:19" ht="24.95" customHeight="1" x14ac:dyDescent="0.2">
      <c r="B18" s="338" t="s">
        <v>107</v>
      </c>
      <c r="C18" s="339" t="s">
        <v>108</v>
      </c>
      <c r="D18" s="330">
        <v>6.52</v>
      </c>
      <c r="E18" s="330">
        <v>120.44549795240164</v>
      </c>
      <c r="F18" s="330">
        <v>4.7719999849796295</v>
      </c>
      <c r="G18" s="330">
        <v>1.7849999666213989</v>
      </c>
      <c r="H18" s="330">
        <v>5.64</v>
      </c>
      <c r="I18" s="331">
        <v>0.10000000149011612</v>
      </c>
      <c r="J18" s="331">
        <v>18.100000000000001</v>
      </c>
      <c r="K18" s="331">
        <v>7.35</v>
      </c>
      <c r="L18" s="340">
        <v>7.81</v>
      </c>
      <c r="M18" s="340">
        <v>2.5730000000000004</v>
      </c>
      <c r="N18" s="336">
        <v>0.05</v>
      </c>
      <c r="O18" s="336">
        <v>1.4830000000000001</v>
      </c>
      <c r="P18" s="337">
        <v>5.3159999999999998</v>
      </c>
      <c r="Q18" s="380">
        <v>0</v>
      </c>
      <c r="R18" s="474">
        <v>7.0709999999999997</v>
      </c>
      <c r="S18" s="449">
        <v>0.37</v>
      </c>
    </row>
    <row r="19" spans="2:19" ht="24.95" customHeight="1" x14ac:dyDescent="0.2">
      <c r="B19" s="338" t="s">
        <v>109</v>
      </c>
      <c r="C19" s="339" t="s">
        <v>110</v>
      </c>
      <c r="D19" s="330">
        <v>11690.435899999999</v>
      </c>
      <c r="E19" s="330">
        <v>14276.641400888562</v>
      </c>
      <c r="F19" s="330">
        <v>7367.5039286613464</v>
      </c>
      <c r="G19" s="330">
        <v>7907.4908214323223</v>
      </c>
      <c r="H19" s="330">
        <v>9525.0987299999997</v>
      </c>
      <c r="I19" s="331">
        <v>11907.987927541137</v>
      </c>
      <c r="J19" s="331">
        <v>15899.388710000001</v>
      </c>
      <c r="K19" s="331">
        <v>2175.8415</v>
      </c>
      <c r="L19" s="340">
        <v>956.66425000000015</v>
      </c>
      <c r="M19" s="340">
        <v>1484.2380000000001</v>
      </c>
      <c r="N19" s="336">
        <v>880.02499999999998</v>
      </c>
      <c r="O19" s="336">
        <v>1535.155</v>
      </c>
      <c r="P19" s="337">
        <v>472.24099999999999</v>
      </c>
      <c r="Q19" s="380">
        <v>650.17599999999993</v>
      </c>
      <c r="R19" s="474">
        <v>787.61500000000001</v>
      </c>
      <c r="S19" s="449">
        <v>131.10879999999997</v>
      </c>
    </row>
    <row r="20" spans="2:19" ht="24.95" customHeight="1" x14ac:dyDescent="0.2">
      <c r="B20" s="338" t="s">
        <v>111</v>
      </c>
      <c r="C20" s="339" t="s">
        <v>112</v>
      </c>
      <c r="D20" s="330">
        <v>16048.302189999986</v>
      </c>
      <c r="E20" s="330">
        <v>17584.593742355632</v>
      </c>
      <c r="F20" s="330">
        <v>11512.844108164925</v>
      </c>
      <c r="G20" s="330">
        <v>12938.834982663975</v>
      </c>
      <c r="H20" s="330">
        <v>8737.7472199999993</v>
      </c>
      <c r="I20" s="331">
        <v>8326.2538602588138</v>
      </c>
      <c r="J20" s="331">
        <v>14052.503010000002</v>
      </c>
      <c r="K20" s="331">
        <v>15860.121760000005</v>
      </c>
      <c r="L20" s="340">
        <v>16624.900300000005</v>
      </c>
      <c r="M20" s="340">
        <v>13752.116319999999</v>
      </c>
      <c r="N20" s="336">
        <v>15171.747170000004</v>
      </c>
      <c r="O20" s="336">
        <v>21037.396699999998</v>
      </c>
      <c r="P20" s="337">
        <v>19827.442410000003</v>
      </c>
      <c r="Q20" s="380">
        <v>12667.696360000002</v>
      </c>
      <c r="R20" s="474">
        <v>12298.990199999998</v>
      </c>
      <c r="S20" s="449">
        <v>12645.541570000001</v>
      </c>
    </row>
    <row r="21" spans="2:19" ht="24.95" customHeight="1" x14ac:dyDescent="0.2">
      <c r="B21" s="338" t="s">
        <v>113</v>
      </c>
      <c r="C21" s="339" t="s">
        <v>114</v>
      </c>
      <c r="D21" s="330">
        <v>31291.713359999983</v>
      </c>
      <c r="E21" s="330">
        <v>36390.983376840675</v>
      </c>
      <c r="F21" s="330">
        <v>43767.33931682579</v>
      </c>
      <c r="G21" s="330">
        <v>43841.03995409394</v>
      </c>
      <c r="H21" s="330">
        <v>29560.787199999992</v>
      </c>
      <c r="I21" s="331">
        <v>28411.989522007527</v>
      </c>
      <c r="J21" s="331">
        <v>18134.950680000002</v>
      </c>
      <c r="K21" s="331">
        <v>17626.060140000001</v>
      </c>
      <c r="L21" s="340">
        <v>19499.575389999998</v>
      </c>
      <c r="M21" s="340">
        <v>19333.044670000003</v>
      </c>
      <c r="N21" s="336">
        <v>16780.896969999994</v>
      </c>
      <c r="O21" s="336">
        <v>17645.639180000002</v>
      </c>
      <c r="P21" s="337">
        <v>18062.581580000002</v>
      </c>
      <c r="Q21" s="380">
        <v>17744.590489999999</v>
      </c>
      <c r="R21" s="474">
        <v>22412.489949999999</v>
      </c>
      <c r="S21" s="449">
        <v>21061.12357</v>
      </c>
    </row>
    <row r="22" spans="2:19" ht="24.95" customHeight="1" x14ac:dyDescent="0.2">
      <c r="B22" s="338" t="s">
        <v>115</v>
      </c>
      <c r="C22" s="339" t="s">
        <v>116</v>
      </c>
      <c r="D22" s="330">
        <v>11377.251670000012</v>
      </c>
      <c r="E22" s="330">
        <v>10618.365215726779</v>
      </c>
      <c r="F22" s="330">
        <v>9060.7962352301693</v>
      </c>
      <c r="G22" s="330">
        <v>9729.1923102624714</v>
      </c>
      <c r="H22" s="330">
        <v>7893.9069099999952</v>
      </c>
      <c r="I22" s="331">
        <v>8124.1448258104501</v>
      </c>
      <c r="J22" s="331">
        <v>7204.260839999999</v>
      </c>
      <c r="K22" s="331">
        <v>7715.2446600000012</v>
      </c>
      <c r="L22" s="340">
        <v>10177.673509999999</v>
      </c>
      <c r="M22" s="340">
        <v>8750.0920699999951</v>
      </c>
      <c r="N22" s="336">
        <v>9827.7657600000002</v>
      </c>
      <c r="O22" s="336">
        <v>8961.7540500000014</v>
      </c>
      <c r="P22" s="337">
        <v>8403.0058300000001</v>
      </c>
      <c r="Q22" s="380">
        <v>8593.423859999999</v>
      </c>
      <c r="R22" s="474">
        <v>8604.3723499999996</v>
      </c>
      <c r="S22" s="449">
        <v>7176.7788499999997</v>
      </c>
    </row>
    <row r="23" spans="2:19" ht="24.95" customHeight="1" x14ac:dyDescent="0.2">
      <c r="B23" s="338" t="s">
        <v>117</v>
      </c>
      <c r="C23" s="339" t="s">
        <v>118</v>
      </c>
      <c r="D23" s="330">
        <v>1646.4395200000008</v>
      </c>
      <c r="E23" s="330">
        <v>1644.2792205875739</v>
      </c>
      <c r="F23" s="330">
        <v>1616.7356036943384</v>
      </c>
      <c r="G23" s="330">
        <v>1862.242588111123</v>
      </c>
      <c r="H23" s="330">
        <v>1820.9538600000012</v>
      </c>
      <c r="I23" s="331">
        <v>1428.9526965899859</v>
      </c>
      <c r="J23" s="331">
        <v>2193.0833199999997</v>
      </c>
      <c r="K23" s="331">
        <v>1834.1473500000002</v>
      </c>
      <c r="L23" s="340">
        <v>1612.9670999999998</v>
      </c>
      <c r="M23" s="340">
        <v>1216.2026999999996</v>
      </c>
      <c r="N23" s="336">
        <v>996.54362999999978</v>
      </c>
      <c r="O23" s="336">
        <v>863.06365000000005</v>
      </c>
      <c r="P23" s="337">
        <v>837.95489999999995</v>
      </c>
      <c r="Q23" s="380">
        <v>632.27286000000004</v>
      </c>
      <c r="R23" s="474">
        <v>599.69435000000021</v>
      </c>
      <c r="S23" s="449">
        <v>500.27945</v>
      </c>
    </row>
    <row r="24" spans="2:19" ht="24.95" customHeight="1" x14ac:dyDescent="0.2">
      <c r="B24" s="338" t="s">
        <v>119</v>
      </c>
      <c r="C24" s="339" t="s">
        <v>120</v>
      </c>
      <c r="D24" s="330">
        <v>1503.1302800000003</v>
      </c>
      <c r="E24" s="330">
        <v>1576.2038198262453</v>
      </c>
      <c r="F24" s="330">
        <v>2713.8266006072517</v>
      </c>
      <c r="G24" s="330">
        <v>4232.5983012134675</v>
      </c>
      <c r="H24" s="330">
        <v>5027.0686799999985</v>
      </c>
      <c r="I24" s="331">
        <v>2863.6069605424127</v>
      </c>
      <c r="J24" s="331">
        <v>2112.8731999999995</v>
      </c>
      <c r="K24" s="331">
        <v>1757.1111999999998</v>
      </c>
      <c r="L24" s="340">
        <v>1512.0315000000003</v>
      </c>
      <c r="M24" s="340">
        <v>961.78</v>
      </c>
      <c r="N24" s="336">
        <v>1413.1222999999998</v>
      </c>
      <c r="O24" s="336">
        <v>1486.4840000000004</v>
      </c>
      <c r="P24" s="337">
        <v>1464.5942499999999</v>
      </c>
      <c r="Q24" s="380">
        <v>1536.921</v>
      </c>
      <c r="R24" s="474">
        <v>1640.8139999999999</v>
      </c>
      <c r="S24" s="449">
        <v>1391.3208</v>
      </c>
    </row>
    <row r="25" spans="2:19" ht="24.95" customHeight="1" x14ac:dyDescent="0.2">
      <c r="B25" s="338" t="s">
        <v>121</v>
      </c>
      <c r="C25" s="339" t="s">
        <v>122</v>
      </c>
      <c r="D25" s="330">
        <v>9646.8090700000048</v>
      </c>
      <c r="E25" s="330">
        <v>5915.008505304344</v>
      </c>
      <c r="F25" s="330">
        <v>9620.2739252857864</v>
      </c>
      <c r="G25" s="330">
        <v>10351.677626953286</v>
      </c>
      <c r="H25" s="330">
        <v>9057.3290699999961</v>
      </c>
      <c r="I25" s="331">
        <v>9060.263227979056</v>
      </c>
      <c r="J25" s="331">
        <v>6686.8167200000007</v>
      </c>
      <c r="K25" s="331">
        <v>8405.36024</v>
      </c>
      <c r="L25" s="340">
        <v>10911.924550000005</v>
      </c>
      <c r="M25" s="340">
        <v>6063.1172399999987</v>
      </c>
      <c r="N25" s="336">
        <v>5074.1867499999998</v>
      </c>
      <c r="O25" s="336">
        <v>5615.2190299999984</v>
      </c>
      <c r="P25" s="337">
        <v>6504.5571599999994</v>
      </c>
      <c r="Q25" s="380">
        <v>3527.90841</v>
      </c>
      <c r="R25" s="474">
        <v>3841.5984000000003</v>
      </c>
      <c r="S25" s="449">
        <v>3774.2026199999996</v>
      </c>
    </row>
    <row r="26" spans="2:19" ht="24.95" customHeight="1" x14ac:dyDescent="0.2">
      <c r="B26" s="338" t="s">
        <v>123</v>
      </c>
      <c r="C26" s="339" t="s">
        <v>124</v>
      </c>
      <c r="D26" s="330">
        <v>4797.842569999998</v>
      </c>
      <c r="E26" s="330">
        <v>3845.2325681447983</v>
      </c>
      <c r="F26" s="330">
        <v>4759.5441465694457</v>
      </c>
      <c r="G26" s="330">
        <v>3793.0801647938788</v>
      </c>
      <c r="H26" s="330">
        <v>5105.2519500000008</v>
      </c>
      <c r="I26" s="331">
        <v>5235.7808526195586</v>
      </c>
      <c r="J26" s="331">
        <v>2551.3150000000001</v>
      </c>
      <c r="K26" s="331">
        <v>3274.8815999999997</v>
      </c>
      <c r="L26" s="340">
        <v>2931.3739</v>
      </c>
      <c r="M26" s="340">
        <v>4454.86859</v>
      </c>
      <c r="N26" s="336">
        <v>3917.7936000000004</v>
      </c>
      <c r="O26" s="336">
        <v>3569.3883499999997</v>
      </c>
      <c r="P26" s="337">
        <v>4418.1463000000003</v>
      </c>
      <c r="Q26" s="380">
        <v>3316.3617000000004</v>
      </c>
      <c r="R26" s="474">
        <v>3755.2195999999999</v>
      </c>
      <c r="S26" s="449">
        <v>3422.5450599999999</v>
      </c>
    </row>
    <row r="27" spans="2:19" ht="24.95" customHeight="1" x14ac:dyDescent="0.2">
      <c r="B27" s="338" t="s">
        <v>125</v>
      </c>
      <c r="C27" s="339" t="s">
        <v>126</v>
      </c>
      <c r="D27" s="330">
        <v>82371.169410000308</v>
      </c>
      <c r="E27" s="330">
        <v>94520.436594181228</v>
      </c>
      <c r="F27" s="330">
        <v>109152.19050390203</v>
      </c>
      <c r="G27" s="330">
        <v>107207.39507232455</v>
      </c>
      <c r="H27" s="330">
        <v>86077.564050000117</v>
      </c>
      <c r="I27" s="331">
        <v>80423.099607669574</v>
      </c>
      <c r="J27" s="331">
        <v>113480.56706999999</v>
      </c>
      <c r="K27" s="331">
        <v>91112.010110000003</v>
      </c>
      <c r="L27" s="340">
        <v>88822.620150000032</v>
      </c>
      <c r="M27" s="340">
        <v>79016.327390000035</v>
      </c>
      <c r="N27" s="336">
        <v>79727.22189000003</v>
      </c>
      <c r="O27" s="336">
        <v>81279.068500000008</v>
      </c>
      <c r="P27" s="337">
        <v>76309.966970000009</v>
      </c>
      <c r="Q27" s="380">
        <v>66125.045449999991</v>
      </c>
      <c r="R27" s="474">
        <v>67749.673509999993</v>
      </c>
      <c r="S27" s="449">
        <v>62480.833949999993</v>
      </c>
    </row>
    <row r="28" spans="2:19" ht="24.95" customHeight="1" x14ac:dyDescent="0.2">
      <c r="B28" s="338" t="s">
        <v>127</v>
      </c>
      <c r="C28" s="339" t="s">
        <v>128</v>
      </c>
      <c r="D28" s="330">
        <v>3999.4375699999991</v>
      </c>
      <c r="E28" s="330">
        <v>2369.9790545403957</v>
      </c>
      <c r="F28" s="330">
        <v>3132.5972368947696</v>
      </c>
      <c r="G28" s="330">
        <v>2340.9527993659722</v>
      </c>
      <c r="H28" s="330">
        <v>2068.3290199999979</v>
      </c>
      <c r="I28" s="331">
        <v>2510.3186617875472</v>
      </c>
      <c r="J28" s="331">
        <v>1843.8358500000004</v>
      </c>
      <c r="K28" s="331">
        <v>1797.89301</v>
      </c>
      <c r="L28" s="340">
        <v>1748.3546200000001</v>
      </c>
      <c r="M28" s="340">
        <v>1061.9826699999999</v>
      </c>
      <c r="N28" s="336">
        <v>1199.0804699999999</v>
      </c>
      <c r="O28" s="336">
        <v>1722.3108299999999</v>
      </c>
      <c r="P28" s="337">
        <v>2130.06837</v>
      </c>
      <c r="Q28" s="380">
        <v>1773.89644</v>
      </c>
      <c r="R28" s="474">
        <v>1939.1715399999998</v>
      </c>
      <c r="S28" s="449">
        <v>2055.6689900000001</v>
      </c>
    </row>
    <row r="29" spans="2:19" ht="24.95" customHeight="1" x14ac:dyDescent="0.2">
      <c r="B29" s="338" t="s">
        <v>129</v>
      </c>
      <c r="C29" s="339" t="s">
        <v>130</v>
      </c>
      <c r="D29" s="330">
        <v>3579.8721499999992</v>
      </c>
      <c r="E29" s="330">
        <v>4800.111036566901</v>
      </c>
      <c r="F29" s="330">
        <v>3609.4496865943074</v>
      </c>
      <c r="G29" s="330">
        <v>3983.5897316089831</v>
      </c>
      <c r="H29" s="330">
        <v>3576.1000999999997</v>
      </c>
      <c r="I29" s="331">
        <v>4967.811781675322</v>
      </c>
      <c r="J29" s="331">
        <v>5567.9929900000006</v>
      </c>
      <c r="K29" s="331">
        <v>5651.8021199999994</v>
      </c>
      <c r="L29" s="340">
        <v>5407.2144899999985</v>
      </c>
      <c r="M29" s="340">
        <v>5936.5867399999997</v>
      </c>
      <c r="N29" s="336">
        <v>5874.7438600000014</v>
      </c>
      <c r="O29" s="336">
        <v>6273.6570400000019</v>
      </c>
      <c r="P29" s="337">
        <v>6754.941929999999</v>
      </c>
      <c r="Q29" s="380">
        <v>6720.0307999999995</v>
      </c>
      <c r="R29" s="474">
        <v>6840.67155</v>
      </c>
      <c r="S29" s="449">
        <v>6531.9066700000012</v>
      </c>
    </row>
    <row r="30" spans="2:19" ht="24.95" customHeight="1" x14ac:dyDescent="0.2">
      <c r="B30" s="338" t="s">
        <v>131</v>
      </c>
      <c r="C30" s="339" t="s">
        <v>132</v>
      </c>
      <c r="D30" s="330">
        <v>122082.34769999998</v>
      </c>
      <c r="E30" s="330">
        <v>28342.874695767867</v>
      </c>
      <c r="F30" s="330">
        <v>38757.321361740054</v>
      </c>
      <c r="G30" s="330">
        <v>38921.250188031809</v>
      </c>
      <c r="H30" s="330">
        <v>22444.077219999977</v>
      </c>
      <c r="I30" s="331">
        <v>20313.090782825293</v>
      </c>
      <c r="J30" s="331">
        <v>44997.264970000004</v>
      </c>
      <c r="K30" s="331">
        <v>52105.037119999994</v>
      </c>
      <c r="L30" s="340">
        <v>50522.525730000008</v>
      </c>
      <c r="M30" s="340">
        <v>53233.473030000001</v>
      </c>
      <c r="N30" s="336">
        <v>49684.639510000023</v>
      </c>
      <c r="O30" s="336">
        <v>62181.886070000015</v>
      </c>
      <c r="P30" s="337">
        <v>69784.240170000005</v>
      </c>
      <c r="Q30" s="380">
        <v>64486.784320000021</v>
      </c>
      <c r="R30" s="474">
        <v>56684.423919999994</v>
      </c>
      <c r="S30" s="449">
        <v>56154.671190000001</v>
      </c>
    </row>
    <row r="31" spans="2:19" ht="24.95" customHeight="1" x14ac:dyDescent="0.2">
      <c r="B31" s="338" t="s">
        <v>133</v>
      </c>
      <c r="C31" s="339" t="s">
        <v>134</v>
      </c>
      <c r="D31" s="330">
        <v>93056.984840000077</v>
      </c>
      <c r="E31" s="330">
        <v>171066.694186576</v>
      </c>
      <c r="F31" s="330">
        <v>237563.30753004749</v>
      </c>
      <c r="G31" s="330">
        <v>142690.62098768062</v>
      </c>
      <c r="H31" s="330">
        <v>153907.39341000019</v>
      </c>
      <c r="I31" s="341">
        <v>212401.866938516</v>
      </c>
      <c r="J31" s="341">
        <v>70369.604710000043</v>
      </c>
      <c r="K31" s="331">
        <v>86100.914519999962</v>
      </c>
      <c r="L31" s="340">
        <v>57362.119230000004</v>
      </c>
      <c r="M31" s="340">
        <v>42381.536980000012</v>
      </c>
      <c r="N31" s="336">
        <v>58402.964780000031</v>
      </c>
      <c r="O31" s="336">
        <v>68927.259229999981</v>
      </c>
      <c r="P31" s="337">
        <v>74231.649470000004</v>
      </c>
      <c r="Q31" s="380">
        <v>53885.101849999999</v>
      </c>
      <c r="R31" s="474">
        <v>95912.914529999995</v>
      </c>
      <c r="S31" s="449">
        <v>114854.41973000001</v>
      </c>
    </row>
    <row r="32" spans="2:19" ht="24.95" customHeight="1" x14ac:dyDescent="0.2">
      <c r="B32" s="338" t="s">
        <v>135</v>
      </c>
      <c r="C32" s="339" t="s">
        <v>136</v>
      </c>
      <c r="D32" s="330">
        <v>1464.6374399999995</v>
      </c>
      <c r="E32" s="330">
        <v>1628.8025431466267</v>
      </c>
      <c r="F32" s="330">
        <v>1273.8553738057963</v>
      </c>
      <c r="G32" s="330">
        <v>1351.1311955221463</v>
      </c>
      <c r="H32" s="330">
        <v>1259.5300099999993</v>
      </c>
      <c r="I32" s="331">
        <v>2174.4680190410581</v>
      </c>
      <c r="J32" s="331">
        <v>11824.789810000002</v>
      </c>
      <c r="K32" s="331">
        <v>13963.636849999997</v>
      </c>
      <c r="L32" s="340">
        <v>13159.021120000001</v>
      </c>
      <c r="M32" s="340">
        <v>15562.422840000003</v>
      </c>
      <c r="N32" s="336">
        <v>13377.49443000001</v>
      </c>
      <c r="O32" s="336">
        <v>17723.047799999993</v>
      </c>
      <c r="P32" s="337">
        <v>18408.265390000008</v>
      </c>
      <c r="Q32" s="380">
        <v>18141.518400000008</v>
      </c>
      <c r="R32" s="474">
        <v>18227.870889999998</v>
      </c>
      <c r="S32" s="449">
        <v>16944.629440000004</v>
      </c>
    </row>
    <row r="33" spans="2:19" ht="24.95" customHeight="1" x14ac:dyDescent="0.2">
      <c r="B33" s="338" t="s">
        <v>137</v>
      </c>
      <c r="C33" s="339" t="s">
        <v>164</v>
      </c>
      <c r="D33" s="330">
        <v>14842.071359999998</v>
      </c>
      <c r="E33" s="330">
        <v>21133.609375445172</v>
      </c>
      <c r="F33" s="330">
        <v>20991.667641869746</v>
      </c>
      <c r="G33" s="330">
        <v>17437.805655952077</v>
      </c>
      <c r="H33" s="330">
        <v>7575.9762599999967</v>
      </c>
      <c r="I33" s="331">
        <v>10895.259592739865</v>
      </c>
      <c r="J33" s="331">
        <v>36715.75157</v>
      </c>
      <c r="K33" s="331">
        <v>46039.486839999998</v>
      </c>
      <c r="L33" s="340">
        <v>25956.567159999995</v>
      </c>
      <c r="M33" s="340">
        <v>22184.299199999994</v>
      </c>
      <c r="N33" s="336">
        <v>15563.722</v>
      </c>
      <c r="O33" s="336">
        <v>16369.791159999997</v>
      </c>
      <c r="P33" s="337">
        <v>13588.92187</v>
      </c>
      <c r="Q33" s="380">
        <v>17328.760119999999</v>
      </c>
      <c r="R33" s="474">
        <v>23508.7094</v>
      </c>
      <c r="S33" s="449">
        <v>25035.651100000003</v>
      </c>
    </row>
    <row r="34" spans="2:19" ht="24.95" customHeight="1" x14ac:dyDescent="0.2">
      <c r="B34" s="338" t="s">
        <v>139</v>
      </c>
      <c r="C34" s="339" t="s">
        <v>140</v>
      </c>
      <c r="D34" s="330">
        <v>24978.60786</v>
      </c>
      <c r="E34" s="330">
        <v>2841.9155254698126</v>
      </c>
      <c r="F34" s="330">
        <v>4533.4894230508362</v>
      </c>
      <c r="G34" s="330">
        <v>3583.9832641998764</v>
      </c>
      <c r="H34" s="330">
        <v>2758.0534200000002</v>
      </c>
      <c r="I34" s="331">
        <v>2726.3271414279006</v>
      </c>
      <c r="J34" s="331">
        <v>18264.858339999995</v>
      </c>
      <c r="K34" s="331">
        <v>24823.076499999999</v>
      </c>
      <c r="L34" s="340">
        <v>25230.158960000008</v>
      </c>
      <c r="M34" s="340">
        <v>27067.328920000007</v>
      </c>
      <c r="N34" s="336">
        <v>22774.216460000007</v>
      </c>
      <c r="O34" s="336">
        <v>25189.735540000001</v>
      </c>
      <c r="P34" s="337">
        <v>23605.649969999999</v>
      </c>
      <c r="Q34" s="380">
        <v>21176.825219999999</v>
      </c>
      <c r="R34" s="474">
        <v>33819.66317</v>
      </c>
      <c r="S34" s="449">
        <v>38168.149070000007</v>
      </c>
    </row>
    <row r="35" spans="2:19" ht="24.95" customHeight="1" x14ac:dyDescent="0.2">
      <c r="B35" s="342" t="s">
        <v>165</v>
      </c>
      <c r="C35" s="343" t="s">
        <v>166</v>
      </c>
      <c r="D35" s="330">
        <v>6650.27027</v>
      </c>
      <c r="E35" s="330">
        <v>4851.0596463230904</v>
      </c>
      <c r="F35" s="330">
        <v>5582.6248172339983</v>
      </c>
      <c r="G35" s="330">
        <v>5514.9563979078084</v>
      </c>
      <c r="H35" s="330">
        <v>13020.287290000004</v>
      </c>
      <c r="I35" s="331">
        <v>2605.2808184330352</v>
      </c>
      <c r="J35" s="344"/>
      <c r="K35" s="345"/>
      <c r="L35" s="346"/>
      <c r="M35" s="346"/>
      <c r="N35" s="347"/>
      <c r="O35" s="347"/>
      <c r="P35" s="347"/>
      <c r="Q35" s="476"/>
      <c r="R35" s="475"/>
      <c r="S35" s="447"/>
    </row>
    <row r="36" spans="2:19" ht="20.100000000000001" customHeight="1" x14ac:dyDescent="0.2">
      <c r="B36" s="348"/>
      <c r="C36" s="349" t="s">
        <v>141</v>
      </c>
      <c r="D36" s="350">
        <f t="shared" ref="D36:I36" si="0">SUM(D15:D35)</f>
        <v>447099.86988000036</v>
      </c>
      <c r="E36" s="350">
        <f t="shared" si="0"/>
        <v>431756.63556039747</v>
      </c>
      <c r="F36" s="350">
        <f t="shared" si="0"/>
        <v>520920.14342232922</v>
      </c>
      <c r="G36" s="350">
        <f t="shared" si="0"/>
        <v>425163.85774227465</v>
      </c>
      <c r="H36" s="350">
        <f t="shared" si="0"/>
        <v>377815.59727000032</v>
      </c>
      <c r="I36" s="350">
        <f t="shared" si="0"/>
        <v>422109.93120345264</v>
      </c>
      <c r="J36" s="351">
        <f t="shared" ref="J36:S36" si="1">SUM(J15:J35)</f>
        <v>392220.44957000006</v>
      </c>
      <c r="K36" s="351">
        <f t="shared" si="1"/>
        <v>393247.43180000008</v>
      </c>
      <c r="L36" s="351">
        <f t="shared" si="1"/>
        <v>338367.48736000003</v>
      </c>
      <c r="M36" s="351">
        <f t="shared" si="1"/>
        <v>308679.47592000006</v>
      </c>
      <c r="N36" s="351">
        <f t="shared" si="1"/>
        <v>312047.28084000014</v>
      </c>
      <c r="O36" s="351">
        <f t="shared" si="1"/>
        <v>344369.22802000004</v>
      </c>
      <c r="P36" s="351">
        <f t="shared" si="1"/>
        <v>349816.43137000001</v>
      </c>
      <c r="Q36" s="351">
        <f t="shared" si="1"/>
        <v>308583.61708000005</v>
      </c>
      <c r="R36" s="351">
        <f t="shared" si="1"/>
        <v>366019.86157000001</v>
      </c>
      <c r="S36" s="351">
        <f t="shared" si="1"/>
        <v>376631.86690000002</v>
      </c>
    </row>
    <row r="37" spans="2:19" x14ac:dyDescent="0.2">
      <c r="B37" s="133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</row>
    <row r="38" spans="2:19" x14ac:dyDescent="0.2">
      <c r="B38" s="149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2:19" ht="18.75" x14ac:dyDescent="0.3">
      <c r="B39" s="61" t="s">
        <v>246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48"/>
      <c r="M39" s="148"/>
      <c r="N39" s="148"/>
      <c r="O39" s="148"/>
      <c r="P39" s="148"/>
      <c r="Q39" s="148"/>
    </row>
    <row r="40" spans="2:19" x14ac:dyDescent="0.2"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48"/>
      <c r="M40" s="148"/>
      <c r="N40" s="148"/>
      <c r="O40" s="148"/>
      <c r="P40" s="148"/>
      <c r="Q40" s="148"/>
    </row>
    <row r="41" spans="2:19" ht="25.5" x14ac:dyDescent="0.2">
      <c r="B41" s="323" t="s">
        <v>162</v>
      </c>
      <c r="C41" s="324" t="s">
        <v>94</v>
      </c>
      <c r="D41" s="352" t="s">
        <v>163</v>
      </c>
      <c r="E41" s="326">
        <v>2000</v>
      </c>
      <c r="F41" s="326">
        <v>2001</v>
      </c>
      <c r="G41" s="326">
        <v>2002</v>
      </c>
      <c r="H41" s="326">
        <v>2003</v>
      </c>
      <c r="I41" s="326">
        <v>2004</v>
      </c>
      <c r="J41" s="326">
        <v>2006</v>
      </c>
      <c r="K41" s="326">
        <v>2007</v>
      </c>
      <c r="L41" s="326">
        <v>2008</v>
      </c>
      <c r="M41" s="326">
        <v>2009</v>
      </c>
      <c r="N41" s="326">
        <v>2010</v>
      </c>
      <c r="O41" s="326">
        <v>2011</v>
      </c>
      <c r="P41" s="326">
        <v>2012</v>
      </c>
      <c r="Q41" s="326">
        <v>2013</v>
      </c>
      <c r="R41" s="327">
        <v>2014</v>
      </c>
      <c r="S41" s="327">
        <v>2015</v>
      </c>
    </row>
    <row r="42" spans="2:19" ht="24.95" customHeight="1" x14ac:dyDescent="0.2">
      <c r="B42" s="353" t="s">
        <v>101</v>
      </c>
      <c r="C42" s="354" t="s">
        <v>102</v>
      </c>
      <c r="D42" s="355">
        <v>6459.6210299999984</v>
      </c>
      <c r="E42" s="356">
        <v>8939.5933603812009</v>
      </c>
      <c r="F42" s="356">
        <v>5952.1989567633718</v>
      </c>
      <c r="G42" s="356">
        <v>5079.1607761085033</v>
      </c>
      <c r="H42" s="356">
        <v>2498.2912500000002</v>
      </c>
      <c r="I42" s="356">
        <v>4232.1229458153248</v>
      </c>
      <c r="J42" s="357">
        <v>17878.110420000001</v>
      </c>
      <c r="K42" s="358">
        <v>15004.329009999999</v>
      </c>
      <c r="L42" s="359">
        <v>10705.5175</v>
      </c>
      <c r="M42" s="360">
        <v>10523.202590000001</v>
      </c>
      <c r="N42" s="360">
        <v>12862.800999999999</v>
      </c>
      <c r="O42" s="360">
        <v>3600.4119999999994</v>
      </c>
      <c r="P42" s="450">
        <v>6031.1977999999999</v>
      </c>
      <c r="Q42" s="380">
        <v>10317.906300000001</v>
      </c>
      <c r="R42" s="477">
        <v>4926.5071399999997</v>
      </c>
      <c r="S42" s="448">
        <v>691.63400000000024</v>
      </c>
    </row>
    <row r="43" spans="2:19" ht="24.95" customHeight="1" x14ac:dyDescent="0.2">
      <c r="B43" s="361" t="s">
        <v>103</v>
      </c>
      <c r="C43" s="362" t="s">
        <v>104</v>
      </c>
      <c r="D43" s="363">
        <v>1119.82473</v>
      </c>
      <c r="E43" s="363">
        <v>260.72748894407414</v>
      </c>
      <c r="F43" s="363">
        <v>295.28776063909754</v>
      </c>
      <c r="G43" s="363">
        <v>338.98380416457076</v>
      </c>
      <c r="H43" s="363">
        <v>290.52024000000006</v>
      </c>
      <c r="I43" s="364">
        <v>271.10107051581144</v>
      </c>
      <c r="J43" s="331">
        <v>214.67022</v>
      </c>
      <c r="K43" s="365">
        <v>106.70018999999999</v>
      </c>
      <c r="L43" s="366">
        <v>19.844479999999997</v>
      </c>
      <c r="M43" s="336">
        <v>21.731810000000003</v>
      </c>
      <c r="N43" s="336">
        <v>41.839329999999997</v>
      </c>
      <c r="O43" s="336">
        <v>15.843640000000001</v>
      </c>
      <c r="P43" s="337">
        <v>19.034189999999999</v>
      </c>
      <c r="Q43" s="380">
        <v>18.054859999999998</v>
      </c>
      <c r="R43" s="474">
        <v>45.137490000000007</v>
      </c>
      <c r="S43" s="449">
        <v>33.488419999999998</v>
      </c>
    </row>
    <row r="44" spans="2:19" ht="24.95" customHeight="1" x14ac:dyDescent="0.2">
      <c r="B44" s="361" t="s">
        <v>105</v>
      </c>
      <c r="C44" s="362" t="s">
        <v>106</v>
      </c>
      <c r="D44" s="363">
        <v>307.31428000000005</v>
      </c>
      <c r="E44" s="363">
        <v>292.96751791983843</v>
      </c>
      <c r="F44" s="363">
        <v>176.97399869561195</v>
      </c>
      <c r="G44" s="363">
        <v>123.05484955012798</v>
      </c>
      <c r="H44" s="363">
        <v>42.480150000000002</v>
      </c>
      <c r="I44" s="364">
        <v>59.666000357829034</v>
      </c>
      <c r="J44" s="331">
        <v>1.27698</v>
      </c>
      <c r="K44" s="365">
        <v>11.067050000000002</v>
      </c>
      <c r="L44" s="366">
        <v>14.552599999999998</v>
      </c>
      <c r="M44" s="336">
        <v>21.5016</v>
      </c>
      <c r="N44" s="336">
        <v>3.2035</v>
      </c>
      <c r="O44" s="336">
        <v>7.7239999999999993</v>
      </c>
      <c r="P44" s="337">
        <v>37.802</v>
      </c>
      <c r="Q44" s="380">
        <v>16.429000000000002</v>
      </c>
      <c r="R44" s="474">
        <v>8.1735000000000007</v>
      </c>
      <c r="S44" s="449">
        <v>37.519500000000001</v>
      </c>
    </row>
    <row r="45" spans="2:19" ht="24.95" customHeight="1" x14ac:dyDescent="0.2">
      <c r="B45" s="361" t="s">
        <v>107</v>
      </c>
      <c r="C45" s="362" t="s">
        <v>108</v>
      </c>
      <c r="D45" s="363">
        <v>88.073999999999998</v>
      </c>
      <c r="E45" s="363">
        <v>321.26799362897873</v>
      </c>
      <c r="F45" s="363">
        <v>235.79949676990509</v>
      </c>
      <c r="G45" s="363">
        <v>113.38689744472504</v>
      </c>
      <c r="H45" s="363">
        <v>9.2850000000000001</v>
      </c>
      <c r="I45" s="364">
        <v>2.3999999538064003</v>
      </c>
      <c r="J45" s="331">
        <v>17.425000000000001</v>
      </c>
      <c r="K45" s="365">
        <v>6.35</v>
      </c>
      <c r="L45" s="366">
        <v>19</v>
      </c>
      <c r="M45" s="336">
        <v>1.6</v>
      </c>
      <c r="N45" s="336">
        <v>44.08</v>
      </c>
      <c r="O45" s="336"/>
      <c r="P45" s="337">
        <v>2.0419999999999998</v>
      </c>
      <c r="Q45" s="380">
        <v>0</v>
      </c>
      <c r="R45" s="474">
        <v>0</v>
      </c>
      <c r="S45" s="449">
        <v>0.09</v>
      </c>
    </row>
    <row r="46" spans="2:19" ht="24.95" customHeight="1" x14ac:dyDescent="0.2">
      <c r="B46" s="361" t="s">
        <v>109</v>
      </c>
      <c r="C46" s="367" t="s">
        <v>110</v>
      </c>
      <c r="D46" s="368">
        <v>15755.846549999998</v>
      </c>
      <c r="E46" s="363">
        <v>30779.414912481792</v>
      </c>
      <c r="F46" s="363">
        <v>10475.697597533464</v>
      </c>
      <c r="G46" s="363">
        <v>8667.4118113741279</v>
      </c>
      <c r="H46" s="363">
        <v>5150.1448300000002</v>
      </c>
      <c r="I46" s="364">
        <v>9014.0174495291431</v>
      </c>
      <c r="J46" s="331">
        <v>11905.021709999997</v>
      </c>
      <c r="K46" s="365">
        <v>1395.1415</v>
      </c>
      <c r="L46" s="366">
        <v>368.41057999999992</v>
      </c>
      <c r="M46" s="336">
        <v>572.91699999999992</v>
      </c>
      <c r="N46" s="336">
        <v>680.55299999999988</v>
      </c>
      <c r="O46" s="336">
        <v>1328.3485000000001</v>
      </c>
      <c r="P46" s="337">
        <v>1459.0500000000002</v>
      </c>
      <c r="Q46" s="380">
        <v>376.94499999999999</v>
      </c>
      <c r="R46" s="474">
        <v>339.11</v>
      </c>
      <c r="S46" s="449">
        <v>84.821799999999996</v>
      </c>
    </row>
    <row r="47" spans="2:19" ht="24.95" customHeight="1" x14ac:dyDescent="0.2">
      <c r="B47" s="361" t="s">
        <v>111</v>
      </c>
      <c r="C47" s="367" t="s">
        <v>112</v>
      </c>
      <c r="D47" s="368">
        <v>23456.468090000009</v>
      </c>
      <c r="E47" s="369">
        <v>19504.10408706835</v>
      </c>
      <c r="F47" s="369">
        <v>19342.260035979609</v>
      </c>
      <c r="G47" s="369">
        <v>17942.608091740392</v>
      </c>
      <c r="H47" s="369">
        <v>13399.467370000006</v>
      </c>
      <c r="I47" s="364">
        <v>11600.524779394469</v>
      </c>
      <c r="J47" s="331">
        <v>15126.863460000002</v>
      </c>
      <c r="K47" s="365">
        <v>14499.961910000002</v>
      </c>
      <c r="L47" s="366">
        <v>1121.9157600000001</v>
      </c>
      <c r="M47" s="336">
        <v>598.96794999999997</v>
      </c>
      <c r="N47" s="336">
        <v>391.96853999999996</v>
      </c>
      <c r="O47" s="336">
        <v>570.82963999999993</v>
      </c>
      <c r="P47" s="337">
        <v>2786.3140399999997</v>
      </c>
      <c r="Q47" s="380">
        <v>6022.51199</v>
      </c>
      <c r="R47" s="474">
        <v>6644.9451200000012</v>
      </c>
      <c r="S47" s="449">
        <v>3919.1730499999999</v>
      </c>
    </row>
    <row r="48" spans="2:19" ht="24.95" customHeight="1" x14ac:dyDescent="0.2">
      <c r="B48" s="361" t="s">
        <v>113</v>
      </c>
      <c r="C48" s="367" t="s">
        <v>114</v>
      </c>
      <c r="D48" s="370">
        <v>83488.131300000008</v>
      </c>
      <c r="E48" s="371">
        <v>85823.600632329588</v>
      </c>
      <c r="F48" s="371">
        <v>98043.885417288111</v>
      </c>
      <c r="G48" s="371">
        <v>75026.308889024658</v>
      </c>
      <c r="H48" s="371">
        <v>34262.25514999999</v>
      </c>
      <c r="I48" s="364">
        <v>16565.841444356134</v>
      </c>
      <c r="J48" s="331">
        <v>9035.4055399999997</v>
      </c>
      <c r="K48" s="365">
        <v>18918.817440000003</v>
      </c>
      <c r="L48" s="366">
        <v>13141.5466</v>
      </c>
      <c r="M48" s="336">
        <v>11495.922770000001</v>
      </c>
      <c r="N48" s="336">
        <v>3859.1269699999998</v>
      </c>
      <c r="O48" s="336">
        <v>2794.0431800000006</v>
      </c>
      <c r="P48" s="337">
        <v>3307.9935500000001</v>
      </c>
      <c r="Q48" s="380">
        <v>4334.8308299999999</v>
      </c>
      <c r="R48" s="474">
        <v>4714.2309999999998</v>
      </c>
      <c r="S48" s="449">
        <v>4103.3474700000006</v>
      </c>
    </row>
    <row r="49" spans="2:19" ht="24.95" customHeight="1" x14ac:dyDescent="0.2">
      <c r="B49" s="361" t="s">
        <v>115</v>
      </c>
      <c r="C49" s="367" t="s">
        <v>116</v>
      </c>
      <c r="D49" s="372">
        <v>15293.562650000009</v>
      </c>
      <c r="E49" s="365">
        <v>12993.445835059625</v>
      </c>
      <c r="F49" s="365">
        <v>12940.134762954083</v>
      </c>
      <c r="G49" s="365">
        <v>10379.868525743019</v>
      </c>
      <c r="H49" s="365">
        <v>6905.7847600000096</v>
      </c>
      <c r="I49" s="373">
        <v>4851.2580168414279</v>
      </c>
      <c r="J49" s="331">
        <v>3232.3064400000003</v>
      </c>
      <c r="K49" s="365">
        <v>4264.7476000000015</v>
      </c>
      <c r="L49" s="366">
        <v>4612.4632600000004</v>
      </c>
      <c r="M49" s="336">
        <v>4786.8334400000003</v>
      </c>
      <c r="N49" s="336">
        <v>4103.483000000002</v>
      </c>
      <c r="O49" s="336">
        <v>4404.2974800000002</v>
      </c>
      <c r="P49" s="337">
        <v>4176.2110199999997</v>
      </c>
      <c r="Q49" s="380">
        <v>3785.9940799999999</v>
      </c>
      <c r="R49" s="474">
        <v>3878.7748699999997</v>
      </c>
      <c r="S49" s="449">
        <v>3121.5634499999996</v>
      </c>
    </row>
    <row r="50" spans="2:19" ht="24.95" customHeight="1" x14ac:dyDescent="0.2">
      <c r="B50" s="361" t="s">
        <v>117</v>
      </c>
      <c r="C50" s="362" t="s">
        <v>118</v>
      </c>
      <c r="D50" s="374">
        <v>3380.7291100000007</v>
      </c>
      <c r="E50" s="374">
        <v>5064.8502792873187</v>
      </c>
      <c r="F50" s="374">
        <v>5975.08349589305</v>
      </c>
      <c r="G50" s="374">
        <v>2186.9950770409778</v>
      </c>
      <c r="H50" s="374">
        <v>2031.4020699999996</v>
      </c>
      <c r="I50" s="373">
        <v>1267.0682591812802</v>
      </c>
      <c r="J50" s="331">
        <v>869.31760000000031</v>
      </c>
      <c r="K50" s="365">
        <v>734.21399999999937</v>
      </c>
      <c r="L50" s="366">
        <v>724.8741500000001</v>
      </c>
      <c r="M50" s="336">
        <v>547.60073000000045</v>
      </c>
      <c r="N50" s="336">
        <v>543.42449999999997</v>
      </c>
      <c r="O50" s="336">
        <v>524.79025000000092</v>
      </c>
      <c r="P50" s="337">
        <v>430.93445000000105</v>
      </c>
      <c r="Q50" s="380">
        <v>314.23049999999995</v>
      </c>
      <c r="R50" s="474">
        <v>272.89204999999998</v>
      </c>
      <c r="S50" s="449">
        <v>202.29349999999997</v>
      </c>
    </row>
    <row r="51" spans="2:19" ht="24.95" customHeight="1" x14ac:dyDescent="0.2">
      <c r="B51" s="361" t="s">
        <v>119</v>
      </c>
      <c r="C51" s="362" t="s">
        <v>120</v>
      </c>
      <c r="D51" s="374">
        <v>575.80885000000001</v>
      </c>
      <c r="E51" s="374">
        <v>1478.8912448585033</v>
      </c>
      <c r="F51" s="374">
        <v>3860.3788340389729</v>
      </c>
      <c r="G51" s="374">
        <v>4676.9427662082016</v>
      </c>
      <c r="H51" s="374">
        <v>6542.0436800000016</v>
      </c>
      <c r="I51" s="373">
        <v>2843.3279834091663</v>
      </c>
      <c r="J51" s="331">
        <v>498.3711999999997</v>
      </c>
      <c r="K51" s="365">
        <v>206.72280000000003</v>
      </c>
      <c r="L51" s="366">
        <v>418.27350000000001</v>
      </c>
      <c r="M51" s="336">
        <v>133.46899999999999</v>
      </c>
      <c r="N51" s="336">
        <v>222.25491000000002</v>
      </c>
      <c r="O51" s="336">
        <v>197.84777</v>
      </c>
      <c r="P51" s="337">
        <v>115.12729999999999</v>
      </c>
      <c r="Q51" s="380">
        <v>1689.4295999999999</v>
      </c>
      <c r="R51" s="474">
        <v>1830.7601999999999</v>
      </c>
      <c r="S51" s="449">
        <v>2683.7846000000004</v>
      </c>
    </row>
    <row r="52" spans="2:19" ht="24.95" customHeight="1" x14ac:dyDescent="0.2">
      <c r="B52" s="361" t="s">
        <v>121</v>
      </c>
      <c r="C52" s="362" t="s">
        <v>122</v>
      </c>
      <c r="D52" s="374">
        <v>12575.784970000001</v>
      </c>
      <c r="E52" s="374">
        <v>14787.932894427329</v>
      </c>
      <c r="F52" s="374">
        <v>17505.121934622526</v>
      </c>
      <c r="G52" s="374">
        <v>18181.11285864397</v>
      </c>
      <c r="H52" s="374">
        <v>13531.332820000001</v>
      </c>
      <c r="I52" s="373">
        <v>13817.567378614563</v>
      </c>
      <c r="J52" s="331">
        <v>16949.213919999998</v>
      </c>
      <c r="K52" s="365">
        <v>17908.099229999996</v>
      </c>
      <c r="L52" s="366">
        <v>5678.5263300000006</v>
      </c>
      <c r="M52" s="336">
        <v>6006.1653900000001</v>
      </c>
      <c r="N52" s="336">
        <v>4079.9665000000005</v>
      </c>
      <c r="O52" s="336">
        <v>3900.4595500000005</v>
      </c>
      <c r="P52" s="337">
        <v>3936.9324899999997</v>
      </c>
      <c r="Q52" s="380">
        <v>3535.0705600000001</v>
      </c>
      <c r="R52" s="474">
        <v>4934.0722999999998</v>
      </c>
      <c r="S52" s="449">
        <v>6265.4108999999999</v>
      </c>
    </row>
    <row r="53" spans="2:19" ht="24.95" customHeight="1" x14ac:dyDescent="0.2">
      <c r="B53" s="361" t="s">
        <v>123</v>
      </c>
      <c r="C53" s="362" t="s">
        <v>124</v>
      </c>
      <c r="D53" s="374">
        <v>7781.2749099999974</v>
      </c>
      <c r="E53" s="374">
        <v>8167.9439095258713</v>
      </c>
      <c r="F53" s="374">
        <v>8847.2679375978187</v>
      </c>
      <c r="G53" s="374">
        <v>6589.3027404230088</v>
      </c>
      <c r="H53" s="374">
        <v>5523.7085899999975</v>
      </c>
      <c r="I53" s="373">
        <v>2725.177456215024</v>
      </c>
      <c r="J53" s="331">
        <v>3370.8429999999998</v>
      </c>
      <c r="K53" s="365">
        <v>3439.1930999999995</v>
      </c>
      <c r="L53" s="366">
        <v>3142.2905000000005</v>
      </c>
      <c r="M53" s="336">
        <v>2658.27</v>
      </c>
      <c r="N53" s="336">
        <v>1795.9584300000001</v>
      </c>
      <c r="O53" s="336">
        <v>1680.4649999999999</v>
      </c>
      <c r="P53" s="337">
        <v>1679.6650000000002</v>
      </c>
      <c r="Q53" s="380">
        <v>1597.7280000000001</v>
      </c>
      <c r="R53" s="474">
        <v>1438.8765000000001</v>
      </c>
      <c r="S53" s="449">
        <v>1835.6166000000001</v>
      </c>
    </row>
    <row r="54" spans="2:19" ht="24.95" customHeight="1" x14ac:dyDescent="0.2">
      <c r="B54" s="361" t="s">
        <v>125</v>
      </c>
      <c r="C54" s="362" t="s">
        <v>126</v>
      </c>
      <c r="D54" s="374">
        <v>107842.79351000003</v>
      </c>
      <c r="E54" s="374">
        <v>101339.07267046254</v>
      </c>
      <c r="F54" s="374">
        <v>124370.33279069408</v>
      </c>
      <c r="G54" s="374">
        <v>122497.41326682991</v>
      </c>
      <c r="H54" s="374">
        <v>111910.08027999992</v>
      </c>
      <c r="I54" s="373">
        <v>141493.2343881813</v>
      </c>
      <c r="J54" s="331">
        <v>129877.0756400001</v>
      </c>
      <c r="K54" s="365">
        <v>99098.616060000015</v>
      </c>
      <c r="L54" s="366">
        <v>104536.02079000001</v>
      </c>
      <c r="M54" s="336">
        <v>96081.405050000016</v>
      </c>
      <c r="N54" s="336">
        <v>78904.291770000025</v>
      </c>
      <c r="O54" s="336">
        <v>79045.164409999954</v>
      </c>
      <c r="P54" s="337">
        <v>84048.880170000004</v>
      </c>
      <c r="Q54" s="380">
        <v>84478.920559999897</v>
      </c>
      <c r="R54" s="474">
        <v>94318.815579999995</v>
      </c>
      <c r="S54" s="449">
        <v>75847.822199999995</v>
      </c>
    </row>
    <row r="55" spans="2:19" ht="24.95" customHeight="1" x14ac:dyDescent="0.2">
      <c r="B55" s="361" t="s">
        <v>127</v>
      </c>
      <c r="C55" s="362" t="s">
        <v>128</v>
      </c>
      <c r="D55" s="374">
        <v>31993.16978</v>
      </c>
      <c r="E55" s="374">
        <v>14335.691749507561</v>
      </c>
      <c r="F55" s="374">
        <v>7235.0288402438164</v>
      </c>
      <c r="G55" s="374">
        <v>3967.6990013165632</v>
      </c>
      <c r="H55" s="374">
        <v>2160.8823300000004</v>
      </c>
      <c r="I55" s="373">
        <v>2087.5077277597156</v>
      </c>
      <c r="J55" s="331">
        <v>918.67201000000023</v>
      </c>
      <c r="K55" s="365">
        <v>723.06257000000005</v>
      </c>
      <c r="L55" s="366">
        <v>726.05040000000008</v>
      </c>
      <c r="M55" s="336">
        <v>638.89688999999976</v>
      </c>
      <c r="N55" s="336">
        <v>813.29829000000018</v>
      </c>
      <c r="O55" s="336">
        <v>880.23097999999993</v>
      </c>
      <c r="P55" s="337">
        <v>928.31650000000013</v>
      </c>
      <c r="Q55" s="380">
        <v>752.67633999999998</v>
      </c>
      <c r="R55" s="474">
        <v>836.64152000000001</v>
      </c>
      <c r="S55" s="449">
        <v>715.60755999999981</v>
      </c>
    </row>
    <row r="56" spans="2:19" ht="24.95" customHeight="1" x14ac:dyDescent="0.2">
      <c r="B56" s="361" t="s">
        <v>129</v>
      </c>
      <c r="C56" s="362" t="s">
        <v>130</v>
      </c>
      <c r="D56" s="374">
        <v>6145.9243799999967</v>
      </c>
      <c r="E56" s="374">
        <v>6921.3506716925185</v>
      </c>
      <c r="F56" s="374">
        <v>5580.785149654308</v>
      </c>
      <c r="G56" s="374">
        <v>5161.8486360963434</v>
      </c>
      <c r="H56" s="374">
        <v>2860.3115199999993</v>
      </c>
      <c r="I56" s="373">
        <v>3607.1432947836583</v>
      </c>
      <c r="J56" s="331">
        <v>4514.0007300000025</v>
      </c>
      <c r="K56" s="365">
        <v>4627.7870899999998</v>
      </c>
      <c r="L56" s="366">
        <v>4838.6793699999998</v>
      </c>
      <c r="M56" s="336">
        <v>6002.827659999999</v>
      </c>
      <c r="N56" s="336">
        <v>5693.1547300000002</v>
      </c>
      <c r="O56" s="336">
        <v>5320.02628</v>
      </c>
      <c r="P56" s="337">
        <v>4928.0605000000005</v>
      </c>
      <c r="Q56" s="380">
        <v>4185.5882499999989</v>
      </c>
      <c r="R56" s="474">
        <v>4244.34087</v>
      </c>
      <c r="S56" s="449">
        <v>3998.2175699999993</v>
      </c>
    </row>
    <row r="57" spans="2:19" ht="24.95" customHeight="1" x14ac:dyDescent="0.2">
      <c r="B57" s="361" t="s">
        <v>131</v>
      </c>
      <c r="C57" s="339" t="s">
        <v>132</v>
      </c>
      <c r="D57" s="374">
        <v>226910.28799000016</v>
      </c>
      <c r="E57" s="374">
        <v>83248.800261655764</v>
      </c>
      <c r="F57" s="374">
        <v>50195.725835816578</v>
      </c>
      <c r="G57" s="374">
        <v>47491.88584845631</v>
      </c>
      <c r="H57" s="374">
        <v>27457.844920000021</v>
      </c>
      <c r="I57" s="373">
        <v>27937.948252159094</v>
      </c>
      <c r="J57" s="331">
        <v>37652.092080000017</v>
      </c>
      <c r="K57" s="365">
        <v>47326.399959999995</v>
      </c>
      <c r="L57" s="366">
        <v>41021.187760000037</v>
      </c>
      <c r="M57" s="336">
        <v>45489.714509999991</v>
      </c>
      <c r="N57" s="336">
        <v>29578.207610000016</v>
      </c>
      <c r="O57" s="336">
        <v>32462.722230000018</v>
      </c>
      <c r="P57" s="337">
        <v>32342.983790000024</v>
      </c>
      <c r="Q57" s="380">
        <v>35010.303810000019</v>
      </c>
      <c r="R57" s="474">
        <v>35065.619300000006</v>
      </c>
      <c r="S57" s="449">
        <v>39043.716949999995</v>
      </c>
    </row>
    <row r="58" spans="2:19" ht="24.95" customHeight="1" x14ac:dyDescent="0.2">
      <c r="B58" s="361" t="s">
        <v>133</v>
      </c>
      <c r="C58" s="362" t="s">
        <v>134</v>
      </c>
      <c r="D58" s="374">
        <v>342786.2489399992</v>
      </c>
      <c r="E58" s="374">
        <v>336339.44815609808</v>
      </c>
      <c r="F58" s="374">
        <v>471701.70507440262</v>
      </c>
      <c r="G58" s="374">
        <v>500011.73651901569</v>
      </c>
      <c r="H58" s="374">
        <v>243573.7801999996</v>
      </c>
      <c r="I58" s="373">
        <v>260456.30516390945</v>
      </c>
      <c r="J58" s="331">
        <v>69393.188510000007</v>
      </c>
      <c r="K58" s="365">
        <v>74283.334540000025</v>
      </c>
      <c r="L58" s="366">
        <v>52226.389149999988</v>
      </c>
      <c r="M58" s="336">
        <v>52074.504999999983</v>
      </c>
      <c r="N58" s="336">
        <v>27445.111850000008</v>
      </c>
      <c r="O58" s="336">
        <v>46409.62743</v>
      </c>
      <c r="P58" s="337">
        <v>55492.918289999987</v>
      </c>
      <c r="Q58" s="380">
        <v>56872.835920000012</v>
      </c>
      <c r="R58" s="474">
        <v>62007.672300000006</v>
      </c>
      <c r="S58" s="449">
        <v>85989.671139999962</v>
      </c>
    </row>
    <row r="59" spans="2:19" ht="24.95" customHeight="1" x14ac:dyDescent="0.2">
      <c r="B59" s="361" t="s">
        <v>135</v>
      </c>
      <c r="C59" s="362" t="s">
        <v>136</v>
      </c>
      <c r="D59" s="374">
        <v>609.42909999999961</v>
      </c>
      <c r="E59" s="374">
        <v>622.87420159531757</v>
      </c>
      <c r="F59" s="374">
        <v>665.54549262396176</v>
      </c>
      <c r="G59" s="374">
        <v>1842.9970621360408</v>
      </c>
      <c r="H59" s="374">
        <v>555.43465999999978</v>
      </c>
      <c r="I59" s="373">
        <v>915.46078549724189</v>
      </c>
      <c r="J59" s="331">
        <v>6986.4268499999944</v>
      </c>
      <c r="K59" s="365">
        <v>8875.1478800000041</v>
      </c>
      <c r="L59" s="366">
        <v>7439.0707299999958</v>
      </c>
      <c r="M59" s="336">
        <v>10526.490760000001</v>
      </c>
      <c r="N59" s="336">
        <v>7110.7256900000029</v>
      </c>
      <c r="O59" s="336">
        <v>11006.714429999993</v>
      </c>
      <c r="P59" s="337">
        <v>10785.741709999998</v>
      </c>
      <c r="Q59" s="380">
        <v>10859.597409999998</v>
      </c>
      <c r="R59" s="474">
        <v>10430.508259999999</v>
      </c>
      <c r="S59" s="449">
        <v>9885.8249999999989</v>
      </c>
    </row>
    <row r="60" spans="2:19" ht="24.95" customHeight="1" x14ac:dyDescent="0.2">
      <c r="B60" s="361" t="s">
        <v>137</v>
      </c>
      <c r="C60" s="362" t="s">
        <v>164</v>
      </c>
      <c r="D60" s="374">
        <v>35124.990079999996</v>
      </c>
      <c r="E60" s="374">
        <v>31229.103811362758</v>
      </c>
      <c r="F60" s="374">
        <v>35693.99514155928</v>
      </c>
      <c r="G60" s="374">
        <v>35122.337238861714</v>
      </c>
      <c r="H60" s="374">
        <v>14172.442779999998</v>
      </c>
      <c r="I60" s="373">
        <v>24408.927057316527</v>
      </c>
      <c r="J60" s="331">
        <v>40324.607299999996</v>
      </c>
      <c r="K60" s="365">
        <v>58796.259819999992</v>
      </c>
      <c r="L60" s="366">
        <v>65853.400900000008</v>
      </c>
      <c r="M60" s="336">
        <v>42822.550069999998</v>
      </c>
      <c r="N60" s="336">
        <v>27655.29</v>
      </c>
      <c r="O60" s="336">
        <v>25265.183000000005</v>
      </c>
      <c r="P60" s="337">
        <v>35832.421999999991</v>
      </c>
      <c r="Q60" s="380">
        <v>21226.949419999997</v>
      </c>
      <c r="R60" s="474">
        <v>51735.984499999991</v>
      </c>
      <c r="S60" s="449">
        <v>32096.085999999999</v>
      </c>
    </row>
    <row r="61" spans="2:19" ht="24.95" customHeight="1" x14ac:dyDescent="0.2">
      <c r="B61" s="361" t="s">
        <v>139</v>
      </c>
      <c r="C61" s="362" t="s">
        <v>140</v>
      </c>
      <c r="D61" s="374">
        <v>30020.67991000001</v>
      </c>
      <c r="E61" s="374">
        <v>9915.3932814255531</v>
      </c>
      <c r="F61" s="374">
        <v>8458.3389056073502</v>
      </c>
      <c r="G61" s="374">
        <v>5552.1356108899927</v>
      </c>
      <c r="H61" s="374">
        <v>2135.0011499999996</v>
      </c>
      <c r="I61" s="373">
        <v>1603.7256646935639</v>
      </c>
      <c r="J61" s="331">
        <v>9942.1540499999992</v>
      </c>
      <c r="K61" s="365">
        <v>11232.523379999991</v>
      </c>
      <c r="L61" s="366">
        <v>14348.432349999992</v>
      </c>
      <c r="M61" s="336">
        <v>12164.211060000007</v>
      </c>
      <c r="N61" s="336">
        <v>8323.1261499999964</v>
      </c>
      <c r="O61" s="336">
        <v>11685.535050000008</v>
      </c>
      <c r="P61" s="337">
        <v>12134.05654</v>
      </c>
      <c r="Q61" s="380">
        <v>11620.90674</v>
      </c>
      <c r="R61" s="474">
        <v>19217.18678</v>
      </c>
      <c r="S61" s="449">
        <v>14224.016509999999</v>
      </c>
    </row>
    <row r="62" spans="2:19" ht="24.95" customHeight="1" x14ac:dyDescent="0.2">
      <c r="B62" s="375" t="s">
        <v>165</v>
      </c>
      <c r="C62" s="376" t="s">
        <v>166</v>
      </c>
      <c r="D62" s="374">
        <v>13279.348800000003</v>
      </c>
      <c r="E62" s="374">
        <v>10276.707641687011</v>
      </c>
      <c r="F62" s="374">
        <v>12944.587112769717</v>
      </c>
      <c r="G62" s="374">
        <v>7116.7005600500852</v>
      </c>
      <c r="H62" s="374">
        <v>20527.962229999994</v>
      </c>
      <c r="I62" s="373">
        <v>1727.6517522450304</v>
      </c>
      <c r="J62" s="377">
        <v>0</v>
      </c>
      <c r="K62" s="378">
        <v>0</v>
      </c>
      <c r="L62" s="379">
        <v>0</v>
      </c>
      <c r="M62" s="380">
        <v>0</v>
      </c>
      <c r="N62" s="380">
        <v>0</v>
      </c>
      <c r="O62" s="381">
        <v>0</v>
      </c>
      <c r="P62" s="380">
        <v>0</v>
      </c>
      <c r="Q62" s="476">
        <v>0</v>
      </c>
      <c r="R62" s="475"/>
      <c r="S62" s="447"/>
    </row>
    <row r="63" spans="2:19" ht="20.100000000000001" customHeight="1" x14ac:dyDescent="0.2">
      <c r="B63" s="382"/>
      <c r="C63" s="383" t="s">
        <v>34</v>
      </c>
      <c r="D63" s="384">
        <f t="shared" ref="D63:I63" si="2">SUM(D42:D62)</f>
        <v>964995.31295999943</v>
      </c>
      <c r="E63" s="385">
        <f t="shared" si="2"/>
        <v>782643.1826013996</v>
      </c>
      <c r="F63" s="385">
        <f t="shared" si="2"/>
        <v>900496.13457214739</v>
      </c>
      <c r="G63" s="385">
        <f t="shared" si="2"/>
        <v>878069.89083111892</v>
      </c>
      <c r="H63" s="385">
        <f t="shared" si="2"/>
        <v>515540.45597999956</v>
      </c>
      <c r="I63" s="385">
        <f t="shared" si="2"/>
        <v>531487.97687072947</v>
      </c>
      <c r="J63" s="351">
        <f t="shared" ref="J63:Q63" si="3">SUM(J42:J62)</f>
        <v>378707.04266000009</v>
      </c>
      <c r="K63" s="351">
        <f t="shared" si="3"/>
        <v>381458.47512999998</v>
      </c>
      <c r="L63" s="386">
        <f t="shared" si="3"/>
        <v>330956.44671000005</v>
      </c>
      <c r="M63" s="386">
        <f t="shared" si="3"/>
        <v>303168.78327999997</v>
      </c>
      <c r="N63" s="386">
        <f t="shared" si="3"/>
        <v>214151.86577000006</v>
      </c>
      <c r="O63" s="386">
        <f t="shared" si="3"/>
        <v>231100.26481999998</v>
      </c>
      <c r="P63" s="386">
        <f t="shared" si="3"/>
        <v>260475.68334000002</v>
      </c>
      <c r="Q63" s="386">
        <f t="shared" si="3"/>
        <v>257016.90916999991</v>
      </c>
      <c r="R63" s="386">
        <f>SUM(R42:R62)</f>
        <v>306890.24927999999</v>
      </c>
      <c r="S63" s="386">
        <f>SUM(S42:S62)</f>
        <v>284779.70621999993</v>
      </c>
    </row>
    <row r="64" spans="2:19" x14ac:dyDescent="0.2">
      <c r="B64" s="133"/>
      <c r="C64" s="150"/>
      <c r="D64" s="150"/>
      <c r="E64" s="150"/>
      <c r="F64" s="150"/>
      <c r="G64" s="150"/>
      <c r="H64" s="150"/>
      <c r="I64" s="150"/>
      <c r="J64" s="150"/>
      <c r="K64" s="150"/>
      <c r="L64" s="148"/>
      <c r="M64" s="148"/>
      <c r="N64" s="148"/>
      <c r="O64" s="148"/>
      <c r="P64" s="148"/>
      <c r="Q64" s="148"/>
    </row>
    <row r="66" spans="2:13" ht="18.75" x14ac:dyDescent="0.3">
      <c r="B66" s="61" t="s">
        <v>247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2:13" x14ac:dyDescent="0.2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2:13" ht="51" x14ac:dyDescent="0.2">
      <c r="B68" s="387" t="s">
        <v>169</v>
      </c>
      <c r="C68" s="388" t="s">
        <v>147</v>
      </c>
      <c r="D68" s="388" t="s">
        <v>148</v>
      </c>
      <c r="E68" s="388" t="s">
        <v>149</v>
      </c>
      <c r="F68" s="388" t="s">
        <v>150</v>
      </c>
      <c r="G68" s="388" t="s">
        <v>152</v>
      </c>
      <c r="H68" s="388" t="s">
        <v>170</v>
      </c>
      <c r="I68" s="388" t="s">
        <v>156</v>
      </c>
      <c r="J68" s="388" t="s">
        <v>171</v>
      </c>
      <c r="K68" s="389" t="s">
        <v>34</v>
      </c>
      <c r="L68" s="148"/>
      <c r="M68" s="148"/>
    </row>
    <row r="69" spans="2:13" x14ac:dyDescent="0.2">
      <c r="B69" s="390" t="s">
        <v>163</v>
      </c>
      <c r="C69" s="391">
        <v>23131.48</v>
      </c>
      <c r="D69" s="391">
        <v>82.294359999999998</v>
      </c>
      <c r="E69" s="391" t="s">
        <v>81</v>
      </c>
      <c r="F69" s="391">
        <v>59.612000000000002</v>
      </c>
      <c r="G69" s="391">
        <v>22900.710100000004</v>
      </c>
      <c r="H69" s="391">
        <v>22319.25687000007</v>
      </c>
      <c r="I69" s="391">
        <v>260289.42484000002</v>
      </c>
      <c r="J69" s="392">
        <v>6271.6209900000049</v>
      </c>
      <c r="K69" s="393">
        <f t="shared" ref="K69:K74" si="4">SUM(C69:J69)</f>
        <v>335054.39916000009</v>
      </c>
      <c r="L69" s="148"/>
      <c r="M69" s="148"/>
    </row>
    <row r="70" spans="2:13" x14ac:dyDescent="0.2">
      <c r="B70" s="390">
        <v>2000</v>
      </c>
      <c r="C70" s="391">
        <v>21007.70166015625</v>
      </c>
      <c r="D70" s="391">
        <v>127.61228093947284</v>
      </c>
      <c r="E70" s="391">
        <v>487629.71215932257</v>
      </c>
      <c r="F70" s="391">
        <v>1.6274999976158142</v>
      </c>
      <c r="G70" s="391">
        <v>21264.847383429937</v>
      </c>
      <c r="H70" s="391">
        <v>26130.629550348734</v>
      </c>
      <c r="I70" s="391">
        <v>216191.27092530197</v>
      </c>
      <c r="J70" s="391">
        <v>0.33249999582767487</v>
      </c>
      <c r="K70" s="393">
        <f t="shared" si="4"/>
        <v>772353.73395949241</v>
      </c>
      <c r="L70" s="148"/>
      <c r="M70" s="148"/>
    </row>
    <row r="71" spans="2:13" x14ac:dyDescent="0.2">
      <c r="B71" s="390">
        <v>2001</v>
      </c>
      <c r="C71" s="391">
        <v>23182.279296875</v>
      </c>
      <c r="D71" s="391">
        <v>131.63983982149512</v>
      </c>
      <c r="E71" s="391">
        <v>614982.90683598607</v>
      </c>
      <c r="F71" s="391">
        <v>5.553959921002388</v>
      </c>
      <c r="G71" s="391">
        <v>27138.181881087017</v>
      </c>
      <c r="H71" s="394">
        <v>43715.268589614359</v>
      </c>
      <c r="I71" s="394">
        <v>178363.70905598934</v>
      </c>
      <c r="J71" s="395">
        <v>0</v>
      </c>
      <c r="K71" s="393">
        <f t="shared" si="4"/>
        <v>887519.53945929417</v>
      </c>
      <c r="L71" s="148"/>
      <c r="M71" s="148"/>
    </row>
    <row r="72" spans="2:13" x14ac:dyDescent="0.2">
      <c r="B72" s="390">
        <v>2002</v>
      </c>
      <c r="C72" s="391">
        <v>18468.5</v>
      </c>
      <c r="D72" s="391">
        <v>152.46257989574224</v>
      </c>
      <c r="E72" s="391">
        <v>582250.5249586557</v>
      </c>
      <c r="F72" s="391">
        <v>0.93200001120567322</v>
      </c>
      <c r="G72" s="391">
        <v>23391.743497797754</v>
      </c>
      <c r="H72" s="391">
        <v>47306.485027644463</v>
      </c>
      <c r="I72" s="391">
        <v>206499.24276711393</v>
      </c>
      <c r="J72" s="391">
        <v>0</v>
      </c>
      <c r="K72" s="396">
        <f t="shared" si="4"/>
        <v>878069.8908311188</v>
      </c>
      <c r="L72" s="148"/>
      <c r="M72" s="148"/>
    </row>
    <row r="73" spans="2:13" x14ac:dyDescent="0.2">
      <c r="B73" s="390">
        <v>2003</v>
      </c>
      <c r="C73" s="391">
        <v>9480.5928000000004</v>
      </c>
      <c r="D73" s="391">
        <v>132.08608999999996</v>
      </c>
      <c r="E73" s="391">
        <v>282875.62126999989</v>
      </c>
      <c r="F73" s="391">
        <v>52.531299999999995</v>
      </c>
      <c r="G73" s="391">
        <v>20983.439220000004</v>
      </c>
      <c r="H73" s="391">
        <v>47926.211989999945</v>
      </c>
      <c r="I73" s="391">
        <v>154089.77331000022</v>
      </c>
      <c r="J73" s="391">
        <v>0</v>
      </c>
      <c r="K73" s="396">
        <f t="shared" si="4"/>
        <v>515540.25598000002</v>
      </c>
      <c r="L73" s="148"/>
      <c r="M73" s="148"/>
    </row>
    <row r="74" spans="2:13" x14ac:dyDescent="0.2">
      <c r="B74" s="397">
        <v>2004</v>
      </c>
      <c r="C74" s="398">
        <v>5072.1370086669922</v>
      </c>
      <c r="D74" s="398">
        <v>566.6740678663773</v>
      </c>
      <c r="E74" s="398">
        <v>278377.14494090516</v>
      </c>
      <c r="F74" s="398">
        <v>6.2770599912037142</v>
      </c>
      <c r="G74" s="398">
        <v>18520.444926891476</v>
      </c>
      <c r="H74" s="398">
        <v>58122.346964104792</v>
      </c>
      <c r="I74" s="398">
        <v>170822.95190230355</v>
      </c>
      <c r="J74" s="399">
        <v>0</v>
      </c>
      <c r="K74" s="400">
        <f t="shared" si="4"/>
        <v>531487.97687072959</v>
      </c>
      <c r="L74" s="148"/>
      <c r="M74" s="148"/>
    </row>
    <row r="75" spans="2:13" x14ac:dyDescent="0.2">
      <c r="B75" s="401"/>
      <c r="C75" s="402"/>
      <c r="D75" s="402"/>
      <c r="E75" s="402"/>
      <c r="F75" s="402"/>
      <c r="G75" s="402"/>
      <c r="H75" s="402"/>
      <c r="I75" s="402"/>
      <c r="J75" s="402"/>
      <c r="K75" s="402"/>
      <c r="L75" s="148"/>
      <c r="M75" s="148"/>
    </row>
    <row r="76" spans="2:13" x14ac:dyDescent="0.2">
      <c r="B76" s="403">
        <v>2006</v>
      </c>
      <c r="C76" s="404">
        <v>23034.178999999996</v>
      </c>
      <c r="D76" s="405">
        <v>6230.8506399999978</v>
      </c>
      <c r="E76" s="405">
        <v>65719.192529999986</v>
      </c>
      <c r="F76" s="405">
        <v>81.012250000000009</v>
      </c>
      <c r="G76" s="405">
        <v>75109.405229999989</v>
      </c>
      <c r="H76" s="405">
        <v>120468.14521000005</v>
      </c>
      <c r="I76" s="405">
        <v>87941.810800000021</v>
      </c>
      <c r="J76" s="406">
        <v>122.447</v>
      </c>
      <c r="K76" s="407">
        <f t="shared" ref="K76:K84" si="5">SUM(C76:J76)</f>
        <v>378707.04266000004</v>
      </c>
      <c r="L76" s="148"/>
      <c r="M76" s="148"/>
    </row>
    <row r="77" spans="2:13" x14ac:dyDescent="0.2">
      <c r="B77" s="408">
        <v>2007</v>
      </c>
      <c r="C77" s="409">
        <v>28686.811319999997</v>
      </c>
      <c r="D77" s="410">
        <v>6367.2361100000016</v>
      </c>
      <c r="E77" s="410">
        <v>68877.545000000013</v>
      </c>
      <c r="F77" s="410">
        <v>148.75600000000003</v>
      </c>
      <c r="G77" s="410">
        <v>55874.924490000034</v>
      </c>
      <c r="H77" s="410">
        <v>153779.0317600001</v>
      </c>
      <c r="I77" s="410">
        <v>67571.866320000074</v>
      </c>
      <c r="J77" s="411">
        <v>152.30413000000001</v>
      </c>
      <c r="K77" s="412">
        <f t="shared" si="5"/>
        <v>381458.47513000027</v>
      </c>
      <c r="L77" s="148"/>
      <c r="M77" s="148"/>
    </row>
    <row r="78" spans="2:13" x14ac:dyDescent="0.2">
      <c r="B78" s="408">
        <v>2008</v>
      </c>
      <c r="C78" s="413">
        <v>23427.324499999999</v>
      </c>
      <c r="D78" s="414">
        <v>5914.5811099999992</v>
      </c>
      <c r="E78" s="414">
        <v>46318.023520000002</v>
      </c>
      <c r="F78" s="414">
        <v>140.49</v>
      </c>
      <c r="G78" s="414">
        <v>72625.298019999929</v>
      </c>
      <c r="H78" s="415">
        <v>151596.64964000011</v>
      </c>
      <c r="I78" s="414">
        <v>30789.685519999977</v>
      </c>
      <c r="J78" s="416">
        <v>144.39439999999999</v>
      </c>
      <c r="K78" s="412">
        <f t="shared" si="5"/>
        <v>330956.44670999999</v>
      </c>
      <c r="L78" s="148"/>
      <c r="M78" s="148"/>
    </row>
    <row r="79" spans="2:13" x14ac:dyDescent="0.2">
      <c r="B79" s="390">
        <v>2009</v>
      </c>
      <c r="C79" s="414">
        <v>77.463000000000008</v>
      </c>
      <c r="D79" s="414">
        <v>8721.4081400000032</v>
      </c>
      <c r="E79" s="414">
        <v>47084.172279999977</v>
      </c>
      <c r="F79" s="414">
        <v>93.442999999999984</v>
      </c>
      <c r="G79" s="414">
        <v>84746.500939999998</v>
      </c>
      <c r="H79" s="415">
        <v>136076.58727000002</v>
      </c>
      <c r="I79" s="414">
        <v>26341.80206000002</v>
      </c>
      <c r="J79" s="414">
        <v>27.406590000000001</v>
      </c>
      <c r="K79" s="417">
        <f t="shared" si="5"/>
        <v>303168.78328000003</v>
      </c>
      <c r="L79" s="148"/>
      <c r="M79" s="148"/>
    </row>
    <row r="80" spans="2:13" x14ac:dyDescent="0.2">
      <c r="B80" s="408">
        <v>2010</v>
      </c>
      <c r="C80" s="413">
        <v>9.11</v>
      </c>
      <c r="D80" s="414">
        <v>5222.775200000001</v>
      </c>
      <c r="E80" s="414">
        <v>20935.370980000003</v>
      </c>
      <c r="F80" s="414">
        <v>16.282</v>
      </c>
      <c r="G80" s="414">
        <v>75801.392859999993</v>
      </c>
      <c r="H80" s="414">
        <v>89923.641230000067</v>
      </c>
      <c r="I80" s="410">
        <v>22230.8665</v>
      </c>
      <c r="J80" s="418">
        <v>12.427</v>
      </c>
      <c r="K80" s="417">
        <f t="shared" si="5"/>
        <v>214151.86577000006</v>
      </c>
      <c r="L80" s="148"/>
      <c r="M80" s="148"/>
    </row>
    <row r="81" spans="2:13" x14ac:dyDescent="0.2">
      <c r="B81" s="408">
        <v>2011</v>
      </c>
      <c r="C81" s="419">
        <v>1.038</v>
      </c>
      <c r="D81" s="418">
        <v>8595.6513599999926</v>
      </c>
      <c r="E81" s="418">
        <v>38556.806879999996</v>
      </c>
      <c r="F81" s="418">
        <v>0</v>
      </c>
      <c r="G81" s="418">
        <v>62895.85514</v>
      </c>
      <c r="H81" s="418">
        <v>94772.351580000017</v>
      </c>
      <c r="I81" s="418">
        <v>26151.72306</v>
      </c>
      <c r="J81" s="420">
        <v>126.83880000000002</v>
      </c>
      <c r="K81" s="412">
        <f t="shared" si="5"/>
        <v>231100.26482000001</v>
      </c>
      <c r="L81" s="148"/>
      <c r="M81" s="148"/>
    </row>
    <row r="82" spans="2:13" x14ac:dyDescent="0.2">
      <c r="B82" s="408">
        <v>2012</v>
      </c>
      <c r="C82" s="419">
        <v>26.840000000000003</v>
      </c>
      <c r="D82" s="418">
        <v>8216.4485100000002</v>
      </c>
      <c r="E82" s="418">
        <v>46419.524960000002</v>
      </c>
      <c r="F82" s="418">
        <v>0</v>
      </c>
      <c r="G82" s="418">
        <v>94569.685029999993</v>
      </c>
      <c r="H82" s="418">
        <v>85697.961090000128</v>
      </c>
      <c r="I82" s="418">
        <v>25359.308199999999</v>
      </c>
      <c r="J82" s="420">
        <v>185.91555</v>
      </c>
      <c r="K82" s="412">
        <f t="shared" si="5"/>
        <v>260475.68334000011</v>
      </c>
      <c r="L82" s="148"/>
      <c r="M82" s="148"/>
    </row>
    <row r="83" spans="2:13" x14ac:dyDescent="0.2">
      <c r="B83" s="408">
        <v>2013</v>
      </c>
      <c r="C83" s="419">
        <v>1420.84</v>
      </c>
      <c r="D83" s="418">
        <v>9421.3559399999995</v>
      </c>
      <c r="E83" s="418">
        <v>50108.752859999993</v>
      </c>
      <c r="F83" s="418">
        <v>0</v>
      </c>
      <c r="G83" s="418">
        <v>76000.487710000001</v>
      </c>
      <c r="H83" s="418">
        <v>89422.482110000012</v>
      </c>
      <c r="I83" s="418">
        <v>30552.793550000002</v>
      </c>
      <c r="J83" s="418">
        <v>90.096999999999994</v>
      </c>
      <c r="K83" s="417">
        <f t="shared" si="5"/>
        <v>257016.80917000002</v>
      </c>
      <c r="L83" s="148"/>
      <c r="M83" s="148"/>
    </row>
    <row r="84" spans="2:13" x14ac:dyDescent="0.2">
      <c r="B84" s="408">
        <v>2014</v>
      </c>
      <c r="C84" s="413">
        <v>2.8050000000000002</v>
      </c>
      <c r="D84" s="414">
        <v>7941.0508200000004</v>
      </c>
      <c r="E84" s="414">
        <v>38666.937659999996</v>
      </c>
      <c r="F84" s="418">
        <v>0</v>
      </c>
      <c r="G84" s="418">
        <v>107723.62432</v>
      </c>
      <c r="H84" s="418">
        <v>101091.33387000002</v>
      </c>
      <c r="I84" s="418">
        <v>51461.005230000002</v>
      </c>
      <c r="J84" s="420">
        <v>3.4923800000000003</v>
      </c>
      <c r="K84" s="412">
        <f t="shared" si="5"/>
        <v>306890.24928000005</v>
      </c>
      <c r="L84" s="148"/>
      <c r="M84" s="148"/>
    </row>
    <row r="85" spans="2:13" x14ac:dyDescent="0.2">
      <c r="B85" s="483">
        <v>2015</v>
      </c>
      <c r="C85" s="484">
        <v>11</v>
      </c>
      <c r="D85" s="485">
        <v>7192.6421699999992</v>
      </c>
      <c r="E85" s="485">
        <v>40999.178179999995</v>
      </c>
      <c r="F85" s="486">
        <v>0</v>
      </c>
      <c r="G85" s="486">
        <v>87573.184349999996</v>
      </c>
      <c r="H85" s="486">
        <v>99534</v>
      </c>
      <c r="I85" s="486">
        <v>49341</v>
      </c>
      <c r="J85" s="486">
        <v>128.62824000000001</v>
      </c>
      <c r="K85" s="487">
        <f t="shared" ref="K85" si="6">SUM(C85:J85)</f>
        <v>284779.63293999998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5 P36:Q36 D36:O36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B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4" width="16" style="14" customWidth="1"/>
    <col min="5" max="5" width="15.42578125" style="14" customWidth="1"/>
    <col min="6" max="6" width="18.140625" style="14" customWidth="1"/>
    <col min="7" max="8" width="17" style="14" customWidth="1"/>
    <col min="9" max="9" width="15.7109375" style="14" customWidth="1"/>
    <col min="10" max="10" width="15" style="14" customWidth="1"/>
    <col min="11" max="11" width="11.42578125" style="14" customWidth="1"/>
    <col min="12" max="12" width="9.140625" style="14"/>
    <col min="13" max="13" width="14.42578125" style="14" customWidth="1"/>
    <col min="14" max="14" width="12.5703125" style="14" customWidth="1"/>
    <col min="15" max="18" width="12" style="14" customWidth="1"/>
    <col min="19" max="19" width="14.28515625" style="14" customWidth="1"/>
    <col min="20" max="20" width="12" style="14" customWidth="1"/>
    <col min="21" max="16384" width="9.140625" style="14"/>
  </cols>
  <sheetData>
    <row r="1" spans="1:106" x14ac:dyDescent="0.2">
      <c r="A1" s="220"/>
    </row>
    <row r="2" spans="1:106" ht="18.75" x14ac:dyDescent="0.3">
      <c r="B2" s="61" t="s">
        <v>233</v>
      </c>
      <c r="D2" s="17"/>
    </row>
    <row r="3" spans="1:106" ht="18.75" x14ac:dyDescent="0.3">
      <c r="B3" s="62" t="s">
        <v>17</v>
      </c>
    </row>
    <row r="4" spans="1:106" ht="15.75" x14ac:dyDescent="0.25">
      <c r="B4" s="40"/>
    </row>
    <row r="5" spans="1:106" ht="12.75" customHeight="1" x14ac:dyDescent="0.2">
      <c r="B5" s="491" t="s">
        <v>23</v>
      </c>
      <c r="C5" s="497" t="s">
        <v>13</v>
      </c>
      <c r="D5" s="498"/>
      <c r="E5" s="498"/>
      <c r="F5" s="498"/>
      <c r="G5" s="498"/>
      <c r="H5" s="499"/>
      <c r="I5" s="495" t="s">
        <v>172</v>
      </c>
    </row>
    <row r="6" spans="1:106" s="65" customFormat="1" ht="37.5" customHeight="1" x14ac:dyDescent="0.2">
      <c r="A6" s="63"/>
      <c r="B6" s="492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496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64"/>
    </row>
    <row r="7" spans="1:106" ht="24.95" customHeight="1" x14ac:dyDescent="0.2">
      <c r="B7" s="458" t="s">
        <v>25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8">
        <f>SUM(C7:H7)</f>
        <v>0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</row>
    <row r="8" spans="1:106" ht="24.95" customHeight="1" x14ac:dyDescent="0.2">
      <c r="B8" s="429" t="s">
        <v>26</v>
      </c>
      <c r="C8" s="116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9">
        <f>SUM(C8:H8)</f>
        <v>0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</row>
    <row r="9" spans="1:106" ht="24.95" customHeight="1" x14ac:dyDescent="0.2">
      <c r="B9" s="459" t="s">
        <v>27</v>
      </c>
      <c r="C9" s="116">
        <v>0</v>
      </c>
      <c r="D9" s="117">
        <v>176.69563500000004</v>
      </c>
      <c r="E9" s="115">
        <v>0</v>
      </c>
      <c r="F9" s="115">
        <v>0</v>
      </c>
      <c r="G9" s="115">
        <v>0</v>
      </c>
      <c r="H9" s="538">
        <v>187.82095800000002</v>
      </c>
      <c r="I9" s="119">
        <f t="shared" ref="I9:I12" si="0">SUM(C9:H9)</f>
        <v>364.51659300000006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</row>
    <row r="10" spans="1:106" ht="24.95" customHeight="1" x14ac:dyDescent="0.2">
      <c r="B10" s="459" t="s">
        <v>28</v>
      </c>
      <c r="C10" s="117">
        <v>289.51089100000002</v>
      </c>
      <c r="D10" s="117">
        <v>773.14301799999976</v>
      </c>
      <c r="E10" s="117">
        <v>3110</v>
      </c>
      <c r="F10" s="117">
        <v>590.44093699999996</v>
      </c>
      <c r="G10" s="117">
        <v>327.52115099999986</v>
      </c>
      <c r="H10" s="117">
        <v>34</v>
      </c>
      <c r="I10" s="119">
        <f t="shared" si="0"/>
        <v>5124.6159969999999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106" ht="24.95" customHeight="1" x14ac:dyDescent="0.2">
      <c r="B11" s="460" t="s">
        <v>29</v>
      </c>
      <c r="C11" s="116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9">
        <f t="shared" si="0"/>
        <v>0</v>
      </c>
    </row>
    <row r="12" spans="1:106" ht="24.95" customHeight="1" x14ac:dyDescent="0.2">
      <c r="B12" s="461" t="s">
        <v>14</v>
      </c>
      <c r="C12" s="117">
        <v>731.0190520000001</v>
      </c>
      <c r="D12" s="117">
        <v>485.88690000000003</v>
      </c>
      <c r="E12" s="117">
        <v>1082</v>
      </c>
      <c r="F12" s="117">
        <v>1006.217</v>
      </c>
      <c r="G12" s="117">
        <v>78.837999999999994</v>
      </c>
      <c r="H12" s="117">
        <v>16</v>
      </c>
      <c r="I12" s="120">
        <f t="shared" si="0"/>
        <v>3399.9609520000004</v>
      </c>
    </row>
    <row r="13" spans="1:106" ht="21.75" customHeight="1" x14ac:dyDescent="0.2">
      <c r="B13" s="437" t="s">
        <v>34</v>
      </c>
      <c r="C13" s="462">
        <f t="shared" ref="C13:I13" si="1">SUM(C7:C12)</f>
        <v>1020.5299430000001</v>
      </c>
      <c r="D13" s="438">
        <f t="shared" si="1"/>
        <v>1435.7255529999998</v>
      </c>
      <c r="E13" s="438">
        <f t="shared" si="1"/>
        <v>4192</v>
      </c>
      <c r="F13" s="463">
        <f t="shared" si="1"/>
        <v>1596.6579369999999</v>
      </c>
      <c r="G13" s="438">
        <f t="shared" si="1"/>
        <v>406.35915099999988</v>
      </c>
      <c r="H13" s="438">
        <f t="shared" si="1"/>
        <v>237.82095800000002</v>
      </c>
      <c r="I13" s="464">
        <f t="shared" si="1"/>
        <v>8889.0935420000005</v>
      </c>
    </row>
    <row r="14" spans="1:106" ht="17.25" customHeight="1" x14ac:dyDescent="0.2"/>
    <row r="15" spans="1:106" ht="17.25" customHeight="1" x14ac:dyDescent="0.2">
      <c r="B15" s="134" t="s">
        <v>32</v>
      </c>
      <c r="C15" s="452"/>
      <c r="D15" s="452"/>
      <c r="E15" s="452"/>
      <c r="F15" s="452"/>
      <c r="G15" s="452"/>
      <c r="H15" s="452"/>
      <c r="I15" s="452"/>
      <c r="J15" s="13"/>
    </row>
    <row r="16" spans="1:106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  <c r="J16" s="13"/>
    </row>
    <row r="17" spans="2:11" ht="15" customHeight="1" x14ac:dyDescent="0.2">
      <c r="B17" s="14" t="s">
        <v>30</v>
      </c>
    </row>
    <row r="18" spans="2:11" ht="15" customHeight="1" x14ac:dyDescent="0.2">
      <c r="B18" s="493" t="s">
        <v>40</v>
      </c>
      <c r="C18" s="493"/>
      <c r="D18" s="493"/>
      <c r="E18" s="493"/>
      <c r="F18" s="493"/>
      <c r="G18" s="493"/>
      <c r="H18" s="493"/>
      <c r="I18" s="493"/>
      <c r="J18" s="493"/>
      <c r="K18" s="494"/>
    </row>
    <row r="19" spans="2:11" ht="15" customHeight="1" x14ac:dyDescent="0.2">
      <c r="B19" s="70"/>
      <c r="C19" s="70"/>
      <c r="D19" s="70"/>
      <c r="E19" s="70"/>
      <c r="F19" s="70"/>
      <c r="G19" s="70"/>
      <c r="H19" s="100"/>
      <c r="I19" s="70"/>
      <c r="J19" s="70"/>
      <c r="K19" s="15"/>
    </row>
    <row r="20" spans="2:11" ht="15" customHeight="1" x14ac:dyDescent="0.2">
      <c r="B20" s="70"/>
      <c r="C20" s="70"/>
      <c r="D20" s="70"/>
      <c r="E20" s="70"/>
      <c r="F20" s="70"/>
      <c r="G20" s="70"/>
      <c r="H20" s="100"/>
      <c r="I20" s="70"/>
      <c r="J20" s="70"/>
      <c r="K20" s="15"/>
    </row>
  </sheetData>
  <mergeCells count="4">
    <mergeCell ref="B5:B6"/>
    <mergeCell ref="B18:K18"/>
    <mergeCell ref="I5:I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52"/>
  <sheetViews>
    <sheetView showGridLines="0" workbookViewId="0"/>
  </sheetViews>
  <sheetFormatPr defaultRowHeight="12.75" x14ac:dyDescent="0.2"/>
  <cols>
    <col min="1" max="1" width="4.28515625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10.28515625" style="14" bestFit="1" customWidth="1"/>
    <col min="8" max="8" width="14.85546875" style="14" customWidth="1"/>
    <col min="9" max="9" width="14.140625" style="14" customWidth="1"/>
    <col min="10" max="10" width="14.7109375" style="14" customWidth="1"/>
    <col min="11" max="11" width="14" style="14" customWidth="1"/>
    <col min="12" max="16384" width="9.140625" style="14"/>
  </cols>
  <sheetData>
    <row r="1" spans="1:11" x14ac:dyDescent="0.2">
      <c r="A1" s="220"/>
    </row>
    <row r="2" spans="1:11" ht="18.75" x14ac:dyDescent="0.2">
      <c r="B2" s="170" t="s">
        <v>248</v>
      </c>
      <c r="C2" s="152"/>
      <c r="D2" s="153"/>
      <c r="E2" s="152"/>
      <c r="F2" s="152"/>
      <c r="G2" s="152"/>
      <c r="H2" s="152"/>
      <c r="I2" s="152"/>
      <c r="J2" s="152"/>
      <c r="K2" s="152"/>
    </row>
    <row r="3" spans="1:11" ht="18.75" x14ac:dyDescent="0.3">
      <c r="B3" s="62" t="s">
        <v>17</v>
      </c>
      <c r="C3" s="152"/>
      <c r="D3" s="153"/>
      <c r="E3" s="152"/>
      <c r="F3" s="152"/>
      <c r="G3" s="152"/>
      <c r="H3" s="152"/>
      <c r="I3" s="152"/>
      <c r="J3" s="152"/>
      <c r="K3" s="152"/>
    </row>
    <row r="4" spans="1:11" ht="15.75" x14ac:dyDescent="0.2">
      <c r="B4" s="151"/>
      <c r="C4" s="152"/>
      <c r="D4" s="153"/>
      <c r="E4" s="152"/>
      <c r="F4" s="152"/>
      <c r="G4" s="152"/>
      <c r="H4" s="152"/>
      <c r="I4" s="152"/>
      <c r="J4" s="152"/>
      <c r="K4" s="152"/>
    </row>
    <row r="5" spans="1:11" x14ac:dyDescent="0.2">
      <c r="B5" s="101"/>
      <c r="C5" s="102"/>
      <c r="D5" s="514" t="s">
        <v>85</v>
      </c>
      <c r="E5" s="514"/>
      <c r="F5" s="514"/>
      <c r="G5" s="514"/>
      <c r="H5" s="514"/>
      <c r="I5" s="514"/>
      <c r="J5" s="514"/>
      <c r="K5" s="98"/>
    </row>
    <row r="6" spans="1:11" ht="25.5" x14ac:dyDescent="0.2">
      <c r="B6" s="171" t="s">
        <v>169</v>
      </c>
      <c r="C6" s="172" t="s">
        <v>12</v>
      </c>
      <c r="D6" s="173" t="s">
        <v>173</v>
      </c>
      <c r="E6" s="31" t="s">
        <v>95</v>
      </c>
      <c r="F6" s="31" t="s">
        <v>96</v>
      </c>
      <c r="G6" s="31" t="s">
        <v>97</v>
      </c>
      <c r="H6" s="31" t="s">
        <v>98</v>
      </c>
      <c r="I6" s="31" t="s">
        <v>99</v>
      </c>
      <c r="J6" s="36" t="s">
        <v>100</v>
      </c>
      <c r="K6" s="174" t="s">
        <v>172</v>
      </c>
    </row>
    <row r="7" spans="1:11" x14ac:dyDescent="0.2">
      <c r="B7" s="500" t="s">
        <v>174</v>
      </c>
      <c r="C7" s="503" t="s">
        <v>175</v>
      </c>
      <c r="D7" s="154" t="s">
        <v>176</v>
      </c>
      <c r="E7" s="66">
        <v>147</v>
      </c>
      <c r="F7" s="66">
        <v>39.299999999999997</v>
      </c>
      <c r="G7" s="66">
        <v>531.6</v>
      </c>
      <c r="H7" s="66">
        <v>5.0999999999999996</v>
      </c>
      <c r="I7" s="66">
        <v>21.2</v>
      </c>
      <c r="J7" s="66">
        <v>124.8</v>
      </c>
      <c r="K7" s="155">
        <f>SUM(E7:J7)</f>
        <v>869.00000000000011</v>
      </c>
    </row>
    <row r="8" spans="1:11" x14ac:dyDescent="0.2">
      <c r="B8" s="501"/>
      <c r="C8" s="504"/>
      <c r="D8" s="156" t="s">
        <v>177</v>
      </c>
      <c r="E8" s="66">
        <v>2484</v>
      </c>
      <c r="F8" s="66">
        <v>331.18</v>
      </c>
      <c r="G8" s="66">
        <v>1947.3</v>
      </c>
      <c r="H8" s="66">
        <v>98.5</v>
      </c>
      <c r="I8" s="66">
        <v>305.3</v>
      </c>
      <c r="J8" s="66">
        <v>289.8</v>
      </c>
      <c r="K8" s="157">
        <f t="shared" ref="K8:K55" si="0">SUM(E8:J8)</f>
        <v>5456.08</v>
      </c>
    </row>
    <row r="9" spans="1:11" x14ac:dyDescent="0.2">
      <c r="B9" s="501"/>
      <c r="C9" s="515"/>
      <c r="D9" s="158" t="s">
        <v>178</v>
      </c>
      <c r="E9" s="66">
        <v>252</v>
      </c>
      <c r="F9" s="66">
        <v>5.3</v>
      </c>
      <c r="G9" s="66">
        <v>183.3</v>
      </c>
      <c r="H9" s="66">
        <v>6.7</v>
      </c>
      <c r="I9" s="66">
        <v>5.0999999999999996</v>
      </c>
      <c r="J9" s="66">
        <v>34.299999999999997</v>
      </c>
      <c r="K9" s="157">
        <f t="shared" si="0"/>
        <v>486.70000000000005</v>
      </c>
    </row>
    <row r="10" spans="1:11" x14ac:dyDescent="0.2">
      <c r="B10" s="501"/>
      <c r="C10" s="241" t="s">
        <v>179</v>
      </c>
      <c r="D10" s="242"/>
      <c r="E10" s="243">
        <f t="shared" ref="E10:K10" si="1">SUBTOTAL(9,E7:E9)</f>
        <v>2883</v>
      </c>
      <c r="F10" s="243">
        <f t="shared" si="1"/>
        <v>375.78000000000003</v>
      </c>
      <c r="G10" s="243">
        <f t="shared" si="1"/>
        <v>2662.2000000000003</v>
      </c>
      <c r="H10" s="243">
        <f t="shared" si="1"/>
        <v>110.3</v>
      </c>
      <c r="I10" s="243">
        <f t="shared" si="1"/>
        <v>331.6</v>
      </c>
      <c r="J10" s="243">
        <f t="shared" si="1"/>
        <v>448.90000000000003</v>
      </c>
      <c r="K10" s="244">
        <f t="shared" si="1"/>
        <v>6811.78</v>
      </c>
    </row>
    <row r="11" spans="1:11" x14ac:dyDescent="0.2">
      <c r="B11" s="501"/>
      <c r="C11" s="509" t="s">
        <v>180</v>
      </c>
      <c r="D11" s="245" t="s">
        <v>176</v>
      </c>
      <c r="E11" s="246">
        <v>150.6</v>
      </c>
      <c r="F11" s="247">
        <v>53.2</v>
      </c>
      <c r="G11" s="247">
        <v>328.8</v>
      </c>
      <c r="H11" s="247">
        <v>99.5</v>
      </c>
      <c r="I11" s="247">
        <v>25.4</v>
      </c>
      <c r="J11" s="247">
        <v>147</v>
      </c>
      <c r="K11" s="248">
        <f t="shared" si="0"/>
        <v>804.5</v>
      </c>
    </row>
    <row r="12" spans="1:11" x14ac:dyDescent="0.2">
      <c r="B12" s="501"/>
      <c r="C12" s="505"/>
      <c r="D12" s="245" t="s">
        <v>177</v>
      </c>
      <c r="E12" s="246">
        <v>276.2</v>
      </c>
      <c r="F12" s="247">
        <v>837.2</v>
      </c>
      <c r="G12" s="247">
        <v>1621.6</v>
      </c>
      <c r="H12" s="247">
        <v>350.2</v>
      </c>
      <c r="I12" s="247">
        <v>326.8</v>
      </c>
      <c r="J12" s="247">
        <v>213.1</v>
      </c>
      <c r="K12" s="248">
        <f t="shared" si="0"/>
        <v>3625.1</v>
      </c>
    </row>
    <row r="13" spans="1:11" x14ac:dyDescent="0.2">
      <c r="B13" s="501"/>
      <c r="C13" s="510"/>
      <c r="D13" s="245" t="s">
        <v>178</v>
      </c>
      <c r="E13" s="246">
        <v>2.2999999999999998</v>
      </c>
      <c r="F13" s="247">
        <v>106.2</v>
      </c>
      <c r="G13" s="247">
        <v>0.4</v>
      </c>
      <c r="H13" s="247">
        <v>2.9</v>
      </c>
      <c r="I13" s="247">
        <v>3.7</v>
      </c>
      <c r="J13" s="247">
        <v>2.9</v>
      </c>
      <c r="K13" s="248">
        <f t="shared" si="0"/>
        <v>118.40000000000002</v>
      </c>
    </row>
    <row r="14" spans="1:11" x14ac:dyDescent="0.2">
      <c r="B14" s="501"/>
      <c r="C14" s="249" t="s">
        <v>181</v>
      </c>
      <c r="D14" s="242"/>
      <c r="E14" s="243">
        <f t="shared" ref="E14:K14" si="2">SUBTOTAL(9,E11:E13)</f>
        <v>429.09999999999997</v>
      </c>
      <c r="F14" s="243">
        <f t="shared" si="2"/>
        <v>996.60000000000014</v>
      </c>
      <c r="G14" s="243">
        <f t="shared" si="2"/>
        <v>1950.8</v>
      </c>
      <c r="H14" s="243">
        <f t="shared" si="2"/>
        <v>452.59999999999997</v>
      </c>
      <c r="I14" s="243">
        <f t="shared" si="2"/>
        <v>355.9</v>
      </c>
      <c r="J14" s="243">
        <f t="shared" si="2"/>
        <v>363</v>
      </c>
      <c r="K14" s="244">
        <f t="shared" si="2"/>
        <v>4548</v>
      </c>
    </row>
    <row r="15" spans="1:11" x14ac:dyDescent="0.2">
      <c r="B15" s="501"/>
      <c r="C15" s="511" t="s">
        <v>182</v>
      </c>
      <c r="D15" s="245" t="s">
        <v>176</v>
      </c>
      <c r="E15" s="246">
        <v>199.42666666666699</v>
      </c>
      <c r="F15" s="247">
        <v>257</v>
      </c>
      <c r="G15" s="247">
        <v>302</v>
      </c>
      <c r="H15" s="247">
        <v>832</v>
      </c>
      <c r="I15" s="247">
        <v>187</v>
      </c>
      <c r="J15" s="247">
        <v>211</v>
      </c>
      <c r="K15" s="248">
        <f t="shared" si="0"/>
        <v>1988.426666666667</v>
      </c>
    </row>
    <row r="16" spans="1:11" x14ac:dyDescent="0.2">
      <c r="B16" s="501"/>
      <c r="C16" s="512"/>
      <c r="D16" s="245" t="s">
        <v>177</v>
      </c>
      <c r="E16" s="246">
        <v>0</v>
      </c>
      <c r="F16" s="247">
        <v>0</v>
      </c>
      <c r="G16" s="247">
        <v>0</v>
      </c>
      <c r="H16" s="247">
        <v>2</v>
      </c>
      <c r="I16" s="247">
        <v>2</v>
      </c>
      <c r="J16" s="247">
        <v>0</v>
      </c>
      <c r="K16" s="248">
        <f t="shared" si="0"/>
        <v>4</v>
      </c>
    </row>
    <row r="17" spans="2:11" x14ac:dyDescent="0.2">
      <c r="B17" s="501"/>
      <c r="C17" s="513"/>
      <c r="D17" s="245" t="s">
        <v>178</v>
      </c>
      <c r="E17" s="246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8">
        <f t="shared" si="0"/>
        <v>0</v>
      </c>
    </row>
    <row r="18" spans="2:11" x14ac:dyDescent="0.2">
      <c r="B18" s="501"/>
      <c r="C18" s="250" t="s">
        <v>183</v>
      </c>
      <c r="D18" s="242"/>
      <c r="E18" s="243">
        <f t="shared" ref="E18:K18" si="3">SUBTOTAL(9,E15:E17)</f>
        <v>199.42666666666699</v>
      </c>
      <c r="F18" s="243">
        <f t="shared" si="3"/>
        <v>257</v>
      </c>
      <c r="G18" s="243">
        <f t="shared" si="3"/>
        <v>302</v>
      </c>
      <c r="H18" s="243">
        <f t="shared" si="3"/>
        <v>834</v>
      </c>
      <c r="I18" s="243">
        <f t="shared" si="3"/>
        <v>189</v>
      </c>
      <c r="J18" s="243">
        <f t="shared" si="3"/>
        <v>211</v>
      </c>
      <c r="K18" s="244">
        <f t="shared" si="3"/>
        <v>1992.426666666667</v>
      </c>
    </row>
    <row r="19" spans="2:11" x14ac:dyDescent="0.2">
      <c r="B19" s="501"/>
      <c r="C19" s="509" t="s">
        <v>184</v>
      </c>
      <c r="D19" s="245" t="s">
        <v>176</v>
      </c>
      <c r="E19" s="246">
        <v>0</v>
      </c>
      <c r="F19" s="247">
        <v>0</v>
      </c>
      <c r="G19" s="247">
        <v>0</v>
      </c>
      <c r="H19" s="247">
        <v>0</v>
      </c>
      <c r="I19" s="247">
        <v>5</v>
      </c>
      <c r="J19" s="247">
        <v>0</v>
      </c>
      <c r="K19" s="248">
        <f t="shared" si="0"/>
        <v>5</v>
      </c>
    </row>
    <row r="20" spans="2:11" x14ac:dyDescent="0.2">
      <c r="B20" s="501"/>
      <c r="C20" s="505"/>
      <c r="D20" s="245" t="s">
        <v>177</v>
      </c>
      <c r="E20" s="246">
        <v>0</v>
      </c>
      <c r="F20" s="247">
        <v>6</v>
      </c>
      <c r="G20" s="247">
        <v>124</v>
      </c>
      <c r="H20" s="247">
        <v>0</v>
      </c>
      <c r="I20" s="247">
        <v>23</v>
      </c>
      <c r="J20" s="247">
        <v>1</v>
      </c>
      <c r="K20" s="248">
        <f t="shared" si="0"/>
        <v>154</v>
      </c>
    </row>
    <row r="21" spans="2:11" x14ac:dyDescent="0.2">
      <c r="B21" s="501"/>
      <c r="C21" s="510"/>
      <c r="D21" s="245" t="s">
        <v>178</v>
      </c>
      <c r="E21" s="246">
        <v>0</v>
      </c>
      <c r="F21" s="247">
        <v>21</v>
      </c>
      <c r="G21" s="247">
        <v>0</v>
      </c>
      <c r="H21" s="247">
        <v>0</v>
      </c>
      <c r="I21" s="247">
        <v>0</v>
      </c>
      <c r="J21" s="247">
        <v>0</v>
      </c>
      <c r="K21" s="248">
        <f t="shared" si="0"/>
        <v>21</v>
      </c>
    </row>
    <row r="22" spans="2:11" x14ac:dyDescent="0.2">
      <c r="B22" s="502"/>
      <c r="C22" s="251" t="s">
        <v>185</v>
      </c>
      <c r="D22" s="242"/>
      <c r="E22" s="252">
        <f t="shared" ref="E22:K22" si="4">SUBTOTAL(9,E19:E21)</f>
        <v>0</v>
      </c>
      <c r="F22" s="252">
        <f t="shared" si="4"/>
        <v>27</v>
      </c>
      <c r="G22" s="252">
        <f t="shared" si="4"/>
        <v>124</v>
      </c>
      <c r="H22" s="252">
        <f t="shared" si="4"/>
        <v>0</v>
      </c>
      <c r="I22" s="252">
        <f t="shared" si="4"/>
        <v>28</v>
      </c>
      <c r="J22" s="252">
        <f t="shared" si="4"/>
        <v>1</v>
      </c>
      <c r="K22" s="253">
        <f t="shared" si="4"/>
        <v>180</v>
      </c>
    </row>
    <row r="23" spans="2:11" ht="21.75" customHeight="1" x14ac:dyDescent="0.2">
      <c r="B23" s="175" t="s">
        <v>186</v>
      </c>
      <c r="C23" s="176"/>
      <c r="D23" s="177"/>
      <c r="E23" s="56">
        <f t="shared" ref="E23:K23" si="5">SUBTOTAL(9,E7:E21)</f>
        <v>3511.5266666666671</v>
      </c>
      <c r="F23" s="56">
        <f t="shared" si="5"/>
        <v>1656.38</v>
      </c>
      <c r="G23" s="56">
        <f t="shared" si="5"/>
        <v>5039</v>
      </c>
      <c r="H23" s="56">
        <f t="shared" si="5"/>
        <v>1396.9</v>
      </c>
      <c r="I23" s="56">
        <f t="shared" si="5"/>
        <v>904.5</v>
      </c>
      <c r="J23" s="56">
        <f t="shared" si="5"/>
        <v>1023.9000000000001</v>
      </c>
      <c r="K23" s="75">
        <f t="shared" si="5"/>
        <v>13532.206666666665</v>
      </c>
    </row>
    <row r="24" spans="2:11" x14ac:dyDescent="0.2">
      <c r="B24" s="500" t="s">
        <v>187</v>
      </c>
      <c r="C24" s="503" t="s">
        <v>175</v>
      </c>
      <c r="D24" s="159" t="s">
        <v>176</v>
      </c>
      <c r="E24" s="160">
        <v>1013.943</v>
      </c>
      <c r="F24" s="161">
        <v>464.471</v>
      </c>
      <c r="G24" s="161">
        <v>769.26400000000001</v>
      </c>
      <c r="H24" s="161">
        <v>1.1020000000000001</v>
      </c>
      <c r="I24" s="161">
        <v>78.506</v>
      </c>
      <c r="J24" s="161">
        <v>301.08800000000002</v>
      </c>
      <c r="K24" s="157">
        <f t="shared" si="0"/>
        <v>2628.3739999999998</v>
      </c>
    </row>
    <row r="25" spans="2:11" x14ac:dyDescent="0.2">
      <c r="B25" s="501"/>
      <c r="C25" s="504"/>
      <c r="D25" s="159" t="s">
        <v>177</v>
      </c>
      <c r="E25" s="160">
        <v>1600.6769999999999</v>
      </c>
      <c r="F25" s="161">
        <v>941.678</v>
      </c>
      <c r="G25" s="161">
        <v>1697.104</v>
      </c>
      <c r="H25" s="161">
        <v>101.212</v>
      </c>
      <c r="I25" s="161">
        <v>159.99299999999999</v>
      </c>
      <c r="J25" s="161">
        <v>450.15</v>
      </c>
      <c r="K25" s="157">
        <f t="shared" si="0"/>
        <v>4950.8140000000003</v>
      </c>
    </row>
    <row r="26" spans="2:11" x14ac:dyDescent="0.2">
      <c r="B26" s="501"/>
      <c r="C26" s="504"/>
      <c r="D26" s="159" t="s">
        <v>178</v>
      </c>
      <c r="E26" s="160">
        <v>285.41300000000001</v>
      </c>
      <c r="F26" s="161">
        <v>30.536999999999999</v>
      </c>
      <c r="G26" s="161">
        <v>10.983000000000001</v>
      </c>
      <c r="H26" s="161">
        <v>4.8010000000000002</v>
      </c>
      <c r="I26" s="161">
        <v>4.6870000000000003</v>
      </c>
      <c r="J26" s="161">
        <v>6.9660000000000002</v>
      </c>
      <c r="K26" s="157">
        <f t="shared" si="0"/>
        <v>343.387</v>
      </c>
    </row>
    <row r="27" spans="2:11" x14ac:dyDescent="0.2">
      <c r="B27" s="501"/>
      <c r="C27" s="254" t="s">
        <v>179</v>
      </c>
      <c r="D27" s="242"/>
      <c r="E27" s="243">
        <f t="shared" ref="E27:K27" si="6">SUBTOTAL(9,E24:E26)</f>
        <v>2900.0329999999999</v>
      </c>
      <c r="F27" s="243">
        <f t="shared" si="6"/>
        <v>1436.6859999999999</v>
      </c>
      <c r="G27" s="243">
        <f t="shared" si="6"/>
        <v>2477.3510000000001</v>
      </c>
      <c r="H27" s="243">
        <f t="shared" si="6"/>
        <v>107.11500000000001</v>
      </c>
      <c r="I27" s="243">
        <f t="shared" si="6"/>
        <v>243.18600000000001</v>
      </c>
      <c r="J27" s="243">
        <f t="shared" si="6"/>
        <v>758.20400000000006</v>
      </c>
      <c r="K27" s="244">
        <f t="shared" si="6"/>
        <v>7922.5749999999998</v>
      </c>
    </row>
    <row r="28" spans="2:11" x14ac:dyDescent="0.2">
      <c r="B28" s="501"/>
      <c r="C28" s="509" t="s">
        <v>180</v>
      </c>
      <c r="D28" s="245" t="s">
        <v>176</v>
      </c>
      <c r="E28" s="246">
        <v>342.68900000000002</v>
      </c>
      <c r="F28" s="247">
        <v>50.45</v>
      </c>
      <c r="G28" s="247">
        <v>377.93200000000002</v>
      </c>
      <c r="H28" s="247">
        <v>136.583</v>
      </c>
      <c r="I28" s="247">
        <v>223.31800000000001</v>
      </c>
      <c r="J28" s="247">
        <v>108.336</v>
      </c>
      <c r="K28" s="248">
        <f t="shared" si="0"/>
        <v>1239.308</v>
      </c>
    </row>
    <row r="29" spans="2:11" x14ac:dyDescent="0.2">
      <c r="B29" s="501"/>
      <c r="C29" s="505"/>
      <c r="D29" s="245" t="s">
        <v>177</v>
      </c>
      <c r="E29" s="246">
        <v>0</v>
      </c>
      <c r="F29" s="247">
        <v>32.232999999999997</v>
      </c>
      <c r="G29" s="247">
        <v>1321.989</v>
      </c>
      <c r="H29" s="247">
        <v>305.95499999999998</v>
      </c>
      <c r="I29" s="247">
        <v>274.09899999999999</v>
      </c>
      <c r="J29" s="247">
        <v>53.137</v>
      </c>
      <c r="K29" s="248">
        <f t="shared" si="0"/>
        <v>1987.4129999999998</v>
      </c>
    </row>
    <row r="30" spans="2:11" x14ac:dyDescent="0.2">
      <c r="B30" s="501"/>
      <c r="C30" s="510"/>
      <c r="D30" s="245" t="s">
        <v>178</v>
      </c>
      <c r="E30" s="246">
        <v>0</v>
      </c>
      <c r="F30" s="247">
        <v>0</v>
      </c>
      <c r="G30" s="247">
        <v>1.042</v>
      </c>
      <c r="H30" s="247">
        <v>13.339</v>
      </c>
      <c r="I30" s="247">
        <v>2.27</v>
      </c>
      <c r="J30" s="247">
        <v>6.8000000000000005E-2</v>
      </c>
      <c r="K30" s="248">
        <f t="shared" si="0"/>
        <v>16.719000000000001</v>
      </c>
    </row>
    <row r="31" spans="2:11" x14ac:dyDescent="0.2">
      <c r="B31" s="501"/>
      <c r="C31" s="249" t="s">
        <v>181</v>
      </c>
      <c r="D31" s="242"/>
      <c r="E31" s="243">
        <f t="shared" ref="E31:K31" si="7">SUBTOTAL(9,E28:E30)</f>
        <v>342.68900000000002</v>
      </c>
      <c r="F31" s="243">
        <f t="shared" si="7"/>
        <v>82.682999999999993</v>
      </c>
      <c r="G31" s="243">
        <f t="shared" si="7"/>
        <v>1700.963</v>
      </c>
      <c r="H31" s="243">
        <f t="shared" si="7"/>
        <v>455.87700000000001</v>
      </c>
      <c r="I31" s="243">
        <f t="shared" si="7"/>
        <v>499.68700000000001</v>
      </c>
      <c r="J31" s="243">
        <f t="shared" si="7"/>
        <v>161.54100000000003</v>
      </c>
      <c r="K31" s="244">
        <f t="shared" si="7"/>
        <v>3243.4399999999996</v>
      </c>
    </row>
    <row r="32" spans="2:11" x14ac:dyDescent="0.2">
      <c r="B32" s="501"/>
      <c r="C32" s="511" t="s">
        <v>182</v>
      </c>
      <c r="D32" s="245" t="s">
        <v>176</v>
      </c>
      <c r="E32" s="246">
        <v>0</v>
      </c>
      <c r="F32" s="247">
        <v>80.257999999999996</v>
      </c>
      <c r="G32" s="247">
        <v>271.11200000000002</v>
      </c>
      <c r="H32" s="247">
        <v>410.077</v>
      </c>
      <c r="I32" s="247">
        <v>64.284999999999997</v>
      </c>
      <c r="J32" s="247">
        <v>151.261</v>
      </c>
      <c r="K32" s="248">
        <f t="shared" si="0"/>
        <v>976.99299999999994</v>
      </c>
    </row>
    <row r="33" spans="2:11" x14ac:dyDescent="0.2">
      <c r="B33" s="501"/>
      <c r="C33" s="512"/>
      <c r="D33" s="245" t="s">
        <v>177</v>
      </c>
      <c r="E33" s="246">
        <v>0</v>
      </c>
      <c r="F33" s="247">
        <v>5.1999999999999998E-2</v>
      </c>
      <c r="G33" s="247">
        <v>1.232</v>
      </c>
      <c r="H33" s="247">
        <v>0</v>
      </c>
      <c r="I33" s="247">
        <v>0.74399999999999999</v>
      </c>
      <c r="J33" s="247">
        <v>0</v>
      </c>
      <c r="K33" s="248">
        <f t="shared" si="0"/>
        <v>2.028</v>
      </c>
    </row>
    <row r="34" spans="2:11" x14ac:dyDescent="0.2">
      <c r="B34" s="501"/>
      <c r="C34" s="513"/>
      <c r="D34" s="245" t="s">
        <v>178</v>
      </c>
      <c r="E34" s="246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8">
        <f t="shared" si="0"/>
        <v>0</v>
      </c>
    </row>
    <row r="35" spans="2:11" x14ac:dyDescent="0.2">
      <c r="B35" s="501"/>
      <c r="C35" s="250" t="s">
        <v>183</v>
      </c>
      <c r="D35" s="242"/>
      <c r="E35" s="243">
        <f t="shared" ref="E35:K35" si="8">SUBTOTAL(9,E32:E34)</f>
        <v>0</v>
      </c>
      <c r="F35" s="243">
        <f t="shared" si="8"/>
        <v>80.31</v>
      </c>
      <c r="G35" s="243">
        <f t="shared" si="8"/>
        <v>272.34400000000005</v>
      </c>
      <c r="H35" s="243">
        <f t="shared" si="8"/>
        <v>410.077</v>
      </c>
      <c r="I35" s="243">
        <f t="shared" si="8"/>
        <v>65.028999999999996</v>
      </c>
      <c r="J35" s="243">
        <f t="shared" si="8"/>
        <v>151.261</v>
      </c>
      <c r="K35" s="244">
        <f t="shared" si="8"/>
        <v>979.02099999999996</v>
      </c>
    </row>
    <row r="36" spans="2:11" x14ac:dyDescent="0.2">
      <c r="B36" s="501"/>
      <c r="C36" s="509" t="s">
        <v>184</v>
      </c>
      <c r="D36" s="245" t="s">
        <v>176</v>
      </c>
      <c r="E36" s="246">
        <v>0</v>
      </c>
      <c r="F36" s="247">
        <v>0.254</v>
      </c>
      <c r="G36" s="247">
        <v>0</v>
      </c>
      <c r="H36" s="247">
        <v>0</v>
      </c>
      <c r="I36" s="247">
        <v>0</v>
      </c>
      <c r="J36" s="247">
        <v>0</v>
      </c>
      <c r="K36" s="248">
        <f t="shared" si="0"/>
        <v>0.254</v>
      </c>
    </row>
    <row r="37" spans="2:11" x14ac:dyDescent="0.2">
      <c r="B37" s="501"/>
      <c r="C37" s="505"/>
      <c r="D37" s="245" t="s">
        <v>177</v>
      </c>
      <c r="E37" s="246">
        <v>0</v>
      </c>
      <c r="F37" s="247">
        <v>20.468</v>
      </c>
      <c r="G37" s="247">
        <v>125.578</v>
      </c>
      <c r="H37" s="247">
        <v>0</v>
      </c>
      <c r="I37" s="247">
        <v>0</v>
      </c>
      <c r="J37" s="247">
        <v>0.45100000000000001</v>
      </c>
      <c r="K37" s="248">
        <f t="shared" si="0"/>
        <v>146.49699999999999</v>
      </c>
    </row>
    <row r="38" spans="2:11" x14ac:dyDescent="0.2">
      <c r="B38" s="501"/>
      <c r="C38" s="510"/>
      <c r="D38" s="245" t="s">
        <v>178</v>
      </c>
      <c r="E38" s="246">
        <v>0</v>
      </c>
      <c r="F38" s="247">
        <v>0</v>
      </c>
      <c r="G38" s="247">
        <v>0</v>
      </c>
      <c r="H38" s="247">
        <v>0</v>
      </c>
      <c r="I38" s="247">
        <v>0</v>
      </c>
      <c r="J38" s="247">
        <v>0</v>
      </c>
      <c r="K38" s="248">
        <f t="shared" si="0"/>
        <v>0</v>
      </c>
    </row>
    <row r="39" spans="2:11" x14ac:dyDescent="0.2">
      <c r="B39" s="501"/>
      <c r="C39" s="251" t="s">
        <v>185</v>
      </c>
      <c r="D39" s="242"/>
      <c r="E39" s="252">
        <f t="shared" ref="E39:K39" si="9">SUBTOTAL(9,E36:E38)</f>
        <v>0</v>
      </c>
      <c r="F39" s="252">
        <f t="shared" si="9"/>
        <v>20.722000000000001</v>
      </c>
      <c r="G39" s="252">
        <f t="shared" si="9"/>
        <v>125.578</v>
      </c>
      <c r="H39" s="252">
        <f t="shared" si="9"/>
        <v>0</v>
      </c>
      <c r="I39" s="252">
        <f t="shared" si="9"/>
        <v>0</v>
      </c>
      <c r="J39" s="252">
        <f t="shared" si="9"/>
        <v>0.45100000000000001</v>
      </c>
      <c r="K39" s="253">
        <f t="shared" si="9"/>
        <v>146.75099999999998</v>
      </c>
    </row>
    <row r="40" spans="2:11" ht="20.25" customHeight="1" x14ac:dyDescent="0.2">
      <c r="B40" s="178" t="s">
        <v>188</v>
      </c>
      <c r="C40" s="176"/>
      <c r="D40" s="177"/>
      <c r="E40" s="56">
        <f t="shared" ref="E40:K40" si="10">SUBTOTAL(9,E24:E38)</f>
        <v>3242.7219999999998</v>
      </c>
      <c r="F40" s="56">
        <f t="shared" si="10"/>
        <v>1620.4009999999998</v>
      </c>
      <c r="G40" s="56">
        <f t="shared" si="10"/>
        <v>4576.2360000000017</v>
      </c>
      <c r="H40" s="56">
        <f t="shared" si="10"/>
        <v>973.06900000000007</v>
      </c>
      <c r="I40" s="56">
        <f t="shared" si="10"/>
        <v>807.90200000000004</v>
      </c>
      <c r="J40" s="56">
        <f t="shared" si="10"/>
        <v>1071.4570000000001</v>
      </c>
      <c r="K40" s="75">
        <f t="shared" si="10"/>
        <v>12291.787</v>
      </c>
    </row>
    <row r="41" spans="2:11" x14ac:dyDescent="0.2">
      <c r="B41" s="500" t="s">
        <v>189</v>
      </c>
      <c r="C41" s="504" t="s">
        <v>178</v>
      </c>
      <c r="D41" s="159" t="s">
        <v>176</v>
      </c>
      <c r="E41" s="160">
        <v>0</v>
      </c>
      <c r="F41" s="161">
        <v>55.083369954466818</v>
      </c>
      <c r="G41" s="161">
        <v>0</v>
      </c>
      <c r="H41" s="161">
        <v>0</v>
      </c>
      <c r="I41" s="161">
        <v>0.18657999753952026</v>
      </c>
      <c r="J41" s="161">
        <v>41.144520538330077</v>
      </c>
      <c r="K41" s="157">
        <f t="shared" si="0"/>
        <v>96.414470490336413</v>
      </c>
    </row>
    <row r="42" spans="2:11" x14ac:dyDescent="0.2">
      <c r="B42" s="501"/>
      <c r="C42" s="504"/>
      <c r="D42" s="159" t="s">
        <v>177</v>
      </c>
      <c r="E42" s="160">
        <v>0</v>
      </c>
      <c r="F42" s="161">
        <v>228.9144605793804</v>
      </c>
      <c r="G42" s="161">
        <v>0</v>
      </c>
      <c r="H42" s="161">
        <v>0</v>
      </c>
      <c r="I42" s="161">
        <v>86.559780271768574</v>
      </c>
      <c r="J42" s="161">
        <v>61.156450370013715</v>
      </c>
      <c r="K42" s="157">
        <f t="shared" si="0"/>
        <v>376.63069122116269</v>
      </c>
    </row>
    <row r="43" spans="2:11" x14ac:dyDescent="0.2">
      <c r="B43" s="501"/>
      <c r="C43" s="504"/>
      <c r="D43" s="159" t="s">
        <v>178</v>
      </c>
      <c r="E43" s="160">
        <v>0</v>
      </c>
      <c r="F43" s="161">
        <v>0.47400000036880374</v>
      </c>
      <c r="G43" s="161">
        <v>0</v>
      </c>
      <c r="H43" s="161">
        <v>0</v>
      </c>
      <c r="I43" s="161">
        <v>1.8267900239527226</v>
      </c>
      <c r="J43" s="161">
        <v>1.2566300048828125</v>
      </c>
      <c r="K43" s="157">
        <f t="shared" si="0"/>
        <v>3.557420029204339</v>
      </c>
    </row>
    <row r="44" spans="2:11" x14ac:dyDescent="0.2">
      <c r="B44" s="501"/>
      <c r="C44" s="254" t="s">
        <v>190</v>
      </c>
      <c r="D44" s="242"/>
      <c r="E44" s="243">
        <f t="shared" ref="E44:K44" si="11">SUBTOTAL(9,E41:E43)</f>
        <v>0</v>
      </c>
      <c r="F44" s="243">
        <f t="shared" si="11"/>
        <v>284.471830534216</v>
      </c>
      <c r="G44" s="243">
        <f t="shared" si="11"/>
        <v>0</v>
      </c>
      <c r="H44" s="243">
        <f t="shared" si="11"/>
        <v>0</v>
      </c>
      <c r="I44" s="243">
        <f t="shared" si="11"/>
        <v>88.573150293260824</v>
      </c>
      <c r="J44" s="243">
        <f t="shared" si="11"/>
        <v>103.55760091322661</v>
      </c>
      <c r="K44" s="244">
        <f t="shared" si="11"/>
        <v>476.60258174070344</v>
      </c>
    </row>
    <row r="45" spans="2:11" x14ac:dyDescent="0.2">
      <c r="B45" s="501"/>
      <c r="C45" s="505" t="s">
        <v>180</v>
      </c>
      <c r="D45" s="245" t="s">
        <v>176</v>
      </c>
      <c r="E45" s="246">
        <v>397.92724957469102</v>
      </c>
      <c r="F45" s="247">
        <v>134.52039459335805</v>
      </c>
      <c r="G45" s="247">
        <v>813.61219990909103</v>
      </c>
      <c r="H45" s="247">
        <v>169.96372969609499</v>
      </c>
      <c r="I45" s="247">
        <v>150.80464053595065</v>
      </c>
      <c r="J45" s="247">
        <v>246.64689978981019</v>
      </c>
      <c r="K45" s="248">
        <f t="shared" si="0"/>
        <v>1913.4751140989961</v>
      </c>
    </row>
    <row r="46" spans="2:11" x14ac:dyDescent="0.2">
      <c r="B46" s="501"/>
      <c r="C46" s="505"/>
      <c r="D46" s="245" t="s">
        <v>177</v>
      </c>
      <c r="E46" s="246">
        <v>2185.56281817541</v>
      </c>
      <c r="F46" s="247">
        <v>528.48091532406215</v>
      </c>
      <c r="G46" s="247">
        <v>2997.8090555468798</v>
      </c>
      <c r="H46" s="247">
        <v>353.52445648705958</v>
      </c>
      <c r="I46" s="247">
        <v>524.88789895285663</v>
      </c>
      <c r="J46" s="247">
        <v>425.79392998675814</v>
      </c>
      <c r="K46" s="248">
        <f t="shared" si="0"/>
        <v>7016.0590744730271</v>
      </c>
    </row>
    <row r="47" spans="2:11" x14ac:dyDescent="0.2">
      <c r="B47" s="501"/>
      <c r="C47" s="505"/>
      <c r="D47" s="245" t="s">
        <v>178</v>
      </c>
      <c r="E47" s="246">
        <v>101.827601714388</v>
      </c>
      <c r="F47" s="247">
        <v>10.435579914331436</v>
      </c>
      <c r="G47" s="247">
        <v>4.8246999964416029</v>
      </c>
      <c r="H47" s="247">
        <v>56.054200231656431</v>
      </c>
      <c r="I47" s="247">
        <v>33.354300001978871</v>
      </c>
      <c r="J47" s="247">
        <v>12.320160062789917</v>
      </c>
      <c r="K47" s="248">
        <f t="shared" si="0"/>
        <v>218.81654192158624</v>
      </c>
    </row>
    <row r="48" spans="2:11" x14ac:dyDescent="0.2">
      <c r="B48" s="501"/>
      <c r="C48" s="249" t="s">
        <v>181</v>
      </c>
      <c r="D48" s="242"/>
      <c r="E48" s="243">
        <f t="shared" ref="E48:K48" si="12">SUBTOTAL(9,E45:E47)</f>
        <v>2685.317669464489</v>
      </c>
      <c r="F48" s="243">
        <f t="shared" si="12"/>
        <v>673.43688983175173</v>
      </c>
      <c r="G48" s="243">
        <f t="shared" si="12"/>
        <v>3816.2459554524125</v>
      </c>
      <c r="H48" s="243">
        <f t="shared" si="12"/>
        <v>579.54238641481095</v>
      </c>
      <c r="I48" s="243">
        <f t="shared" si="12"/>
        <v>709.04683949078617</v>
      </c>
      <c r="J48" s="243">
        <f t="shared" si="12"/>
        <v>684.76098983935822</v>
      </c>
      <c r="K48" s="244">
        <f t="shared" si="12"/>
        <v>9148.3507304936084</v>
      </c>
    </row>
    <row r="49" spans="2:11" x14ac:dyDescent="0.2">
      <c r="B49" s="501"/>
      <c r="C49" s="512" t="s">
        <v>182</v>
      </c>
      <c r="D49" s="245" t="s">
        <v>176</v>
      </c>
      <c r="E49" s="246">
        <v>332.82600000000002</v>
      </c>
      <c r="F49" s="247">
        <v>54.052</v>
      </c>
      <c r="G49" s="247">
        <v>125.38957993698121</v>
      </c>
      <c r="H49" s="247">
        <v>233.89745994758607</v>
      </c>
      <c r="I49" s="247">
        <v>146.12012579345702</v>
      </c>
      <c r="J49" s="247">
        <v>156.597130859375</v>
      </c>
      <c r="K49" s="248">
        <f t="shared" si="0"/>
        <v>1048.8822965373995</v>
      </c>
    </row>
    <row r="50" spans="2:11" x14ac:dyDescent="0.2">
      <c r="B50" s="501"/>
      <c r="C50" s="512"/>
      <c r="D50" s="245" t="s">
        <v>177</v>
      </c>
      <c r="E50" s="246">
        <v>0</v>
      </c>
      <c r="F50" s="247">
        <v>5.0999999999999997E-2</v>
      </c>
      <c r="G50" s="247">
        <v>0</v>
      </c>
      <c r="H50" s="247">
        <v>0</v>
      </c>
      <c r="I50" s="247">
        <v>0</v>
      </c>
      <c r="J50" s="247">
        <v>0</v>
      </c>
      <c r="K50" s="248">
        <f t="shared" si="0"/>
        <v>5.0999999999999997E-2</v>
      </c>
    </row>
    <row r="51" spans="2:11" x14ac:dyDescent="0.2">
      <c r="B51" s="501"/>
      <c r="C51" s="512"/>
      <c r="D51" s="245" t="s">
        <v>178</v>
      </c>
      <c r="E51" s="246">
        <v>0</v>
      </c>
      <c r="F51" s="247">
        <v>3.86899995803833E-2</v>
      </c>
      <c r="G51" s="247">
        <v>0</v>
      </c>
      <c r="H51" s="247">
        <v>0</v>
      </c>
      <c r="I51" s="247">
        <v>0</v>
      </c>
      <c r="J51" s="247">
        <v>0</v>
      </c>
      <c r="K51" s="248">
        <f t="shared" si="0"/>
        <v>3.86899995803833E-2</v>
      </c>
    </row>
    <row r="52" spans="2:11" x14ac:dyDescent="0.2">
      <c r="B52" s="501"/>
      <c r="C52" s="250" t="s">
        <v>183</v>
      </c>
      <c r="D52" s="242"/>
      <c r="E52" s="243">
        <f t="shared" ref="E52:K52" si="13">SUBTOTAL(9,E49:E51)</f>
        <v>332.82600000000002</v>
      </c>
      <c r="F52" s="243">
        <f t="shared" si="13"/>
        <v>54.141689999580386</v>
      </c>
      <c r="G52" s="243">
        <f t="shared" si="13"/>
        <v>125.38957993698121</v>
      </c>
      <c r="H52" s="243">
        <f t="shared" si="13"/>
        <v>233.89745994758607</v>
      </c>
      <c r="I52" s="243">
        <f t="shared" si="13"/>
        <v>146.12012579345702</v>
      </c>
      <c r="J52" s="243">
        <f t="shared" si="13"/>
        <v>156.597130859375</v>
      </c>
      <c r="K52" s="244">
        <f t="shared" si="13"/>
        <v>1048.9719865369798</v>
      </c>
    </row>
    <row r="53" spans="2:11" x14ac:dyDescent="0.2">
      <c r="B53" s="501"/>
      <c r="C53" s="505" t="s">
        <v>184</v>
      </c>
      <c r="D53" s="245" t="s">
        <v>176</v>
      </c>
      <c r="E53" s="246">
        <v>0</v>
      </c>
      <c r="F53" s="247">
        <v>0</v>
      </c>
      <c r="G53" s="247">
        <v>0</v>
      </c>
      <c r="H53" s="247">
        <v>0</v>
      </c>
      <c r="I53" s="247">
        <v>0</v>
      </c>
      <c r="J53" s="247">
        <v>0</v>
      </c>
      <c r="K53" s="248">
        <f t="shared" si="0"/>
        <v>0</v>
      </c>
    </row>
    <row r="54" spans="2:11" x14ac:dyDescent="0.2">
      <c r="B54" s="501"/>
      <c r="C54" s="505"/>
      <c r="D54" s="245" t="s">
        <v>177</v>
      </c>
      <c r="E54" s="246">
        <v>0</v>
      </c>
      <c r="F54" s="247">
        <v>23.293449951171876</v>
      </c>
      <c r="G54" s="247">
        <v>103.3503486328125</v>
      </c>
      <c r="H54" s="247">
        <v>0</v>
      </c>
      <c r="I54" s="247">
        <v>0</v>
      </c>
      <c r="J54" s="247">
        <v>4.1400001525878909E-2</v>
      </c>
      <c r="K54" s="248">
        <f t="shared" si="0"/>
        <v>126.68519858551025</v>
      </c>
    </row>
    <row r="55" spans="2:11" x14ac:dyDescent="0.2">
      <c r="B55" s="501"/>
      <c r="C55" s="510"/>
      <c r="D55" s="255" t="s">
        <v>178</v>
      </c>
      <c r="E55" s="256">
        <v>0</v>
      </c>
      <c r="F55" s="257">
        <v>0</v>
      </c>
      <c r="G55" s="257">
        <v>0</v>
      </c>
      <c r="H55" s="257">
        <v>0</v>
      </c>
      <c r="I55" s="257">
        <v>0</v>
      </c>
      <c r="J55" s="257">
        <v>0</v>
      </c>
      <c r="K55" s="258">
        <f t="shared" si="0"/>
        <v>0</v>
      </c>
    </row>
    <row r="56" spans="2:11" x14ac:dyDescent="0.2">
      <c r="B56" s="501"/>
      <c r="C56" s="249" t="s">
        <v>185</v>
      </c>
      <c r="D56" s="242"/>
      <c r="E56" s="247">
        <f t="shared" ref="E56:K56" si="14">SUBTOTAL(9,E53:E55)</f>
        <v>0</v>
      </c>
      <c r="F56" s="247">
        <f t="shared" si="14"/>
        <v>23.293449951171876</v>
      </c>
      <c r="G56" s="247">
        <f t="shared" si="14"/>
        <v>103.3503486328125</v>
      </c>
      <c r="H56" s="247">
        <f t="shared" si="14"/>
        <v>0</v>
      </c>
      <c r="I56" s="247">
        <f t="shared" si="14"/>
        <v>0</v>
      </c>
      <c r="J56" s="247">
        <f t="shared" si="14"/>
        <v>4.1400001525878909E-2</v>
      </c>
      <c r="K56" s="248">
        <f t="shared" si="14"/>
        <v>126.68519858551025</v>
      </c>
    </row>
    <row r="57" spans="2:11" ht="19.5" customHeight="1" x14ac:dyDescent="0.2">
      <c r="B57" s="178" t="s">
        <v>191</v>
      </c>
      <c r="C57" s="176"/>
      <c r="D57" s="179"/>
      <c r="E57" s="56">
        <f t="shared" ref="E57:K57" si="15">SUBTOTAL(9,E41:E55)</f>
        <v>3018.143669464489</v>
      </c>
      <c r="F57" s="56">
        <f t="shared" si="15"/>
        <v>1035.3438603167201</v>
      </c>
      <c r="G57" s="56">
        <f t="shared" si="15"/>
        <v>4044.9858840222064</v>
      </c>
      <c r="H57" s="56">
        <f t="shared" si="15"/>
        <v>813.43984636239702</v>
      </c>
      <c r="I57" s="56">
        <f t="shared" si="15"/>
        <v>943.74011557750396</v>
      </c>
      <c r="J57" s="56">
        <f t="shared" si="15"/>
        <v>944.95712161348581</v>
      </c>
      <c r="K57" s="75">
        <f t="shared" si="15"/>
        <v>10800.610497356804</v>
      </c>
    </row>
    <row r="58" spans="2:11" x14ac:dyDescent="0.2">
      <c r="B58" s="500">
        <v>2005</v>
      </c>
      <c r="C58" s="503" t="s">
        <v>178</v>
      </c>
      <c r="D58" s="154" t="s">
        <v>176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4">
        <v>0</v>
      </c>
      <c r="K58" s="157">
        <f>SUM(E58:J58)</f>
        <v>0</v>
      </c>
    </row>
    <row r="59" spans="2:11" x14ac:dyDescent="0.2">
      <c r="B59" s="501"/>
      <c r="C59" s="504"/>
      <c r="D59" s="156" t="s">
        <v>177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57">
        <f>SUM(E59:J59)</f>
        <v>0</v>
      </c>
    </row>
    <row r="60" spans="2:11" x14ac:dyDescent="0.2">
      <c r="B60" s="501"/>
      <c r="C60" s="504"/>
      <c r="D60" s="158" t="s">
        <v>178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57">
        <f>SUM(E60:J60)</f>
        <v>0</v>
      </c>
    </row>
    <row r="61" spans="2:11" x14ac:dyDescent="0.2">
      <c r="B61" s="501"/>
      <c r="C61" s="254" t="s">
        <v>190</v>
      </c>
      <c r="D61" s="242"/>
      <c r="E61" s="243">
        <f t="shared" ref="E61:K61" si="16">SUBTOTAL(9,E58:E60)</f>
        <v>0</v>
      </c>
      <c r="F61" s="243">
        <f t="shared" si="16"/>
        <v>0</v>
      </c>
      <c r="G61" s="243">
        <f t="shared" si="16"/>
        <v>0</v>
      </c>
      <c r="H61" s="243">
        <f t="shared" si="16"/>
        <v>0</v>
      </c>
      <c r="I61" s="243">
        <f t="shared" si="16"/>
        <v>0</v>
      </c>
      <c r="J61" s="243">
        <f t="shared" si="16"/>
        <v>0</v>
      </c>
      <c r="K61" s="244">
        <f t="shared" si="16"/>
        <v>0</v>
      </c>
    </row>
    <row r="62" spans="2:11" x14ac:dyDescent="0.2">
      <c r="B62" s="501"/>
      <c r="C62" s="505" t="s">
        <v>180</v>
      </c>
      <c r="D62" s="259" t="s">
        <v>176</v>
      </c>
      <c r="E62" s="260">
        <v>365.072795147985</v>
      </c>
      <c r="F62" s="260">
        <v>267.26046969576203</v>
      </c>
      <c r="G62" s="260">
        <v>1059.6852024847001</v>
      </c>
      <c r="H62" s="260">
        <v>308.94871990752199</v>
      </c>
      <c r="I62" s="260">
        <v>101.166330290437</v>
      </c>
      <c r="J62" s="260">
        <v>275.93549945318699</v>
      </c>
      <c r="K62" s="253">
        <f>SUM(E62:J62)</f>
        <v>2378.069016979593</v>
      </c>
    </row>
    <row r="63" spans="2:11" x14ac:dyDescent="0.2">
      <c r="B63" s="501"/>
      <c r="C63" s="505"/>
      <c r="D63" s="261" t="s">
        <v>177</v>
      </c>
      <c r="E63" s="260">
        <v>2305.4185423401</v>
      </c>
      <c r="F63" s="260">
        <v>514.03588032361904</v>
      </c>
      <c r="G63" s="260">
        <v>3055.30893552628</v>
      </c>
      <c r="H63" s="260">
        <v>287.25873691666101</v>
      </c>
      <c r="I63" s="260">
        <v>570.29408997222799</v>
      </c>
      <c r="J63" s="260">
        <v>593.07240503277296</v>
      </c>
      <c r="K63" s="248">
        <f>SUM(E63:J63)</f>
        <v>7325.388590111661</v>
      </c>
    </row>
    <row r="64" spans="2:11" x14ac:dyDescent="0.2">
      <c r="B64" s="501"/>
      <c r="C64" s="505"/>
      <c r="D64" s="262" t="s">
        <v>178</v>
      </c>
      <c r="E64" s="260">
        <f>7.19999980926513/1000</f>
        <v>7.1999998092651292E-3</v>
      </c>
      <c r="F64" s="260">
        <v>5.3912001953124999</v>
      </c>
      <c r="G64" s="260">
        <v>4.0954200245141896</v>
      </c>
      <c r="H64" s="260">
        <v>20.651039995670299</v>
      </c>
      <c r="I64" s="260">
        <v>28.8170000859797</v>
      </c>
      <c r="J64" s="260">
        <v>19.755050036430301</v>
      </c>
      <c r="K64" s="258">
        <f>SUM(E64:J64)</f>
        <v>78.716910337716257</v>
      </c>
    </row>
    <row r="65" spans="2:11" x14ac:dyDescent="0.2">
      <c r="B65" s="501"/>
      <c r="C65" s="249" t="s">
        <v>181</v>
      </c>
      <c r="D65" s="242"/>
      <c r="E65" s="243">
        <f t="shared" ref="E65:K65" si="17">SUBTOTAL(9,E62:E64)</f>
        <v>2670.4985374878943</v>
      </c>
      <c r="F65" s="243">
        <f t="shared" si="17"/>
        <v>786.6875502146936</v>
      </c>
      <c r="G65" s="243">
        <f t="shared" si="17"/>
        <v>4119.0895580354945</v>
      </c>
      <c r="H65" s="243">
        <f t="shared" si="17"/>
        <v>616.85849681985337</v>
      </c>
      <c r="I65" s="243">
        <f t="shared" si="17"/>
        <v>700.27742034864468</v>
      </c>
      <c r="J65" s="243">
        <f t="shared" si="17"/>
        <v>888.76295452239015</v>
      </c>
      <c r="K65" s="244">
        <f t="shared" si="17"/>
        <v>9782.1745174289699</v>
      </c>
    </row>
    <row r="66" spans="2:11" x14ac:dyDescent="0.2">
      <c r="B66" s="501"/>
      <c r="C66" s="506" t="s">
        <v>182</v>
      </c>
      <c r="D66" s="259" t="s">
        <v>176</v>
      </c>
      <c r="E66" s="260">
        <v>408.887</v>
      </c>
      <c r="F66" s="260">
        <v>0.65471997070312504</v>
      </c>
      <c r="G66" s="260">
        <v>207.390249755859</v>
      </c>
      <c r="H66" s="260">
        <v>312.11187997818001</v>
      </c>
      <c r="I66" s="260">
        <v>119.568799316406</v>
      </c>
      <c r="J66" s="260">
        <v>227.208060546875</v>
      </c>
      <c r="K66" s="248">
        <f>SUM(E66:J66)</f>
        <v>1275.8207095680232</v>
      </c>
    </row>
    <row r="67" spans="2:11" x14ac:dyDescent="0.2">
      <c r="B67" s="501"/>
      <c r="C67" s="506"/>
      <c r="D67" s="261" t="s">
        <v>177</v>
      </c>
      <c r="E67" s="260">
        <v>0</v>
      </c>
      <c r="F67" s="260">
        <v>5.0999999999999997E-2</v>
      </c>
      <c r="G67" s="260">
        <v>0</v>
      </c>
      <c r="H67" s="260">
        <v>0</v>
      </c>
      <c r="I67" s="260">
        <v>0</v>
      </c>
      <c r="J67" s="260">
        <v>0</v>
      </c>
      <c r="K67" s="248">
        <f>SUM(E67:J67)</f>
        <v>5.0999999999999997E-2</v>
      </c>
    </row>
    <row r="68" spans="2:11" x14ac:dyDescent="0.2">
      <c r="B68" s="501"/>
      <c r="C68" s="506"/>
      <c r="D68" s="262" t="s">
        <v>178</v>
      </c>
      <c r="E68" s="260">
        <v>0</v>
      </c>
      <c r="F68" s="260">
        <v>0</v>
      </c>
      <c r="G68" s="260">
        <v>0</v>
      </c>
      <c r="H68" s="260">
        <v>0.59853997802734304</v>
      </c>
      <c r="I68" s="260">
        <v>0</v>
      </c>
      <c r="J68" s="260">
        <v>0</v>
      </c>
      <c r="K68" s="248">
        <f>SUM(E68:J68)</f>
        <v>0.59853997802734304</v>
      </c>
    </row>
    <row r="69" spans="2:11" x14ac:dyDescent="0.2">
      <c r="B69" s="501"/>
      <c r="C69" s="250" t="s">
        <v>183</v>
      </c>
      <c r="D69" s="242"/>
      <c r="E69" s="243">
        <f t="shared" ref="E69:K69" si="18">SUBTOTAL(9,E66:E68)</f>
        <v>408.887</v>
      </c>
      <c r="F69" s="243">
        <f t="shared" si="18"/>
        <v>0.70571997070312509</v>
      </c>
      <c r="G69" s="243">
        <f t="shared" si="18"/>
        <v>207.390249755859</v>
      </c>
      <c r="H69" s="243">
        <f t="shared" si="18"/>
        <v>312.71041995620737</v>
      </c>
      <c r="I69" s="243">
        <f t="shared" si="18"/>
        <v>119.568799316406</v>
      </c>
      <c r="J69" s="243">
        <f t="shared" si="18"/>
        <v>227.208060546875</v>
      </c>
      <c r="K69" s="244">
        <f t="shared" si="18"/>
        <v>1276.4702495460504</v>
      </c>
    </row>
    <row r="70" spans="2:11" x14ac:dyDescent="0.2">
      <c r="B70" s="501"/>
      <c r="C70" s="507" t="s">
        <v>184</v>
      </c>
      <c r="D70" s="259" t="s">
        <v>176</v>
      </c>
      <c r="E70" s="260">
        <v>0</v>
      </c>
      <c r="F70" s="260">
        <v>0</v>
      </c>
      <c r="G70" s="260">
        <v>52.658800781250001</v>
      </c>
      <c r="H70" s="260">
        <v>0</v>
      </c>
      <c r="I70" s="260">
        <v>0</v>
      </c>
      <c r="J70" s="260">
        <v>0</v>
      </c>
      <c r="K70" s="248">
        <f>SUM(E70:J70)</f>
        <v>52.658800781250001</v>
      </c>
    </row>
    <row r="71" spans="2:11" x14ac:dyDescent="0.2">
      <c r="B71" s="501"/>
      <c r="C71" s="507"/>
      <c r="D71" s="261" t="s">
        <v>177</v>
      </c>
      <c r="E71" s="260">
        <v>0</v>
      </c>
      <c r="F71" s="260">
        <v>23.179362487792901</v>
      </c>
      <c r="G71" s="260">
        <v>105.367408203125</v>
      </c>
      <c r="H71" s="260">
        <v>0</v>
      </c>
      <c r="I71" s="260">
        <v>0</v>
      </c>
      <c r="J71" s="260">
        <v>0</v>
      </c>
      <c r="K71" s="248">
        <f>SUM(E71:J71)</f>
        <v>128.5467706909179</v>
      </c>
    </row>
    <row r="72" spans="2:11" x14ac:dyDescent="0.2">
      <c r="B72" s="501"/>
      <c r="C72" s="508"/>
      <c r="D72" s="262" t="s">
        <v>178</v>
      </c>
      <c r="E72" s="260">
        <v>0</v>
      </c>
      <c r="F72" s="260">
        <v>0</v>
      </c>
      <c r="G72" s="260">
        <v>0</v>
      </c>
      <c r="H72" s="260">
        <v>0</v>
      </c>
      <c r="I72" s="260">
        <v>0</v>
      </c>
      <c r="J72" s="260">
        <v>0</v>
      </c>
      <c r="K72" s="258">
        <f>SUM(E72:J72)</f>
        <v>0</v>
      </c>
    </row>
    <row r="73" spans="2:11" x14ac:dyDescent="0.2">
      <c r="B73" s="502"/>
      <c r="C73" s="263" t="s">
        <v>185</v>
      </c>
      <c r="D73" s="242"/>
      <c r="E73" s="243">
        <f t="shared" ref="E73:K73" si="19">SUBTOTAL(9,E70:E72)</f>
        <v>0</v>
      </c>
      <c r="F73" s="243">
        <f t="shared" si="19"/>
        <v>23.179362487792901</v>
      </c>
      <c r="G73" s="243">
        <f t="shared" si="19"/>
        <v>158.02620898437499</v>
      </c>
      <c r="H73" s="243">
        <f t="shared" si="19"/>
        <v>0</v>
      </c>
      <c r="I73" s="243">
        <f t="shared" si="19"/>
        <v>0</v>
      </c>
      <c r="J73" s="243">
        <f t="shared" si="19"/>
        <v>0</v>
      </c>
      <c r="K73" s="244">
        <f t="shared" si="19"/>
        <v>181.20557147216789</v>
      </c>
    </row>
    <row r="74" spans="2:11" ht="21.75" customHeight="1" x14ac:dyDescent="0.2">
      <c r="B74" s="178" t="s">
        <v>192</v>
      </c>
      <c r="C74" s="180"/>
      <c r="D74" s="179"/>
      <c r="E74" s="56">
        <f t="shared" ref="E74:K74" si="20">SUBTOTAL(9,E58:E72)</f>
        <v>3079.3855374878945</v>
      </c>
      <c r="F74" s="56">
        <f t="shared" si="20"/>
        <v>810.57263267318967</v>
      </c>
      <c r="G74" s="56">
        <f t="shared" si="20"/>
        <v>4484.5060167757283</v>
      </c>
      <c r="H74" s="56">
        <f t="shared" si="20"/>
        <v>929.56891677606075</v>
      </c>
      <c r="I74" s="56">
        <f t="shared" si="20"/>
        <v>819.84621966505074</v>
      </c>
      <c r="J74" s="56">
        <f t="shared" si="20"/>
        <v>1115.9710150692651</v>
      </c>
      <c r="K74" s="84">
        <f t="shared" si="20"/>
        <v>11239.850338447188</v>
      </c>
    </row>
    <row r="75" spans="2:11" x14ac:dyDescent="0.2">
      <c r="B75" s="500">
        <v>2006</v>
      </c>
      <c r="C75" s="503" t="s">
        <v>178</v>
      </c>
      <c r="D75" s="154" t="s">
        <v>176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57">
        <f>SUM(E75:J75)</f>
        <v>0</v>
      </c>
    </row>
    <row r="76" spans="2:11" x14ac:dyDescent="0.2">
      <c r="B76" s="501"/>
      <c r="C76" s="504"/>
      <c r="D76" s="156" t="s">
        <v>177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57">
        <f>SUM(E76:J76)</f>
        <v>0</v>
      </c>
    </row>
    <row r="77" spans="2:11" x14ac:dyDescent="0.2">
      <c r="B77" s="501"/>
      <c r="C77" s="504"/>
      <c r="D77" s="158" t="s">
        <v>178</v>
      </c>
      <c r="E77" s="165">
        <v>0</v>
      </c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57">
        <f>SUM(E77:J77)</f>
        <v>0</v>
      </c>
    </row>
    <row r="78" spans="2:11" x14ac:dyDescent="0.2">
      <c r="B78" s="501"/>
      <c r="C78" s="254" t="s">
        <v>190</v>
      </c>
      <c r="D78" s="242"/>
      <c r="E78" s="243">
        <f t="shared" ref="E78:K78" si="21">SUBTOTAL(9,E75:E77)</f>
        <v>0</v>
      </c>
      <c r="F78" s="243">
        <f t="shared" si="21"/>
        <v>0</v>
      </c>
      <c r="G78" s="243">
        <f t="shared" si="21"/>
        <v>0</v>
      </c>
      <c r="H78" s="243">
        <f t="shared" si="21"/>
        <v>0</v>
      </c>
      <c r="I78" s="243">
        <f t="shared" si="21"/>
        <v>0</v>
      </c>
      <c r="J78" s="243">
        <f t="shared" si="21"/>
        <v>0</v>
      </c>
      <c r="K78" s="244">
        <f t="shared" si="21"/>
        <v>0</v>
      </c>
    </row>
    <row r="79" spans="2:11" x14ac:dyDescent="0.2">
      <c r="B79" s="501"/>
      <c r="C79" s="505" t="s">
        <v>180</v>
      </c>
      <c r="D79" s="259" t="s">
        <v>176</v>
      </c>
      <c r="E79" s="264">
        <v>416.50696008449802</v>
      </c>
      <c r="F79" s="265">
        <v>422.34715251058299</v>
      </c>
      <c r="G79" s="265">
        <v>1050.506337588</v>
      </c>
      <c r="H79" s="265">
        <v>873.27433957558901</v>
      </c>
      <c r="I79" s="265">
        <v>84.923889521122007</v>
      </c>
      <c r="J79" s="265">
        <v>169.704859443814</v>
      </c>
      <c r="K79" s="253">
        <f>SUM(E79:J79)</f>
        <v>3017.263538723606</v>
      </c>
    </row>
    <row r="80" spans="2:11" x14ac:dyDescent="0.2">
      <c r="B80" s="501"/>
      <c r="C80" s="505"/>
      <c r="D80" s="261" t="s">
        <v>177</v>
      </c>
      <c r="E80" s="266">
        <v>1959.45028196609</v>
      </c>
      <c r="F80" s="267">
        <v>531.99126995688698</v>
      </c>
      <c r="G80" s="267">
        <v>2442.7342926024498</v>
      </c>
      <c r="H80" s="267">
        <v>310.920230121732</v>
      </c>
      <c r="I80" s="267">
        <v>435.72432318185997</v>
      </c>
      <c r="J80" s="267">
        <v>837.36336952296301</v>
      </c>
      <c r="K80" s="248">
        <f>SUM(E80:J80)</f>
        <v>6518.1837673519822</v>
      </c>
    </row>
    <row r="81" spans="2:11" x14ac:dyDescent="0.2">
      <c r="B81" s="501"/>
      <c r="C81" s="505"/>
      <c r="D81" s="262" t="s">
        <v>178</v>
      </c>
      <c r="E81" s="268">
        <v>0</v>
      </c>
      <c r="F81" s="269">
        <v>43.874789683282302</v>
      </c>
      <c r="G81" s="269">
        <v>4.4984599561691203</v>
      </c>
      <c r="H81" s="269">
        <v>6.835</v>
      </c>
      <c r="I81" s="270">
        <v>0.40500000000000003</v>
      </c>
      <c r="J81" s="269">
        <v>20.492020187139499</v>
      </c>
      <c r="K81" s="258">
        <f>SUM(E81:J81)</f>
        <v>76.105269826590927</v>
      </c>
    </row>
    <row r="82" spans="2:11" x14ac:dyDescent="0.2">
      <c r="B82" s="501"/>
      <c r="C82" s="249" t="s">
        <v>181</v>
      </c>
      <c r="D82" s="242"/>
      <c r="E82" s="243">
        <f t="shared" ref="E82:K82" si="22">SUBTOTAL(9,E79:E81)</f>
        <v>2375.9572420505879</v>
      </c>
      <c r="F82" s="243">
        <f t="shared" si="22"/>
        <v>998.21321215075227</v>
      </c>
      <c r="G82" s="243">
        <f t="shared" si="22"/>
        <v>3497.7390901466188</v>
      </c>
      <c r="H82" s="243">
        <f t="shared" si="22"/>
        <v>1191.029569697321</v>
      </c>
      <c r="I82" s="243">
        <f t="shared" si="22"/>
        <v>521.05321270298191</v>
      </c>
      <c r="J82" s="243">
        <f t="shared" si="22"/>
        <v>1027.5602491539166</v>
      </c>
      <c r="K82" s="244">
        <f t="shared" si="22"/>
        <v>9611.5525759021784</v>
      </c>
    </row>
    <row r="83" spans="2:11" x14ac:dyDescent="0.2">
      <c r="B83" s="501"/>
      <c r="C83" s="506" t="s">
        <v>182</v>
      </c>
      <c r="D83" s="259" t="s">
        <v>176</v>
      </c>
      <c r="E83" s="264">
        <v>368.65756100034702</v>
      </c>
      <c r="F83" s="265">
        <v>4.6331400032043399</v>
      </c>
      <c r="G83" s="265">
        <v>146.50812512207</v>
      </c>
      <c r="H83" s="265">
        <v>496.53271145248402</v>
      </c>
      <c r="I83" s="265">
        <v>53.766590637207003</v>
      </c>
      <c r="J83" s="271">
        <v>252.95400000000001</v>
      </c>
      <c r="K83" s="248">
        <f>SUM(E83:J83)</f>
        <v>1323.0521282153125</v>
      </c>
    </row>
    <row r="84" spans="2:11" x14ac:dyDescent="0.2">
      <c r="B84" s="501"/>
      <c r="C84" s="506"/>
      <c r="D84" s="261" t="s">
        <v>177</v>
      </c>
      <c r="E84" s="266">
        <v>0</v>
      </c>
      <c r="F84" s="267">
        <v>0</v>
      </c>
      <c r="G84" s="267">
        <v>0</v>
      </c>
      <c r="H84" s="267">
        <v>0</v>
      </c>
      <c r="I84" s="267">
        <v>6.66452001953125</v>
      </c>
      <c r="J84" s="272">
        <v>0</v>
      </c>
      <c r="K84" s="248">
        <f>SUM(E84:J84)</f>
        <v>6.66452001953125</v>
      </c>
    </row>
    <row r="85" spans="2:11" x14ac:dyDescent="0.2">
      <c r="B85" s="501"/>
      <c r="C85" s="506"/>
      <c r="D85" s="262" t="s">
        <v>178</v>
      </c>
      <c r="E85" s="268">
        <v>0</v>
      </c>
      <c r="F85" s="269">
        <v>0</v>
      </c>
      <c r="G85" s="269">
        <v>0</v>
      </c>
      <c r="H85" s="269">
        <v>0</v>
      </c>
      <c r="I85" s="269">
        <v>0</v>
      </c>
      <c r="J85" s="273">
        <v>0</v>
      </c>
      <c r="K85" s="248">
        <f>SUM(E85:J85)</f>
        <v>0</v>
      </c>
    </row>
    <row r="86" spans="2:11" x14ac:dyDescent="0.2">
      <c r="B86" s="501"/>
      <c r="C86" s="250" t="s">
        <v>183</v>
      </c>
      <c r="D86" s="242"/>
      <c r="E86" s="243">
        <f t="shared" ref="E86:K86" si="23">SUBTOTAL(9,E83:E85)</f>
        <v>368.65756100034702</v>
      </c>
      <c r="F86" s="243">
        <f t="shared" si="23"/>
        <v>4.6331400032043399</v>
      </c>
      <c r="G86" s="243">
        <f t="shared" si="23"/>
        <v>146.50812512207</v>
      </c>
      <c r="H86" s="243">
        <f t="shared" si="23"/>
        <v>496.53271145248402</v>
      </c>
      <c r="I86" s="243">
        <f t="shared" si="23"/>
        <v>60.431110656738255</v>
      </c>
      <c r="J86" s="243">
        <f t="shared" si="23"/>
        <v>252.95400000000001</v>
      </c>
      <c r="K86" s="244">
        <f t="shared" si="23"/>
        <v>1329.7166482348437</v>
      </c>
    </row>
    <row r="87" spans="2:11" x14ac:dyDescent="0.2">
      <c r="B87" s="501"/>
      <c r="C87" s="507" t="s">
        <v>184</v>
      </c>
      <c r="D87" s="259" t="s">
        <v>176</v>
      </c>
      <c r="E87" s="267">
        <v>0</v>
      </c>
      <c r="F87" s="267">
        <v>15.323</v>
      </c>
      <c r="G87" s="267">
        <v>0</v>
      </c>
      <c r="H87" s="267">
        <v>0</v>
      </c>
      <c r="I87" s="267">
        <v>0</v>
      </c>
      <c r="J87" s="267">
        <v>0</v>
      </c>
      <c r="K87" s="248">
        <f>SUM(E87:J87)</f>
        <v>15.323</v>
      </c>
    </row>
    <row r="88" spans="2:11" x14ac:dyDescent="0.2">
      <c r="B88" s="501"/>
      <c r="C88" s="507"/>
      <c r="D88" s="261" t="s">
        <v>177</v>
      </c>
      <c r="E88" s="267">
        <v>0</v>
      </c>
      <c r="F88" s="267">
        <v>13.016999999999999</v>
      </c>
      <c r="G88" s="267">
        <v>227.85027343749999</v>
      </c>
      <c r="H88" s="267">
        <v>0</v>
      </c>
      <c r="I88" s="267">
        <v>0</v>
      </c>
      <c r="J88" s="267">
        <v>0</v>
      </c>
      <c r="K88" s="248">
        <f>SUM(E88:J88)</f>
        <v>240.86727343749999</v>
      </c>
    </row>
    <row r="89" spans="2:11" x14ac:dyDescent="0.2">
      <c r="B89" s="501"/>
      <c r="C89" s="508"/>
      <c r="D89" s="262" t="s">
        <v>178</v>
      </c>
      <c r="E89" s="267">
        <v>0</v>
      </c>
      <c r="F89" s="267">
        <v>0</v>
      </c>
      <c r="G89" s="267">
        <v>0</v>
      </c>
      <c r="H89" s="267">
        <v>0</v>
      </c>
      <c r="I89" s="267">
        <v>0</v>
      </c>
      <c r="J89" s="267">
        <v>0</v>
      </c>
      <c r="K89" s="258">
        <f>SUM(E89:J89)</f>
        <v>0</v>
      </c>
    </row>
    <row r="90" spans="2:11" x14ac:dyDescent="0.2">
      <c r="B90" s="502"/>
      <c r="C90" s="263" t="s">
        <v>185</v>
      </c>
      <c r="D90" s="242"/>
      <c r="E90" s="243">
        <f t="shared" ref="E90:K90" si="24">SUBTOTAL(9,E87:E89)</f>
        <v>0</v>
      </c>
      <c r="F90" s="243">
        <f t="shared" si="24"/>
        <v>28.34</v>
      </c>
      <c r="G90" s="243">
        <f t="shared" si="24"/>
        <v>227.85027343749999</v>
      </c>
      <c r="H90" s="243">
        <f t="shared" si="24"/>
        <v>0</v>
      </c>
      <c r="I90" s="243">
        <f t="shared" si="24"/>
        <v>0</v>
      </c>
      <c r="J90" s="243">
        <f t="shared" si="24"/>
        <v>0</v>
      </c>
      <c r="K90" s="244">
        <f t="shared" si="24"/>
        <v>256.19027343749997</v>
      </c>
    </row>
    <row r="91" spans="2:11" ht="20.25" customHeight="1" x14ac:dyDescent="0.2">
      <c r="B91" s="178" t="s">
        <v>193</v>
      </c>
      <c r="C91" s="180"/>
      <c r="D91" s="179"/>
      <c r="E91" s="56">
        <f t="shared" ref="E91:K91" si="25">SUBTOTAL(9,E75:E89)</f>
        <v>2744.6148030509348</v>
      </c>
      <c r="F91" s="56">
        <f t="shared" si="25"/>
        <v>1031.1863521539565</v>
      </c>
      <c r="G91" s="56">
        <f t="shared" si="25"/>
        <v>3872.0974887061889</v>
      </c>
      <c r="H91" s="56">
        <f t="shared" si="25"/>
        <v>1687.5622811498051</v>
      </c>
      <c r="I91" s="56">
        <f t="shared" si="25"/>
        <v>581.48432335972007</v>
      </c>
      <c r="J91" s="56">
        <f t="shared" si="25"/>
        <v>1280.5142491539166</v>
      </c>
      <c r="K91" s="84">
        <f t="shared" si="25"/>
        <v>11197.459497574522</v>
      </c>
    </row>
    <row r="92" spans="2:11" x14ac:dyDescent="0.2">
      <c r="B92" s="500">
        <v>2007</v>
      </c>
      <c r="C92" s="503" t="s">
        <v>178</v>
      </c>
      <c r="D92" s="154" t="s">
        <v>176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57">
        <f>SUM(E92:J92)</f>
        <v>0</v>
      </c>
    </row>
    <row r="93" spans="2:11" x14ac:dyDescent="0.2">
      <c r="B93" s="501"/>
      <c r="C93" s="504"/>
      <c r="D93" s="156" t="s">
        <v>177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57">
        <f>SUM(E93:J93)</f>
        <v>0</v>
      </c>
    </row>
    <row r="94" spans="2:11" x14ac:dyDescent="0.2">
      <c r="B94" s="501"/>
      <c r="C94" s="504"/>
      <c r="D94" s="158" t="s">
        <v>178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2">
        <f>SUM(E94:J94)</f>
        <v>0</v>
      </c>
    </row>
    <row r="95" spans="2:11" x14ac:dyDescent="0.2">
      <c r="B95" s="501"/>
      <c r="C95" s="254" t="s">
        <v>190</v>
      </c>
      <c r="D95" s="274"/>
      <c r="E95" s="275">
        <f>SUM(E92:E94)</f>
        <v>0</v>
      </c>
      <c r="F95" s="275">
        <f t="shared" ref="F95:K95" si="26">SUM(F92:F94)</f>
        <v>0</v>
      </c>
      <c r="G95" s="275">
        <f t="shared" si="26"/>
        <v>0</v>
      </c>
      <c r="H95" s="275">
        <f t="shared" si="26"/>
        <v>0</v>
      </c>
      <c r="I95" s="275">
        <f t="shared" si="26"/>
        <v>0</v>
      </c>
      <c r="J95" s="275">
        <f t="shared" si="26"/>
        <v>0</v>
      </c>
      <c r="K95" s="276">
        <f t="shared" si="26"/>
        <v>0</v>
      </c>
    </row>
    <row r="96" spans="2:11" x14ac:dyDescent="0.2">
      <c r="B96" s="501"/>
      <c r="C96" s="505" t="s">
        <v>180</v>
      </c>
      <c r="D96" s="259" t="s">
        <v>176</v>
      </c>
      <c r="E96" s="277">
        <v>561.46747046905762</v>
      </c>
      <c r="F96" s="277">
        <v>332.76289211853782</v>
      </c>
      <c r="G96" s="277">
        <v>1237.7083368280605</v>
      </c>
      <c r="H96" s="277">
        <v>288.60693144273756</v>
      </c>
      <c r="I96" s="277">
        <v>86.461099949896308</v>
      </c>
      <c r="J96" s="277">
        <v>115.41407033932209</v>
      </c>
      <c r="K96" s="248">
        <f>SUM(E96:J96)</f>
        <v>2622.4208011476121</v>
      </c>
    </row>
    <row r="97" spans="2:11" x14ac:dyDescent="0.2">
      <c r="B97" s="501"/>
      <c r="C97" s="505"/>
      <c r="D97" s="261" t="s">
        <v>177</v>
      </c>
      <c r="E97" s="277">
        <v>1635.5823030369579</v>
      </c>
      <c r="F97" s="277">
        <v>551.72871613721554</v>
      </c>
      <c r="G97" s="277">
        <v>2487.5529749384896</v>
      </c>
      <c r="H97" s="277">
        <v>404.6067819812298</v>
      </c>
      <c r="I97" s="277">
        <v>521.19208247654706</v>
      </c>
      <c r="J97" s="277">
        <v>672.39630313239252</v>
      </c>
      <c r="K97" s="248">
        <f>SUM(E97:J97)</f>
        <v>6273.0591617028331</v>
      </c>
    </row>
    <row r="98" spans="2:11" x14ac:dyDescent="0.2">
      <c r="B98" s="501"/>
      <c r="C98" s="505"/>
      <c r="D98" s="262" t="s">
        <v>178</v>
      </c>
      <c r="E98" s="277">
        <v>0</v>
      </c>
      <c r="F98" s="277">
        <v>47.781124861359594</v>
      </c>
      <c r="G98" s="277">
        <v>2.4414600179195403</v>
      </c>
      <c r="H98" s="277">
        <v>8.2223100368380546</v>
      </c>
      <c r="I98" s="277">
        <v>1.34579</v>
      </c>
      <c r="J98" s="277">
        <v>18.096730370339007</v>
      </c>
      <c r="K98" s="258">
        <f>SUM(E98:J98)</f>
        <v>77.887415286456189</v>
      </c>
    </row>
    <row r="99" spans="2:11" x14ac:dyDescent="0.2">
      <c r="B99" s="501"/>
      <c r="C99" s="249" t="s">
        <v>181</v>
      </c>
      <c r="D99" s="274"/>
      <c r="E99" s="243">
        <f>SUM(E96:E98)</f>
        <v>2197.0497735060153</v>
      </c>
      <c r="F99" s="243">
        <f t="shared" ref="F99:K99" si="27">SUM(F96:F98)</f>
        <v>932.27273311711292</v>
      </c>
      <c r="G99" s="243">
        <f t="shared" si="27"/>
        <v>3727.7027717844694</v>
      </c>
      <c r="H99" s="243">
        <f t="shared" si="27"/>
        <v>701.43602346080547</v>
      </c>
      <c r="I99" s="243">
        <f t="shared" si="27"/>
        <v>608.99897242644329</v>
      </c>
      <c r="J99" s="243">
        <f t="shared" si="27"/>
        <v>805.90710384205363</v>
      </c>
      <c r="K99" s="244">
        <f t="shared" si="27"/>
        <v>8973.3673781368998</v>
      </c>
    </row>
    <row r="100" spans="2:11" x14ac:dyDescent="0.2">
      <c r="B100" s="501"/>
      <c r="C100" s="506" t="s">
        <v>182</v>
      </c>
      <c r="D100" s="259" t="s">
        <v>176</v>
      </c>
      <c r="E100" s="277">
        <v>428.76416796874997</v>
      </c>
      <c r="F100" s="277">
        <v>97.102000000000004</v>
      </c>
      <c r="G100" s="277">
        <v>131.71767919921874</v>
      </c>
      <c r="H100" s="277">
        <v>705.33596937179561</v>
      </c>
      <c r="I100" s="277">
        <v>52.175590698242189</v>
      </c>
      <c r="J100" s="277">
        <v>270.35700000000003</v>
      </c>
      <c r="K100" s="248">
        <f>SUM(E100:J100)</f>
        <v>1685.4524072380063</v>
      </c>
    </row>
    <row r="101" spans="2:11" x14ac:dyDescent="0.2">
      <c r="B101" s="501"/>
      <c r="C101" s="506"/>
      <c r="D101" s="261" t="s">
        <v>177</v>
      </c>
      <c r="E101" s="277">
        <v>0</v>
      </c>
      <c r="F101" s="277">
        <v>0</v>
      </c>
      <c r="G101" s="277">
        <v>0</v>
      </c>
      <c r="H101" s="277">
        <v>0</v>
      </c>
      <c r="I101" s="277">
        <v>0</v>
      </c>
      <c r="J101" s="277">
        <v>0</v>
      </c>
      <c r="K101" s="248">
        <f>SUM(E101:J101)</f>
        <v>0</v>
      </c>
    </row>
    <row r="102" spans="2:11" x14ac:dyDescent="0.2">
      <c r="B102" s="501"/>
      <c r="C102" s="506"/>
      <c r="D102" s="262" t="s">
        <v>178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58">
        <f>SUM(E102:J102)</f>
        <v>0</v>
      </c>
    </row>
    <row r="103" spans="2:11" x14ac:dyDescent="0.2">
      <c r="B103" s="501"/>
      <c r="C103" s="250" t="s">
        <v>183</v>
      </c>
      <c r="D103" s="274"/>
      <c r="E103" s="243">
        <f>SUM(E100:E102)</f>
        <v>428.76416796874997</v>
      </c>
      <c r="F103" s="243">
        <f t="shared" ref="F103:K103" si="28">SUM(F100:F102)</f>
        <v>97.102000000000004</v>
      </c>
      <c r="G103" s="243">
        <f t="shared" si="28"/>
        <v>131.71767919921874</v>
      </c>
      <c r="H103" s="243">
        <f t="shared" si="28"/>
        <v>705.33596937179561</v>
      </c>
      <c r="I103" s="243">
        <f t="shared" si="28"/>
        <v>52.175590698242189</v>
      </c>
      <c r="J103" s="243">
        <f t="shared" si="28"/>
        <v>270.35700000000003</v>
      </c>
      <c r="K103" s="244">
        <f t="shared" si="28"/>
        <v>1685.4524072380063</v>
      </c>
    </row>
    <row r="104" spans="2:11" x14ac:dyDescent="0.2">
      <c r="B104" s="501"/>
      <c r="C104" s="507" t="s">
        <v>184</v>
      </c>
      <c r="D104" s="259" t="s">
        <v>176</v>
      </c>
      <c r="E104" s="277">
        <v>0</v>
      </c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48">
        <f>SUM(E104:J104)</f>
        <v>0</v>
      </c>
    </row>
    <row r="105" spans="2:11" x14ac:dyDescent="0.2">
      <c r="B105" s="501"/>
      <c r="C105" s="507"/>
      <c r="D105" s="261" t="s">
        <v>177</v>
      </c>
      <c r="E105" s="277">
        <v>0</v>
      </c>
      <c r="F105" s="277">
        <v>32.606000000000002</v>
      </c>
      <c r="G105" s="277">
        <v>200.95344140624999</v>
      </c>
      <c r="H105" s="277">
        <v>0</v>
      </c>
      <c r="I105" s="277">
        <v>0</v>
      </c>
      <c r="J105" s="277">
        <v>0</v>
      </c>
      <c r="K105" s="248">
        <f>SUM(E105:J105)</f>
        <v>233.55944140624999</v>
      </c>
    </row>
    <row r="106" spans="2:11" x14ac:dyDescent="0.2">
      <c r="B106" s="501"/>
      <c r="C106" s="508"/>
      <c r="D106" s="262" t="s">
        <v>178</v>
      </c>
      <c r="E106" s="277">
        <v>0</v>
      </c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58">
        <f>SUM(E106:J106)</f>
        <v>0</v>
      </c>
    </row>
    <row r="107" spans="2:11" x14ac:dyDescent="0.2">
      <c r="B107" s="502"/>
      <c r="C107" s="263" t="s">
        <v>185</v>
      </c>
      <c r="D107" s="274"/>
      <c r="E107" s="243">
        <f>SUM(E104:E106)</f>
        <v>0</v>
      </c>
      <c r="F107" s="243">
        <f t="shared" ref="F107:K107" si="29">SUM(F104:F106)</f>
        <v>32.606000000000002</v>
      </c>
      <c r="G107" s="243">
        <f t="shared" si="29"/>
        <v>200.95344140624999</v>
      </c>
      <c r="H107" s="243">
        <f t="shared" si="29"/>
        <v>0</v>
      </c>
      <c r="I107" s="243">
        <f t="shared" si="29"/>
        <v>0</v>
      </c>
      <c r="J107" s="243">
        <f t="shared" si="29"/>
        <v>0</v>
      </c>
      <c r="K107" s="244">
        <f t="shared" si="29"/>
        <v>233.55944140624999</v>
      </c>
    </row>
    <row r="108" spans="2:11" ht="18" customHeight="1" x14ac:dyDescent="0.2">
      <c r="B108" s="178" t="s">
        <v>194</v>
      </c>
      <c r="C108" s="180"/>
      <c r="D108" s="179"/>
      <c r="E108" s="56">
        <f>+E107+E103+E99+E95</f>
        <v>2625.8139414747652</v>
      </c>
      <c r="F108" s="56">
        <f t="shared" ref="F108:K108" si="30">+F107+F103+F99+F95</f>
        <v>1061.980733117113</v>
      </c>
      <c r="G108" s="56">
        <f t="shared" si="30"/>
        <v>4060.3738923899382</v>
      </c>
      <c r="H108" s="56">
        <f t="shared" si="30"/>
        <v>1406.771992832601</v>
      </c>
      <c r="I108" s="56">
        <f t="shared" si="30"/>
        <v>661.17456312468551</v>
      </c>
      <c r="J108" s="56">
        <f t="shared" si="30"/>
        <v>1076.2641038420536</v>
      </c>
      <c r="K108" s="75">
        <f t="shared" si="30"/>
        <v>10892.379226781157</v>
      </c>
    </row>
    <row r="109" spans="2:11" x14ac:dyDescent="0.2">
      <c r="B109" s="500">
        <v>2008</v>
      </c>
      <c r="C109" s="503" t="s">
        <v>178</v>
      </c>
      <c r="D109" s="154" t="s">
        <v>176</v>
      </c>
      <c r="E109" s="166">
        <v>0</v>
      </c>
      <c r="F109" s="166">
        <v>0</v>
      </c>
      <c r="G109" s="166">
        <v>0</v>
      </c>
      <c r="H109" s="166">
        <v>0</v>
      </c>
      <c r="I109" s="166">
        <v>0</v>
      </c>
      <c r="J109" s="166">
        <v>0</v>
      </c>
      <c r="K109" s="157">
        <f>SUM(E109:J109)</f>
        <v>0</v>
      </c>
    </row>
    <row r="110" spans="2:11" x14ac:dyDescent="0.2">
      <c r="B110" s="501"/>
      <c r="C110" s="504"/>
      <c r="D110" s="156" t="s">
        <v>177</v>
      </c>
      <c r="E110" s="166">
        <v>0</v>
      </c>
      <c r="F110" s="166">
        <v>0</v>
      </c>
      <c r="G110" s="166">
        <v>0</v>
      </c>
      <c r="H110" s="166">
        <v>0</v>
      </c>
      <c r="I110" s="166">
        <v>0</v>
      </c>
      <c r="J110" s="166">
        <v>0</v>
      </c>
      <c r="K110" s="157">
        <f>SUM(E110:J110)</f>
        <v>0</v>
      </c>
    </row>
    <row r="111" spans="2:11" x14ac:dyDescent="0.2">
      <c r="B111" s="501"/>
      <c r="C111" s="504"/>
      <c r="D111" s="158" t="s">
        <v>178</v>
      </c>
      <c r="E111" s="166">
        <v>0</v>
      </c>
      <c r="F111" s="166">
        <v>0</v>
      </c>
      <c r="G111" s="166">
        <v>0</v>
      </c>
      <c r="H111" s="166">
        <v>0</v>
      </c>
      <c r="I111" s="166">
        <v>0</v>
      </c>
      <c r="J111" s="166">
        <v>0</v>
      </c>
      <c r="K111" s="162">
        <f>SUM(E111:J111)</f>
        <v>0</v>
      </c>
    </row>
    <row r="112" spans="2:11" x14ac:dyDescent="0.2">
      <c r="B112" s="501"/>
      <c r="C112" s="254" t="s">
        <v>190</v>
      </c>
      <c r="D112" s="274"/>
      <c r="E112" s="275">
        <f t="shared" ref="E112:K112" si="31">SUM(E109:E111)</f>
        <v>0</v>
      </c>
      <c r="F112" s="275">
        <f t="shared" si="31"/>
        <v>0</v>
      </c>
      <c r="G112" s="275">
        <f t="shared" si="31"/>
        <v>0</v>
      </c>
      <c r="H112" s="275">
        <f t="shared" si="31"/>
        <v>0</v>
      </c>
      <c r="I112" s="275">
        <f t="shared" si="31"/>
        <v>0</v>
      </c>
      <c r="J112" s="275">
        <f t="shared" si="31"/>
        <v>0</v>
      </c>
      <c r="K112" s="276">
        <f t="shared" si="31"/>
        <v>0</v>
      </c>
    </row>
    <row r="113" spans="2:11" x14ac:dyDescent="0.2">
      <c r="B113" s="501"/>
      <c r="C113" s="505" t="s">
        <v>180</v>
      </c>
      <c r="D113" s="259" t="s">
        <v>176</v>
      </c>
      <c r="E113" s="277">
        <v>134.33165010190001</v>
      </c>
      <c r="F113" s="277">
        <v>177.474053295836</v>
      </c>
      <c r="G113" s="277">
        <v>962.14897417160898</v>
      </c>
      <c r="H113" s="277">
        <v>104.433019930005</v>
      </c>
      <c r="I113" s="277">
        <v>54.336659035116398</v>
      </c>
      <c r="J113" s="277">
        <v>55.538377708077398</v>
      </c>
      <c r="K113" s="248">
        <f>SUM(E113:J113)</f>
        <v>1488.2627342425437</v>
      </c>
    </row>
    <row r="114" spans="2:11" x14ac:dyDescent="0.2">
      <c r="B114" s="501"/>
      <c r="C114" s="505"/>
      <c r="D114" s="261" t="s">
        <v>177</v>
      </c>
      <c r="E114" s="277">
        <v>458.75734860610999</v>
      </c>
      <c r="F114" s="277">
        <v>490.37496291157601</v>
      </c>
      <c r="G114" s="277">
        <v>2414.4211324509201</v>
      </c>
      <c r="H114" s="277">
        <v>307.530799443126</v>
      </c>
      <c r="I114" s="277">
        <v>440.22696871307102</v>
      </c>
      <c r="J114" s="277">
        <v>661.35685679874905</v>
      </c>
      <c r="K114" s="248">
        <f>SUM(E114:J114)</f>
        <v>4772.6680689235527</v>
      </c>
    </row>
    <row r="115" spans="2:11" x14ac:dyDescent="0.2">
      <c r="B115" s="501"/>
      <c r="C115" s="505"/>
      <c r="D115" s="262" t="s">
        <v>178</v>
      </c>
      <c r="E115" s="278">
        <v>0</v>
      </c>
      <c r="F115" s="277">
        <v>21.148013653218701</v>
      </c>
      <c r="G115" s="277">
        <v>2.3381399917602499</v>
      </c>
      <c r="H115" s="277">
        <v>5.9736299906373</v>
      </c>
      <c r="I115" s="277">
        <v>1.0282999972999001</v>
      </c>
      <c r="J115" s="277">
        <v>17.895626074463099</v>
      </c>
      <c r="K115" s="258">
        <f>SUM(E115:J115)</f>
        <v>48.383709707379253</v>
      </c>
    </row>
    <row r="116" spans="2:11" x14ac:dyDescent="0.2">
      <c r="B116" s="501"/>
      <c r="C116" s="249" t="s">
        <v>181</v>
      </c>
      <c r="D116" s="274"/>
      <c r="E116" s="243">
        <f t="shared" ref="E116:K116" si="32">SUM(E113:E115)</f>
        <v>593.08899870800997</v>
      </c>
      <c r="F116" s="243">
        <f t="shared" si="32"/>
        <v>688.99702986063073</v>
      </c>
      <c r="G116" s="243">
        <f t="shared" si="32"/>
        <v>3378.9082466142895</v>
      </c>
      <c r="H116" s="243">
        <f t="shared" si="32"/>
        <v>417.93744936376828</v>
      </c>
      <c r="I116" s="243">
        <f t="shared" si="32"/>
        <v>495.59192774548728</v>
      </c>
      <c r="J116" s="243">
        <f t="shared" si="32"/>
        <v>734.79086058128951</v>
      </c>
      <c r="K116" s="244">
        <f t="shared" si="32"/>
        <v>6309.3145128734759</v>
      </c>
    </row>
    <row r="117" spans="2:11" x14ac:dyDescent="0.2">
      <c r="B117" s="501"/>
      <c r="C117" s="506" t="s">
        <v>182</v>
      </c>
      <c r="D117" s="259" t="s">
        <v>176</v>
      </c>
      <c r="E117" s="277">
        <v>213.91537890625</v>
      </c>
      <c r="F117" s="277">
        <v>127.633228729248</v>
      </c>
      <c r="G117" s="277">
        <v>115.203899169922</v>
      </c>
      <c r="H117" s="279">
        <v>787.46807454109194</v>
      </c>
      <c r="I117" s="277">
        <v>13.211</v>
      </c>
      <c r="J117" s="277">
        <v>172.625</v>
      </c>
      <c r="K117" s="248">
        <f>SUM(E117:J117)</f>
        <v>1430.0565813465121</v>
      </c>
    </row>
    <row r="118" spans="2:11" x14ac:dyDescent="0.2">
      <c r="B118" s="501"/>
      <c r="C118" s="506"/>
      <c r="D118" s="261" t="s">
        <v>177</v>
      </c>
      <c r="E118" s="277">
        <v>0</v>
      </c>
      <c r="F118" s="277">
        <v>0</v>
      </c>
      <c r="G118" s="277">
        <v>0</v>
      </c>
      <c r="H118" s="277">
        <v>0.61799999999999999</v>
      </c>
      <c r="I118" s="277">
        <v>0</v>
      </c>
      <c r="J118" s="277">
        <v>0</v>
      </c>
      <c r="K118" s="248">
        <f>SUM(E118:J118)</f>
        <v>0.61799999999999999</v>
      </c>
    </row>
    <row r="119" spans="2:11" x14ac:dyDescent="0.2">
      <c r="B119" s="501"/>
      <c r="C119" s="506"/>
      <c r="D119" s="262" t="s">
        <v>178</v>
      </c>
      <c r="E119" s="277">
        <v>0</v>
      </c>
      <c r="F119" s="277">
        <v>0</v>
      </c>
      <c r="G119" s="277">
        <v>0</v>
      </c>
      <c r="H119" s="277">
        <v>0</v>
      </c>
      <c r="I119" s="277">
        <v>0</v>
      </c>
      <c r="J119" s="277">
        <v>0</v>
      </c>
      <c r="K119" s="258">
        <f>SUM(E119:J119)</f>
        <v>0</v>
      </c>
    </row>
    <row r="120" spans="2:11" x14ac:dyDescent="0.2">
      <c r="B120" s="501"/>
      <c r="C120" s="250" t="s">
        <v>183</v>
      </c>
      <c r="D120" s="274"/>
      <c r="E120" s="243">
        <f t="shared" ref="E120:K120" si="33">SUM(E117:E119)</f>
        <v>213.91537890625</v>
      </c>
      <c r="F120" s="243">
        <f t="shared" si="33"/>
        <v>127.633228729248</v>
      </c>
      <c r="G120" s="243">
        <f t="shared" si="33"/>
        <v>115.203899169922</v>
      </c>
      <c r="H120" s="243">
        <f t="shared" si="33"/>
        <v>788.08607454109199</v>
      </c>
      <c r="I120" s="243">
        <f t="shared" si="33"/>
        <v>13.211</v>
      </c>
      <c r="J120" s="243">
        <f t="shared" si="33"/>
        <v>172.625</v>
      </c>
      <c r="K120" s="244">
        <f t="shared" si="33"/>
        <v>1430.674581346512</v>
      </c>
    </row>
    <row r="121" spans="2:11" x14ac:dyDescent="0.2">
      <c r="B121" s="501"/>
      <c r="C121" s="507" t="s">
        <v>184</v>
      </c>
      <c r="D121" s="259" t="s">
        <v>176</v>
      </c>
      <c r="E121" s="277">
        <v>0</v>
      </c>
      <c r="F121" s="277">
        <v>6.4640000000000004</v>
      </c>
      <c r="G121" s="277">
        <v>0</v>
      </c>
      <c r="H121" s="277">
        <v>0</v>
      </c>
      <c r="I121" s="277">
        <v>0</v>
      </c>
      <c r="J121" s="277">
        <v>0</v>
      </c>
      <c r="K121" s="248">
        <f>SUM(E121:J121)</f>
        <v>6.4640000000000004</v>
      </c>
    </row>
    <row r="122" spans="2:11" x14ac:dyDescent="0.2">
      <c r="B122" s="501"/>
      <c r="C122" s="507"/>
      <c r="D122" s="261" t="s">
        <v>177</v>
      </c>
      <c r="E122" s="277">
        <v>0</v>
      </c>
      <c r="F122" s="277">
        <v>20.100771484374999</v>
      </c>
      <c r="G122" s="277">
        <v>0</v>
      </c>
      <c r="H122" s="277">
        <v>0</v>
      </c>
      <c r="I122" s="277">
        <v>0</v>
      </c>
      <c r="J122" s="277">
        <v>0</v>
      </c>
      <c r="K122" s="248">
        <f>SUM(E122:J122)</f>
        <v>20.100771484374999</v>
      </c>
    </row>
    <row r="123" spans="2:11" x14ac:dyDescent="0.2">
      <c r="B123" s="501"/>
      <c r="C123" s="508"/>
      <c r="D123" s="262" t="s">
        <v>178</v>
      </c>
      <c r="E123" s="277">
        <v>0</v>
      </c>
      <c r="F123" s="277">
        <v>0</v>
      </c>
      <c r="G123" s="277">
        <v>0</v>
      </c>
      <c r="H123" s="277">
        <v>0</v>
      </c>
      <c r="I123" s="277">
        <v>0</v>
      </c>
      <c r="J123" s="277">
        <v>0</v>
      </c>
      <c r="K123" s="258">
        <f>SUM(E123:J123)</f>
        <v>0</v>
      </c>
    </row>
    <row r="124" spans="2:11" x14ac:dyDescent="0.2">
      <c r="B124" s="502"/>
      <c r="C124" s="263" t="s">
        <v>185</v>
      </c>
      <c r="D124" s="274"/>
      <c r="E124" s="243">
        <f t="shared" ref="E124:K124" si="34">SUM(E121:E123)</f>
        <v>0</v>
      </c>
      <c r="F124" s="243">
        <f t="shared" si="34"/>
        <v>26.564771484375001</v>
      </c>
      <c r="G124" s="243">
        <f t="shared" si="34"/>
        <v>0</v>
      </c>
      <c r="H124" s="243">
        <f t="shared" si="34"/>
        <v>0</v>
      </c>
      <c r="I124" s="243">
        <f t="shared" si="34"/>
        <v>0</v>
      </c>
      <c r="J124" s="243">
        <f t="shared" si="34"/>
        <v>0</v>
      </c>
      <c r="K124" s="244">
        <f t="shared" si="34"/>
        <v>26.564771484375001</v>
      </c>
    </row>
    <row r="125" spans="2:11" ht="18" customHeight="1" x14ac:dyDescent="0.2">
      <c r="B125" s="178" t="s">
        <v>195</v>
      </c>
      <c r="C125" s="180"/>
      <c r="D125" s="179"/>
      <c r="E125" s="56">
        <f t="shared" ref="E125:K125" si="35">+E124+E120+E116+E112</f>
        <v>807.00437761425997</v>
      </c>
      <c r="F125" s="56">
        <f t="shared" si="35"/>
        <v>843.19503007425374</v>
      </c>
      <c r="G125" s="56">
        <f t="shared" si="35"/>
        <v>3494.1121457842114</v>
      </c>
      <c r="H125" s="56">
        <f t="shared" si="35"/>
        <v>1206.0235239048602</v>
      </c>
      <c r="I125" s="56">
        <f t="shared" si="35"/>
        <v>508.8029277454873</v>
      </c>
      <c r="J125" s="56">
        <f t="shared" si="35"/>
        <v>907.41586058128951</v>
      </c>
      <c r="K125" s="75">
        <f t="shared" si="35"/>
        <v>7766.5538657043635</v>
      </c>
    </row>
    <row r="126" spans="2:11" x14ac:dyDescent="0.2">
      <c r="B126" s="500">
        <v>2009</v>
      </c>
      <c r="C126" s="503" t="s">
        <v>178</v>
      </c>
      <c r="D126" s="154" t="s">
        <v>176</v>
      </c>
      <c r="E126" s="166">
        <v>0</v>
      </c>
      <c r="F126" s="166">
        <v>0</v>
      </c>
      <c r="G126" s="166">
        <v>0</v>
      </c>
      <c r="H126" s="166">
        <v>0</v>
      </c>
      <c r="I126" s="166">
        <v>0</v>
      </c>
      <c r="J126" s="166">
        <v>0</v>
      </c>
      <c r="K126" s="157">
        <f>SUM(E126:J126)</f>
        <v>0</v>
      </c>
    </row>
    <row r="127" spans="2:11" x14ac:dyDescent="0.2">
      <c r="B127" s="501"/>
      <c r="C127" s="504"/>
      <c r="D127" s="156" t="s">
        <v>177</v>
      </c>
      <c r="E127" s="166">
        <v>0</v>
      </c>
      <c r="F127" s="166">
        <v>0</v>
      </c>
      <c r="G127" s="166">
        <v>0</v>
      </c>
      <c r="H127" s="166">
        <v>0</v>
      </c>
      <c r="I127" s="166">
        <v>0</v>
      </c>
      <c r="J127" s="166">
        <v>0</v>
      </c>
      <c r="K127" s="157">
        <f>SUM(E127:J127)</f>
        <v>0</v>
      </c>
    </row>
    <row r="128" spans="2:11" x14ac:dyDescent="0.2">
      <c r="B128" s="501"/>
      <c r="C128" s="504"/>
      <c r="D128" s="158" t="s">
        <v>178</v>
      </c>
      <c r="E128" s="166">
        <v>0</v>
      </c>
      <c r="F128" s="166">
        <v>0</v>
      </c>
      <c r="G128" s="166">
        <v>0</v>
      </c>
      <c r="H128" s="166">
        <v>0</v>
      </c>
      <c r="I128" s="166">
        <v>0</v>
      </c>
      <c r="J128" s="166">
        <v>0</v>
      </c>
      <c r="K128" s="162">
        <f>SUM(E128:J128)</f>
        <v>0</v>
      </c>
    </row>
    <row r="129" spans="2:11" x14ac:dyDescent="0.2">
      <c r="B129" s="501"/>
      <c r="C129" s="254" t="s">
        <v>190</v>
      </c>
      <c r="D129" s="274"/>
      <c r="E129" s="275">
        <f t="shared" ref="E129:K129" si="36">SUM(E126:E128)</f>
        <v>0</v>
      </c>
      <c r="F129" s="275">
        <f t="shared" si="36"/>
        <v>0</v>
      </c>
      <c r="G129" s="275">
        <f t="shared" si="36"/>
        <v>0</v>
      </c>
      <c r="H129" s="275">
        <f t="shared" si="36"/>
        <v>0</v>
      </c>
      <c r="I129" s="275">
        <f t="shared" si="36"/>
        <v>0</v>
      </c>
      <c r="J129" s="275">
        <f t="shared" si="36"/>
        <v>0</v>
      </c>
      <c r="K129" s="276">
        <f t="shared" si="36"/>
        <v>0</v>
      </c>
    </row>
    <row r="130" spans="2:11" x14ac:dyDescent="0.2">
      <c r="B130" s="501"/>
      <c r="C130" s="505" t="s">
        <v>180</v>
      </c>
      <c r="D130" s="259" t="s">
        <v>176</v>
      </c>
      <c r="E130" s="277">
        <v>128.63638</v>
      </c>
      <c r="F130" s="277">
        <v>159.50573000000003</v>
      </c>
      <c r="G130" s="277">
        <v>670.08449999999993</v>
      </c>
      <c r="H130" s="277">
        <v>32.227940000000004</v>
      </c>
      <c r="I130" s="277">
        <v>61.481849999999987</v>
      </c>
      <c r="J130" s="277">
        <v>72.505070000000003</v>
      </c>
      <c r="K130" s="248">
        <f>SUM(E130:J130)</f>
        <v>1124.4414699999998</v>
      </c>
    </row>
    <row r="131" spans="2:11" x14ac:dyDescent="0.2">
      <c r="B131" s="501"/>
      <c r="C131" s="505"/>
      <c r="D131" s="261" t="s">
        <v>177</v>
      </c>
      <c r="E131" s="277">
        <v>407.69847999999996</v>
      </c>
      <c r="F131" s="277">
        <v>487.96934999999991</v>
      </c>
      <c r="G131" s="277">
        <v>1862.9074200000009</v>
      </c>
      <c r="H131" s="277">
        <v>279.14975999999996</v>
      </c>
      <c r="I131" s="277">
        <v>411.17642000000001</v>
      </c>
      <c r="J131" s="277">
        <v>501.72082000000006</v>
      </c>
      <c r="K131" s="248">
        <f>SUM(E131:J131)</f>
        <v>3950.6222500000008</v>
      </c>
    </row>
    <row r="132" spans="2:11" x14ac:dyDescent="0.2">
      <c r="B132" s="501"/>
      <c r="C132" s="505"/>
      <c r="D132" s="262" t="s">
        <v>178</v>
      </c>
      <c r="E132" s="278">
        <v>0</v>
      </c>
      <c r="F132" s="277">
        <v>25.714549999999992</v>
      </c>
      <c r="G132" s="277">
        <v>3.09294</v>
      </c>
      <c r="H132" s="277">
        <v>0.25563999999999998</v>
      </c>
      <c r="I132" s="277">
        <v>1.3402399999999999</v>
      </c>
      <c r="J132" s="277">
        <v>9.8515300000000003</v>
      </c>
      <c r="K132" s="258">
        <f>SUM(E132:J132)</f>
        <v>40.254899999999992</v>
      </c>
    </row>
    <row r="133" spans="2:11" x14ac:dyDescent="0.2">
      <c r="B133" s="501"/>
      <c r="C133" s="249" t="s">
        <v>181</v>
      </c>
      <c r="D133" s="274"/>
      <c r="E133" s="243">
        <f t="shared" ref="E133:K133" si="37">SUM(E130:E132)</f>
        <v>536.33485999999994</v>
      </c>
      <c r="F133" s="243">
        <f t="shared" si="37"/>
        <v>673.18962999999997</v>
      </c>
      <c r="G133" s="243">
        <f t="shared" si="37"/>
        <v>2536.0848600000008</v>
      </c>
      <c r="H133" s="243">
        <f t="shared" si="37"/>
        <v>311.63333999999998</v>
      </c>
      <c r="I133" s="243">
        <f t="shared" si="37"/>
        <v>473.99851000000001</v>
      </c>
      <c r="J133" s="243">
        <f t="shared" si="37"/>
        <v>584.07742000000007</v>
      </c>
      <c r="K133" s="244">
        <f t="shared" si="37"/>
        <v>5115.31862</v>
      </c>
    </row>
    <row r="134" spans="2:11" x14ac:dyDescent="0.2">
      <c r="B134" s="501"/>
      <c r="C134" s="506" t="s">
        <v>182</v>
      </c>
      <c r="D134" s="259" t="s">
        <v>176</v>
      </c>
      <c r="E134" s="277">
        <v>174.71118000000001</v>
      </c>
      <c r="F134" s="277">
        <v>62.732079999999996</v>
      </c>
      <c r="G134" s="277">
        <v>116.3224</v>
      </c>
      <c r="H134" s="279">
        <v>638.58694000000003</v>
      </c>
      <c r="I134" s="277">
        <v>20.454999999999998</v>
      </c>
      <c r="J134" s="277">
        <v>67.713999999999999</v>
      </c>
      <c r="K134" s="248">
        <f>SUM(E134:J134)</f>
        <v>1080.5216</v>
      </c>
    </row>
    <row r="135" spans="2:11" x14ac:dyDescent="0.2">
      <c r="B135" s="501"/>
      <c r="C135" s="506"/>
      <c r="D135" s="261" t="s">
        <v>177</v>
      </c>
      <c r="E135" s="277">
        <v>0</v>
      </c>
      <c r="F135" s="277">
        <v>0</v>
      </c>
      <c r="G135" s="277">
        <v>0</v>
      </c>
      <c r="H135" s="277">
        <v>0</v>
      </c>
      <c r="I135" s="277">
        <v>0</v>
      </c>
      <c r="J135" s="277">
        <v>0</v>
      </c>
      <c r="K135" s="248">
        <f>SUM(E135:J135)</f>
        <v>0</v>
      </c>
    </row>
    <row r="136" spans="2:11" x14ac:dyDescent="0.2">
      <c r="B136" s="501"/>
      <c r="C136" s="506"/>
      <c r="D136" s="262" t="s">
        <v>178</v>
      </c>
      <c r="E136" s="277">
        <v>0</v>
      </c>
      <c r="F136" s="277">
        <v>0</v>
      </c>
      <c r="G136" s="277">
        <v>0</v>
      </c>
      <c r="H136" s="277">
        <v>7.3</v>
      </c>
      <c r="I136" s="277">
        <v>0</v>
      </c>
      <c r="J136" s="277">
        <v>0</v>
      </c>
      <c r="K136" s="258">
        <f>SUM(E136:J136)</f>
        <v>7.3</v>
      </c>
    </row>
    <row r="137" spans="2:11" x14ac:dyDescent="0.2">
      <c r="B137" s="501"/>
      <c r="C137" s="250" t="s">
        <v>183</v>
      </c>
      <c r="D137" s="274"/>
      <c r="E137" s="243">
        <f t="shared" ref="E137:K137" si="38">SUM(E134:E136)</f>
        <v>174.71118000000001</v>
      </c>
      <c r="F137" s="243">
        <f t="shared" si="38"/>
        <v>62.732079999999996</v>
      </c>
      <c r="G137" s="243">
        <f t="shared" si="38"/>
        <v>116.3224</v>
      </c>
      <c r="H137" s="243">
        <f t="shared" si="38"/>
        <v>645.88693999999998</v>
      </c>
      <c r="I137" s="243">
        <f t="shared" si="38"/>
        <v>20.454999999999998</v>
      </c>
      <c r="J137" s="243">
        <f t="shared" si="38"/>
        <v>67.713999999999999</v>
      </c>
      <c r="K137" s="244">
        <f t="shared" si="38"/>
        <v>1087.8216</v>
      </c>
    </row>
    <row r="138" spans="2:11" x14ac:dyDescent="0.2">
      <c r="B138" s="501"/>
      <c r="C138" s="507" t="s">
        <v>184</v>
      </c>
      <c r="D138" s="259" t="s">
        <v>176</v>
      </c>
      <c r="E138" s="277">
        <v>0</v>
      </c>
      <c r="F138" s="277">
        <v>0</v>
      </c>
      <c r="G138" s="277">
        <v>0</v>
      </c>
      <c r="H138" s="277">
        <v>0</v>
      </c>
      <c r="I138" s="277">
        <v>0</v>
      </c>
      <c r="J138" s="277">
        <v>0</v>
      </c>
      <c r="K138" s="248">
        <f>SUM(E138:J138)</f>
        <v>0</v>
      </c>
    </row>
    <row r="139" spans="2:11" x14ac:dyDescent="0.2">
      <c r="B139" s="501"/>
      <c r="C139" s="507"/>
      <c r="D139" s="261" t="s">
        <v>177</v>
      </c>
      <c r="E139" s="277">
        <v>0</v>
      </c>
      <c r="F139" s="277">
        <v>0</v>
      </c>
      <c r="G139" s="277">
        <v>0</v>
      </c>
      <c r="H139" s="277">
        <v>0</v>
      </c>
      <c r="I139" s="277">
        <v>0</v>
      </c>
      <c r="J139" s="277">
        <v>0</v>
      </c>
      <c r="K139" s="248">
        <f>SUM(E139:J139)</f>
        <v>0</v>
      </c>
    </row>
    <row r="140" spans="2:11" x14ac:dyDescent="0.2">
      <c r="B140" s="501"/>
      <c r="C140" s="508"/>
      <c r="D140" s="262" t="s">
        <v>178</v>
      </c>
      <c r="E140" s="277">
        <v>0</v>
      </c>
      <c r="F140" s="277">
        <v>0</v>
      </c>
      <c r="G140" s="277">
        <v>0</v>
      </c>
      <c r="H140" s="277">
        <v>0</v>
      </c>
      <c r="I140" s="277">
        <v>0</v>
      </c>
      <c r="J140" s="277">
        <v>0</v>
      </c>
      <c r="K140" s="258">
        <f>SUM(E140:J140)</f>
        <v>0</v>
      </c>
    </row>
    <row r="141" spans="2:11" x14ac:dyDescent="0.2">
      <c r="B141" s="502"/>
      <c r="C141" s="263" t="s">
        <v>185</v>
      </c>
      <c r="D141" s="274"/>
      <c r="E141" s="243">
        <f t="shared" ref="E141:K141" si="39">SUM(E138:E140)</f>
        <v>0</v>
      </c>
      <c r="F141" s="243">
        <f t="shared" si="39"/>
        <v>0</v>
      </c>
      <c r="G141" s="243">
        <f t="shared" si="39"/>
        <v>0</v>
      </c>
      <c r="H141" s="243">
        <f t="shared" si="39"/>
        <v>0</v>
      </c>
      <c r="I141" s="243">
        <f t="shared" si="39"/>
        <v>0</v>
      </c>
      <c r="J141" s="243">
        <f t="shared" si="39"/>
        <v>0</v>
      </c>
      <c r="K141" s="244">
        <f t="shared" si="39"/>
        <v>0</v>
      </c>
    </row>
    <row r="142" spans="2:11" ht="17.25" customHeight="1" x14ac:dyDescent="0.2">
      <c r="B142" s="178" t="s">
        <v>196</v>
      </c>
      <c r="C142" s="180"/>
      <c r="D142" s="179"/>
      <c r="E142" s="56">
        <f t="shared" ref="E142:K142" si="40">+E141+E137+E133+E129</f>
        <v>711.04603999999995</v>
      </c>
      <c r="F142" s="56">
        <f t="shared" si="40"/>
        <v>735.92170999999996</v>
      </c>
      <c r="G142" s="56">
        <f t="shared" si="40"/>
        <v>2652.4072600000009</v>
      </c>
      <c r="H142" s="56">
        <f t="shared" si="40"/>
        <v>957.52027999999996</v>
      </c>
      <c r="I142" s="56">
        <f t="shared" si="40"/>
        <v>494.45350999999999</v>
      </c>
      <c r="J142" s="56">
        <f t="shared" si="40"/>
        <v>651.79142000000002</v>
      </c>
      <c r="K142" s="75">
        <f t="shared" si="40"/>
        <v>6203.1402200000002</v>
      </c>
    </row>
    <row r="143" spans="2:11" x14ac:dyDescent="0.2">
      <c r="B143" s="500">
        <v>2010</v>
      </c>
      <c r="C143" s="503" t="s">
        <v>178</v>
      </c>
      <c r="D143" s="154" t="s">
        <v>176</v>
      </c>
      <c r="E143" s="166">
        <v>0</v>
      </c>
      <c r="F143" s="166">
        <v>0</v>
      </c>
      <c r="G143" s="166">
        <v>0</v>
      </c>
      <c r="H143" s="166">
        <v>0</v>
      </c>
      <c r="I143" s="166">
        <v>0</v>
      </c>
      <c r="J143" s="166">
        <v>0</v>
      </c>
      <c r="K143" s="157">
        <f>SUM(E143:J143)</f>
        <v>0</v>
      </c>
    </row>
    <row r="144" spans="2:11" x14ac:dyDescent="0.2">
      <c r="B144" s="501"/>
      <c r="C144" s="504"/>
      <c r="D144" s="156" t="s">
        <v>177</v>
      </c>
      <c r="E144" s="166">
        <v>0</v>
      </c>
      <c r="F144" s="166">
        <v>0</v>
      </c>
      <c r="G144" s="166">
        <v>0</v>
      </c>
      <c r="H144" s="166">
        <v>0</v>
      </c>
      <c r="I144" s="166">
        <v>0</v>
      </c>
      <c r="J144" s="166">
        <v>0</v>
      </c>
      <c r="K144" s="157">
        <f>SUM(E144:J144)</f>
        <v>0</v>
      </c>
    </row>
    <row r="145" spans="2:11" x14ac:dyDescent="0.2">
      <c r="B145" s="501"/>
      <c r="C145" s="504"/>
      <c r="D145" s="158" t="s">
        <v>178</v>
      </c>
      <c r="E145" s="166">
        <v>0</v>
      </c>
      <c r="F145" s="166">
        <v>0</v>
      </c>
      <c r="G145" s="166">
        <v>0</v>
      </c>
      <c r="H145" s="166">
        <v>0</v>
      </c>
      <c r="I145" s="166">
        <v>0</v>
      </c>
      <c r="J145" s="166">
        <v>0</v>
      </c>
      <c r="K145" s="162">
        <f>SUM(E145:J145)</f>
        <v>0</v>
      </c>
    </row>
    <row r="146" spans="2:11" x14ac:dyDescent="0.2">
      <c r="B146" s="501"/>
      <c r="C146" s="254" t="s">
        <v>190</v>
      </c>
      <c r="D146" s="274"/>
      <c r="E146" s="275">
        <f t="shared" ref="E146:K146" si="41">SUM(E143:E145)</f>
        <v>0</v>
      </c>
      <c r="F146" s="275">
        <f t="shared" si="41"/>
        <v>0</v>
      </c>
      <c r="G146" s="275">
        <f t="shared" si="41"/>
        <v>0</v>
      </c>
      <c r="H146" s="275">
        <f t="shared" si="41"/>
        <v>0</v>
      </c>
      <c r="I146" s="275">
        <f t="shared" si="41"/>
        <v>0</v>
      </c>
      <c r="J146" s="275">
        <f t="shared" si="41"/>
        <v>0</v>
      </c>
      <c r="K146" s="276">
        <f t="shared" si="41"/>
        <v>0</v>
      </c>
    </row>
    <row r="147" spans="2:11" x14ac:dyDescent="0.2">
      <c r="B147" s="501"/>
      <c r="C147" s="505" t="s">
        <v>180</v>
      </c>
      <c r="D147" s="259" t="s">
        <v>176</v>
      </c>
      <c r="E147" s="277">
        <v>171.88040999999998</v>
      </c>
      <c r="F147" s="277">
        <v>236.58379999999997</v>
      </c>
      <c r="G147" s="277">
        <v>815.65286400000002</v>
      </c>
      <c r="H147" s="277">
        <v>69.511629999999997</v>
      </c>
      <c r="I147" s="277">
        <v>51.005600000000008</v>
      </c>
      <c r="J147" s="277">
        <v>66.147049999999979</v>
      </c>
      <c r="K147" s="248">
        <f>SUM(E147:J147)</f>
        <v>1410.781354</v>
      </c>
    </row>
    <row r="148" spans="2:11" x14ac:dyDescent="0.2">
      <c r="B148" s="501"/>
      <c r="C148" s="505"/>
      <c r="D148" s="261" t="s">
        <v>177</v>
      </c>
      <c r="E148" s="277">
        <v>333.80975000000001</v>
      </c>
      <c r="F148" s="277">
        <v>494.50272000000018</v>
      </c>
      <c r="G148" s="277">
        <v>1588.4683800000005</v>
      </c>
      <c r="H148" s="277">
        <v>223.83113999999995</v>
      </c>
      <c r="I148" s="277">
        <v>402.68377000000015</v>
      </c>
      <c r="J148" s="277">
        <v>309.35851000000002</v>
      </c>
      <c r="K148" s="248">
        <f>SUM(E148:J148)</f>
        <v>3352.6542700000005</v>
      </c>
    </row>
    <row r="149" spans="2:11" x14ac:dyDescent="0.2">
      <c r="B149" s="501"/>
      <c r="C149" s="505"/>
      <c r="D149" s="262" t="s">
        <v>178</v>
      </c>
      <c r="E149" s="278">
        <v>0</v>
      </c>
      <c r="F149" s="277">
        <v>4.6147499999999999</v>
      </c>
      <c r="G149" s="277">
        <v>3.4001400000000004</v>
      </c>
      <c r="H149" s="277">
        <v>0</v>
      </c>
      <c r="I149" s="277">
        <v>1.8903100000000002</v>
      </c>
      <c r="J149" s="277">
        <v>9.8219799999999999</v>
      </c>
      <c r="K149" s="258">
        <f>SUM(E149:J149)</f>
        <v>19.727180000000001</v>
      </c>
    </row>
    <row r="150" spans="2:11" x14ac:dyDescent="0.2">
      <c r="B150" s="501"/>
      <c r="C150" s="249" t="s">
        <v>181</v>
      </c>
      <c r="D150" s="274"/>
      <c r="E150" s="243">
        <f t="shared" ref="E150:K150" si="42">SUM(E147:E149)</f>
        <v>505.69015999999999</v>
      </c>
      <c r="F150" s="243">
        <f t="shared" si="42"/>
        <v>735.70127000000014</v>
      </c>
      <c r="G150" s="243">
        <f t="shared" si="42"/>
        <v>2407.5213840000006</v>
      </c>
      <c r="H150" s="243">
        <f t="shared" si="42"/>
        <v>293.34276999999997</v>
      </c>
      <c r="I150" s="243">
        <f t="shared" si="42"/>
        <v>455.57968000000017</v>
      </c>
      <c r="J150" s="243">
        <f t="shared" si="42"/>
        <v>385.32754</v>
      </c>
      <c r="K150" s="244">
        <f t="shared" si="42"/>
        <v>4783.1628040000005</v>
      </c>
    </row>
    <row r="151" spans="2:11" x14ac:dyDescent="0.2">
      <c r="B151" s="501"/>
      <c r="C151" s="506" t="s">
        <v>182</v>
      </c>
      <c r="D151" s="259" t="s">
        <v>176</v>
      </c>
      <c r="E151" s="277">
        <v>418.02456000000001</v>
      </c>
      <c r="F151" s="277">
        <v>251.34232</v>
      </c>
      <c r="G151" s="277">
        <v>344.95144700000003</v>
      </c>
      <c r="H151" s="279">
        <v>704.05543999999998</v>
      </c>
      <c r="I151" s="277">
        <v>18.437999999999999</v>
      </c>
      <c r="J151" s="277">
        <v>104.05</v>
      </c>
      <c r="K151" s="248">
        <f>SUM(E151:J151)</f>
        <v>1840.8617670000001</v>
      </c>
    </row>
    <row r="152" spans="2:11" x14ac:dyDescent="0.2">
      <c r="B152" s="501"/>
      <c r="C152" s="506"/>
      <c r="D152" s="261" t="s">
        <v>177</v>
      </c>
      <c r="E152" s="277">
        <v>0</v>
      </c>
      <c r="F152" s="277">
        <v>0</v>
      </c>
      <c r="G152" s="277">
        <v>0</v>
      </c>
      <c r="H152" s="277">
        <v>0</v>
      </c>
      <c r="I152" s="277">
        <v>0</v>
      </c>
      <c r="J152" s="277">
        <v>0</v>
      </c>
      <c r="K152" s="248">
        <f>SUM(E152:J152)</f>
        <v>0</v>
      </c>
    </row>
    <row r="153" spans="2:11" x14ac:dyDescent="0.2">
      <c r="B153" s="501"/>
      <c r="C153" s="506"/>
      <c r="D153" s="262" t="s">
        <v>178</v>
      </c>
      <c r="E153" s="277">
        <v>0</v>
      </c>
      <c r="F153" s="277">
        <v>0</v>
      </c>
      <c r="G153" s="277">
        <v>0</v>
      </c>
      <c r="H153" s="277">
        <v>0.54</v>
      </c>
      <c r="I153" s="277">
        <v>0</v>
      </c>
      <c r="J153" s="277">
        <v>0</v>
      </c>
      <c r="K153" s="258">
        <f>SUM(E153:J153)</f>
        <v>0.54</v>
      </c>
    </row>
    <row r="154" spans="2:11" x14ac:dyDescent="0.2">
      <c r="B154" s="501"/>
      <c r="C154" s="250" t="s">
        <v>183</v>
      </c>
      <c r="D154" s="274"/>
      <c r="E154" s="243">
        <f t="shared" ref="E154:K154" si="43">SUM(E151:E153)</f>
        <v>418.02456000000001</v>
      </c>
      <c r="F154" s="243">
        <f t="shared" si="43"/>
        <v>251.34232</v>
      </c>
      <c r="G154" s="243">
        <f t="shared" si="43"/>
        <v>344.95144700000003</v>
      </c>
      <c r="H154" s="243">
        <f t="shared" si="43"/>
        <v>704.59543999999994</v>
      </c>
      <c r="I154" s="243">
        <f t="shared" si="43"/>
        <v>18.437999999999999</v>
      </c>
      <c r="J154" s="243">
        <f t="shared" si="43"/>
        <v>104.05</v>
      </c>
      <c r="K154" s="244">
        <f t="shared" si="43"/>
        <v>1841.4017670000001</v>
      </c>
    </row>
    <row r="155" spans="2:11" x14ac:dyDescent="0.2">
      <c r="B155" s="501"/>
      <c r="C155" s="507" t="s">
        <v>184</v>
      </c>
      <c r="D155" s="259" t="s">
        <v>176</v>
      </c>
      <c r="E155" s="277">
        <v>0</v>
      </c>
      <c r="F155" s="277">
        <v>0</v>
      </c>
      <c r="G155" s="277">
        <v>0</v>
      </c>
      <c r="H155" s="277">
        <v>0</v>
      </c>
      <c r="I155" s="277">
        <v>0</v>
      </c>
      <c r="J155" s="277">
        <v>0</v>
      </c>
      <c r="K155" s="248">
        <f>SUM(E155:J155)</f>
        <v>0</v>
      </c>
    </row>
    <row r="156" spans="2:11" x14ac:dyDescent="0.2">
      <c r="B156" s="501"/>
      <c r="C156" s="507"/>
      <c r="D156" s="261" t="s">
        <v>177</v>
      </c>
      <c r="E156" s="277">
        <v>0</v>
      </c>
      <c r="F156" s="277">
        <v>0</v>
      </c>
      <c r="G156" s="277">
        <v>0</v>
      </c>
      <c r="H156" s="277">
        <v>0</v>
      </c>
      <c r="I156" s="277">
        <v>0</v>
      </c>
      <c r="J156" s="277">
        <v>0</v>
      </c>
      <c r="K156" s="248">
        <f>SUM(E156:J156)</f>
        <v>0</v>
      </c>
    </row>
    <row r="157" spans="2:11" x14ac:dyDescent="0.2">
      <c r="B157" s="501"/>
      <c r="C157" s="508"/>
      <c r="D157" s="262" t="s">
        <v>178</v>
      </c>
      <c r="E157" s="277">
        <v>0</v>
      </c>
      <c r="F157" s="277">
        <v>0</v>
      </c>
      <c r="G157" s="277">
        <v>0</v>
      </c>
      <c r="H157" s="277">
        <v>0</v>
      </c>
      <c r="I157" s="277">
        <v>0</v>
      </c>
      <c r="J157" s="277">
        <v>0</v>
      </c>
      <c r="K157" s="258">
        <f>SUM(E157:J157)</f>
        <v>0</v>
      </c>
    </row>
    <row r="158" spans="2:11" x14ac:dyDescent="0.2">
      <c r="B158" s="502"/>
      <c r="C158" s="263" t="s">
        <v>185</v>
      </c>
      <c r="D158" s="274"/>
      <c r="E158" s="243">
        <f t="shared" ref="E158:K158" si="44">SUM(E155:E157)</f>
        <v>0</v>
      </c>
      <c r="F158" s="243">
        <f t="shared" si="44"/>
        <v>0</v>
      </c>
      <c r="G158" s="243">
        <f t="shared" si="44"/>
        <v>0</v>
      </c>
      <c r="H158" s="243">
        <f t="shared" si="44"/>
        <v>0</v>
      </c>
      <c r="I158" s="243">
        <f t="shared" si="44"/>
        <v>0</v>
      </c>
      <c r="J158" s="243">
        <f t="shared" si="44"/>
        <v>0</v>
      </c>
      <c r="K158" s="244">
        <f t="shared" si="44"/>
        <v>0</v>
      </c>
    </row>
    <row r="159" spans="2:11" ht="18" customHeight="1" x14ac:dyDescent="0.2">
      <c r="B159" s="178" t="s">
        <v>197</v>
      </c>
      <c r="C159" s="180"/>
      <c r="D159" s="179"/>
      <c r="E159" s="56">
        <f t="shared" ref="E159:K159" si="45">+E158+E154+E150+E146</f>
        <v>923.71471999999994</v>
      </c>
      <c r="F159" s="56">
        <f t="shared" si="45"/>
        <v>987.04359000000011</v>
      </c>
      <c r="G159" s="56">
        <f t="shared" si="45"/>
        <v>2752.4728310000005</v>
      </c>
      <c r="H159" s="56">
        <f t="shared" si="45"/>
        <v>997.93820999999991</v>
      </c>
      <c r="I159" s="56">
        <f t="shared" si="45"/>
        <v>474.01768000000015</v>
      </c>
      <c r="J159" s="56">
        <f t="shared" si="45"/>
        <v>489.37754000000001</v>
      </c>
      <c r="K159" s="75">
        <f t="shared" si="45"/>
        <v>6624.5645710000008</v>
      </c>
    </row>
    <row r="160" spans="2:11" x14ac:dyDescent="0.2">
      <c r="B160" s="500">
        <v>2011</v>
      </c>
      <c r="C160" s="503" t="s">
        <v>178</v>
      </c>
      <c r="D160" s="154" t="s">
        <v>176</v>
      </c>
      <c r="E160" s="166">
        <v>0</v>
      </c>
      <c r="F160" s="166">
        <v>0</v>
      </c>
      <c r="G160" s="166">
        <v>0</v>
      </c>
      <c r="H160" s="166">
        <v>0</v>
      </c>
      <c r="I160" s="166">
        <v>0</v>
      </c>
      <c r="J160" s="166">
        <v>0</v>
      </c>
      <c r="K160" s="157">
        <f>SUM(E160:J160)</f>
        <v>0</v>
      </c>
    </row>
    <row r="161" spans="2:11" x14ac:dyDescent="0.2">
      <c r="B161" s="501"/>
      <c r="C161" s="504"/>
      <c r="D161" s="156" t="s">
        <v>177</v>
      </c>
      <c r="E161" s="166">
        <v>0</v>
      </c>
      <c r="F161" s="166">
        <v>0</v>
      </c>
      <c r="G161" s="166">
        <v>0</v>
      </c>
      <c r="H161" s="166">
        <v>0</v>
      </c>
      <c r="I161" s="166">
        <v>0</v>
      </c>
      <c r="J161" s="166">
        <v>0</v>
      </c>
      <c r="K161" s="157">
        <f>SUM(E161:J161)</f>
        <v>0</v>
      </c>
    </row>
    <row r="162" spans="2:11" x14ac:dyDescent="0.2">
      <c r="B162" s="501"/>
      <c r="C162" s="504"/>
      <c r="D162" s="158" t="s">
        <v>178</v>
      </c>
      <c r="E162" s="166">
        <v>0</v>
      </c>
      <c r="F162" s="166">
        <v>0</v>
      </c>
      <c r="G162" s="166">
        <v>0</v>
      </c>
      <c r="H162" s="166">
        <v>0</v>
      </c>
      <c r="I162" s="166">
        <v>0</v>
      </c>
      <c r="J162" s="166">
        <v>0</v>
      </c>
      <c r="K162" s="162">
        <f>SUM(E162:J162)</f>
        <v>0</v>
      </c>
    </row>
    <row r="163" spans="2:11" x14ac:dyDescent="0.2">
      <c r="B163" s="501"/>
      <c r="C163" s="254" t="s">
        <v>190</v>
      </c>
      <c r="D163" s="274"/>
      <c r="E163" s="275">
        <f t="shared" ref="E163:K163" si="46">SUM(E160:E162)</f>
        <v>0</v>
      </c>
      <c r="F163" s="275">
        <f t="shared" si="46"/>
        <v>0</v>
      </c>
      <c r="G163" s="275">
        <f t="shared" si="46"/>
        <v>0</v>
      </c>
      <c r="H163" s="275">
        <f t="shared" si="46"/>
        <v>0</v>
      </c>
      <c r="I163" s="275">
        <f t="shared" si="46"/>
        <v>0</v>
      </c>
      <c r="J163" s="275">
        <f t="shared" si="46"/>
        <v>0</v>
      </c>
      <c r="K163" s="276">
        <f t="shared" si="46"/>
        <v>0</v>
      </c>
    </row>
    <row r="164" spans="2:11" x14ac:dyDescent="0.2">
      <c r="B164" s="501"/>
      <c r="C164" s="505" t="s">
        <v>180</v>
      </c>
      <c r="D164" s="259" t="s">
        <v>176</v>
      </c>
      <c r="E164" s="277">
        <v>362.84981000000005</v>
      </c>
      <c r="F164" s="277">
        <v>217.08240900000004</v>
      </c>
      <c r="G164" s="277">
        <v>1572.9906040000003</v>
      </c>
      <c r="H164" s="277">
        <v>72.847560000000001</v>
      </c>
      <c r="I164" s="277">
        <v>56.713499999999996</v>
      </c>
      <c r="J164" s="277">
        <v>78.884779999999992</v>
      </c>
      <c r="K164" s="248">
        <f>SUM(E164:J164)</f>
        <v>2361.3686630000002</v>
      </c>
    </row>
    <row r="165" spans="2:11" x14ac:dyDescent="0.2">
      <c r="B165" s="501"/>
      <c r="C165" s="505"/>
      <c r="D165" s="261" t="s">
        <v>177</v>
      </c>
      <c r="E165" s="277">
        <v>341.63161300000002</v>
      </c>
      <c r="F165" s="277">
        <v>587.62103700000023</v>
      </c>
      <c r="G165" s="277">
        <v>987.36573699999963</v>
      </c>
      <c r="H165" s="277">
        <v>253.11759999999998</v>
      </c>
      <c r="I165" s="277">
        <v>379.03330000000005</v>
      </c>
      <c r="J165" s="277">
        <v>316.04843700000004</v>
      </c>
      <c r="K165" s="248">
        <f>SUM(E165:J165)</f>
        <v>2864.817724</v>
      </c>
    </row>
    <row r="166" spans="2:11" x14ac:dyDescent="0.2">
      <c r="B166" s="501"/>
      <c r="C166" s="505"/>
      <c r="D166" s="262" t="s">
        <v>178</v>
      </c>
      <c r="E166" s="278">
        <v>0</v>
      </c>
      <c r="F166" s="277">
        <v>24.088159999999998</v>
      </c>
      <c r="G166" s="277">
        <v>3.6510400000000001</v>
      </c>
      <c r="H166" s="277">
        <v>3.0000000000000001E-3</v>
      </c>
      <c r="I166" s="277">
        <v>0.61480000000000001</v>
      </c>
      <c r="J166" s="277">
        <v>6.0258070000000004</v>
      </c>
      <c r="K166" s="258">
        <f>SUM(E166:J166)</f>
        <v>34.382807</v>
      </c>
    </row>
    <row r="167" spans="2:11" x14ac:dyDescent="0.2">
      <c r="B167" s="501"/>
      <c r="C167" s="249" t="s">
        <v>181</v>
      </c>
      <c r="D167" s="274"/>
      <c r="E167" s="243">
        <f t="shared" ref="E167:K167" si="47">SUM(E164:E166)</f>
        <v>704.48142300000006</v>
      </c>
      <c r="F167" s="243">
        <f t="shared" si="47"/>
        <v>828.79160600000023</v>
      </c>
      <c r="G167" s="243">
        <f t="shared" si="47"/>
        <v>2564.0073809999999</v>
      </c>
      <c r="H167" s="243">
        <f t="shared" si="47"/>
        <v>325.96815999999995</v>
      </c>
      <c r="I167" s="243">
        <f t="shared" si="47"/>
        <v>436.36160000000007</v>
      </c>
      <c r="J167" s="243">
        <f t="shared" si="47"/>
        <v>400.959024</v>
      </c>
      <c r="K167" s="244">
        <f t="shared" si="47"/>
        <v>5260.5691939999997</v>
      </c>
    </row>
    <row r="168" spans="2:11" x14ac:dyDescent="0.2">
      <c r="B168" s="501"/>
      <c r="C168" s="506" t="s">
        <v>182</v>
      </c>
      <c r="D168" s="259" t="s">
        <v>176</v>
      </c>
      <c r="E168" s="277">
        <v>474.92840999999999</v>
      </c>
      <c r="F168" s="277">
        <v>429.80527999999998</v>
      </c>
      <c r="G168" s="277">
        <v>452.57822699999997</v>
      </c>
      <c r="H168" s="279">
        <v>849.65172200000006</v>
      </c>
      <c r="I168" s="277">
        <v>30.981000000000002</v>
      </c>
      <c r="J168" s="277">
        <v>126.82299999999999</v>
      </c>
      <c r="K168" s="248">
        <f>SUM(E168:J168)</f>
        <v>2364.7676390000001</v>
      </c>
    </row>
    <row r="169" spans="2:11" x14ac:dyDescent="0.2">
      <c r="B169" s="501"/>
      <c r="C169" s="506"/>
      <c r="D169" s="261" t="s">
        <v>177</v>
      </c>
      <c r="E169" s="277">
        <v>0</v>
      </c>
      <c r="F169" s="277">
        <v>0</v>
      </c>
      <c r="G169" s="277">
        <v>0</v>
      </c>
      <c r="H169" s="277">
        <v>0</v>
      </c>
      <c r="I169" s="277">
        <v>0</v>
      </c>
      <c r="J169" s="277">
        <v>0</v>
      </c>
      <c r="K169" s="248">
        <f>SUM(E169:J169)</f>
        <v>0</v>
      </c>
    </row>
    <row r="170" spans="2:11" x14ac:dyDescent="0.2">
      <c r="B170" s="501"/>
      <c r="C170" s="506"/>
      <c r="D170" s="262" t="s">
        <v>178</v>
      </c>
      <c r="E170" s="277">
        <v>0</v>
      </c>
      <c r="F170" s="277">
        <v>0</v>
      </c>
      <c r="G170" s="277">
        <v>0</v>
      </c>
      <c r="H170" s="277">
        <v>0.54</v>
      </c>
      <c r="I170" s="277">
        <v>0</v>
      </c>
      <c r="J170" s="277">
        <v>0</v>
      </c>
      <c r="K170" s="258">
        <f>SUM(E170:J170)</f>
        <v>0.54</v>
      </c>
    </row>
    <row r="171" spans="2:11" x14ac:dyDescent="0.2">
      <c r="B171" s="501"/>
      <c r="C171" s="250" t="s">
        <v>183</v>
      </c>
      <c r="D171" s="274"/>
      <c r="E171" s="243">
        <f t="shared" ref="E171:K171" si="48">SUM(E168:E170)</f>
        <v>474.92840999999999</v>
      </c>
      <c r="F171" s="243">
        <f t="shared" si="48"/>
        <v>429.80527999999998</v>
      </c>
      <c r="G171" s="243">
        <f t="shared" si="48"/>
        <v>452.57822699999997</v>
      </c>
      <c r="H171" s="243">
        <f t="shared" si="48"/>
        <v>850.19172200000003</v>
      </c>
      <c r="I171" s="243">
        <f t="shared" si="48"/>
        <v>30.981000000000002</v>
      </c>
      <c r="J171" s="243">
        <f t="shared" si="48"/>
        <v>126.82299999999999</v>
      </c>
      <c r="K171" s="244">
        <f t="shared" si="48"/>
        <v>2365.3076390000001</v>
      </c>
    </row>
    <row r="172" spans="2:11" x14ac:dyDescent="0.2">
      <c r="B172" s="501"/>
      <c r="C172" s="507" t="s">
        <v>184</v>
      </c>
      <c r="D172" s="259" t="s">
        <v>176</v>
      </c>
      <c r="E172" s="277">
        <v>0</v>
      </c>
      <c r="F172" s="277">
        <v>0</v>
      </c>
      <c r="G172" s="277">
        <v>0</v>
      </c>
      <c r="H172" s="277">
        <v>0</v>
      </c>
      <c r="I172" s="277">
        <v>3.9439000000000002</v>
      </c>
      <c r="J172" s="277">
        <v>0</v>
      </c>
      <c r="K172" s="248">
        <f>SUM(E172:J172)</f>
        <v>3.9439000000000002</v>
      </c>
    </row>
    <row r="173" spans="2:11" x14ac:dyDescent="0.2">
      <c r="B173" s="501"/>
      <c r="C173" s="507"/>
      <c r="D173" s="261" t="s">
        <v>177</v>
      </c>
      <c r="E173" s="277">
        <v>0</v>
      </c>
      <c r="F173" s="277">
        <v>0</v>
      </c>
      <c r="G173" s="277">
        <v>0</v>
      </c>
      <c r="H173" s="277">
        <v>0</v>
      </c>
      <c r="I173" s="277">
        <v>0</v>
      </c>
      <c r="J173" s="277">
        <v>0</v>
      </c>
      <c r="K173" s="248">
        <f>SUM(E173:J173)</f>
        <v>0</v>
      </c>
    </row>
    <row r="174" spans="2:11" x14ac:dyDescent="0.2">
      <c r="B174" s="501"/>
      <c r="C174" s="508"/>
      <c r="D174" s="262" t="s">
        <v>178</v>
      </c>
      <c r="E174" s="277">
        <v>0</v>
      </c>
      <c r="F174" s="277">
        <v>0</v>
      </c>
      <c r="G174" s="277">
        <v>0</v>
      </c>
      <c r="H174" s="277">
        <v>0</v>
      </c>
      <c r="I174" s="277">
        <v>0</v>
      </c>
      <c r="J174" s="277">
        <v>0</v>
      </c>
      <c r="K174" s="258">
        <f>SUM(E174:J174)</f>
        <v>0</v>
      </c>
    </row>
    <row r="175" spans="2:11" x14ac:dyDescent="0.2">
      <c r="B175" s="502"/>
      <c r="C175" s="263" t="s">
        <v>185</v>
      </c>
      <c r="D175" s="274"/>
      <c r="E175" s="243">
        <f t="shared" ref="E175:K175" si="49">SUM(E172:E174)</f>
        <v>0</v>
      </c>
      <c r="F175" s="243">
        <f t="shared" si="49"/>
        <v>0</v>
      </c>
      <c r="G175" s="243">
        <f t="shared" si="49"/>
        <v>0</v>
      </c>
      <c r="H175" s="243">
        <f t="shared" si="49"/>
        <v>0</v>
      </c>
      <c r="I175" s="243">
        <f t="shared" si="49"/>
        <v>3.9439000000000002</v>
      </c>
      <c r="J175" s="243">
        <f t="shared" si="49"/>
        <v>0</v>
      </c>
      <c r="K175" s="244">
        <f t="shared" si="49"/>
        <v>3.9439000000000002</v>
      </c>
    </row>
    <row r="176" spans="2:11" ht="18" customHeight="1" x14ac:dyDescent="0.2">
      <c r="B176" s="178" t="s">
        <v>198</v>
      </c>
      <c r="C176" s="180"/>
      <c r="D176" s="179"/>
      <c r="E176" s="56">
        <f t="shared" ref="E176:K176" si="50">+E175+E171+E167+E163</f>
        <v>1179.4098330000002</v>
      </c>
      <c r="F176" s="56">
        <f t="shared" si="50"/>
        <v>1258.5968860000003</v>
      </c>
      <c r="G176" s="56">
        <f t="shared" si="50"/>
        <v>3016.5856079999999</v>
      </c>
      <c r="H176" s="56">
        <f t="shared" si="50"/>
        <v>1176.1598819999999</v>
      </c>
      <c r="I176" s="56">
        <f t="shared" si="50"/>
        <v>471.28650000000005</v>
      </c>
      <c r="J176" s="56">
        <f t="shared" si="50"/>
        <v>527.78202399999998</v>
      </c>
      <c r="K176" s="75">
        <f t="shared" si="50"/>
        <v>7629.8207330000005</v>
      </c>
    </row>
    <row r="177" spans="2:11" x14ac:dyDescent="0.2">
      <c r="B177" s="500">
        <v>2012</v>
      </c>
      <c r="C177" s="503" t="s">
        <v>178</v>
      </c>
      <c r="D177" s="154" t="s">
        <v>176</v>
      </c>
      <c r="E177" s="166">
        <v>0</v>
      </c>
      <c r="F177" s="166">
        <v>0</v>
      </c>
      <c r="G177" s="166">
        <v>0</v>
      </c>
      <c r="H177" s="166">
        <v>0</v>
      </c>
      <c r="I177" s="166">
        <v>0</v>
      </c>
      <c r="J177" s="166">
        <v>0</v>
      </c>
      <c r="K177" s="157">
        <f>SUM(E177:J177)</f>
        <v>0</v>
      </c>
    </row>
    <row r="178" spans="2:11" x14ac:dyDescent="0.2">
      <c r="B178" s="501"/>
      <c r="C178" s="504"/>
      <c r="D178" s="156" t="s">
        <v>177</v>
      </c>
      <c r="E178" s="166">
        <v>0</v>
      </c>
      <c r="F178" s="166">
        <v>0</v>
      </c>
      <c r="G178" s="166">
        <v>0</v>
      </c>
      <c r="H178" s="166">
        <v>0</v>
      </c>
      <c r="I178" s="166">
        <v>0</v>
      </c>
      <c r="J178" s="166">
        <v>0</v>
      </c>
      <c r="K178" s="157">
        <f>SUM(E178:J178)</f>
        <v>0</v>
      </c>
    </row>
    <row r="179" spans="2:11" x14ac:dyDescent="0.2">
      <c r="B179" s="501"/>
      <c r="C179" s="504"/>
      <c r="D179" s="158" t="s">
        <v>178</v>
      </c>
      <c r="E179" s="166">
        <v>0</v>
      </c>
      <c r="F179" s="166">
        <v>0</v>
      </c>
      <c r="G179" s="166">
        <v>0</v>
      </c>
      <c r="H179" s="166">
        <v>0</v>
      </c>
      <c r="I179" s="166">
        <v>0</v>
      </c>
      <c r="J179" s="166">
        <v>0</v>
      </c>
      <c r="K179" s="162">
        <f>SUM(E179:J179)</f>
        <v>0</v>
      </c>
    </row>
    <row r="180" spans="2:11" x14ac:dyDescent="0.2">
      <c r="B180" s="501"/>
      <c r="C180" s="254" t="s">
        <v>190</v>
      </c>
      <c r="D180" s="274"/>
      <c r="E180" s="275">
        <f t="shared" ref="E180:K180" si="51">SUM(E177:E179)</f>
        <v>0</v>
      </c>
      <c r="F180" s="275">
        <f t="shared" si="51"/>
        <v>0</v>
      </c>
      <c r="G180" s="275">
        <f t="shared" si="51"/>
        <v>0</v>
      </c>
      <c r="H180" s="275">
        <f t="shared" si="51"/>
        <v>0</v>
      </c>
      <c r="I180" s="275">
        <f t="shared" si="51"/>
        <v>0</v>
      </c>
      <c r="J180" s="275">
        <f t="shared" si="51"/>
        <v>0</v>
      </c>
      <c r="K180" s="276">
        <f t="shared" si="51"/>
        <v>0</v>
      </c>
    </row>
    <row r="181" spans="2:11" x14ac:dyDescent="0.2">
      <c r="B181" s="501"/>
      <c r="C181" s="505" t="s">
        <v>180</v>
      </c>
      <c r="D181" s="259" t="s">
        <v>176</v>
      </c>
      <c r="E181" s="280">
        <v>4.3643199999999993</v>
      </c>
      <c r="F181" s="280">
        <v>292.37403199999994</v>
      </c>
      <c r="G181" s="280">
        <v>924.42177699999991</v>
      </c>
      <c r="H181" s="280">
        <v>128.79651999999999</v>
      </c>
      <c r="I181" s="280">
        <v>67.682770999999988</v>
      </c>
      <c r="J181" s="280">
        <v>65.327390000000008</v>
      </c>
      <c r="K181" s="248">
        <f>SUM(E181:J181)</f>
        <v>1482.9668099999997</v>
      </c>
    </row>
    <row r="182" spans="2:11" x14ac:dyDescent="0.2">
      <c r="B182" s="501"/>
      <c r="C182" s="505"/>
      <c r="D182" s="261" t="s">
        <v>177</v>
      </c>
      <c r="E182" s="280">
        <v>0.45806000000000002</v>
      </c>
      <c r="F182" s="280">
        <v>598.90267700000038</v>
      </c>
      <c r="G182" s="280">
        <v>1112.0874780000008</v>
      </c>
      <c r="H182" s="280">
        <v>264.81329999999991</v>
      </c>
      <c r="I182" s="280">
        <v>309.55133099999995</v>
      </c>
      <c r="J182" s="280">
        <v>291.60446000000002</v>
      </c>
      <c r="K182" s="248">
        <f>SUM(E182:J182)</f>
        <v>2577.4173060000012</v>
      </c>
    </row>
    <row r="183" spans="2:11" x14ac:dyDescent="0.2">
      <c r="B183" s="501"/>
      <c r="C183" s="505"/>
      <c r="D183" s="262" t="s">
        <v>178</v>
      </c>
      <c r="E183" s="278">
        <v>0</v>
      </c>
      <c r="F183" s="280">
        <v>31.409069999999993</v>
      </c>
      <c r="G183" s="280">
        <v>3.9112200000000001</v>
      </c>
      <c r="H183" s="278">
        <v>0</v>
      </c>
      <c r="I183" s="278">
        <v>0</v>
      </c>
      <c r="J183" s="280">
        <v>10.259282000000001</v>
      </c>
      <c r="K183" s="258">
        <f>SUM(E183:J183)</f>
        <v>45.579571999999992</v>
      </c>
    </row>
    <row r="184" spans="2:11" x14ac:dyDescent="0.2">
      <c r="B184" s="501"/>
      <c r="C184" s="249" t="s">
        <v>181</v>
      </c>
      <c r="D184" s="274"/>
      <c r="E184" s="243">
        <f t="shared" ref="E184:K184" si="52">SUM(E181:E183)</f>
        <v>4.822379999999999</v>
      </c>
      <c r="F184" s="243">
        <f t="shared" si="52"/>
        <v>922.68577900000037</v>
      </c>
      <c r="G184" s="243">
        <f t="shared" si="52"/>
        <v>2040.4204750000008</v>
      </c>
      <c r="H184" s="243">
        <f t="shared" si="52"/>
        <v>393.6098199999999</v>
      </c>
      <c r="I184" s="243">
        <f t="shared" si="52"/>
        <v>377.23410199999995</v>
      </c>
      <c r="J184" s="243">
        <f t="shared" si="52"/>
        <v>367.19113200000004</v>
      </c>
      <c r="K184" s="244">
        <f t="shared" si="52"/>
        <v>4105.9636880000007</v>
      </c>
    </row>
    <row r="185" spans="2:11" x14ac:dyDescent="0.2">
      <c r="B185" s="501"/>
      <c r="C185" s="506" t="s">
        <v>182</v>
      </c>
      <c r="D185" s="259" t="s">
        <v>176</v>
      </c>
      <c r="E185" s="280">
        <v>222.56349</v>
      </c>
      <c r="F185" s="280">
        <v>295.62400000000002</v>
      </c>
      <c r="G185" s="280">
        <v>817.16083000000003</v>
      </c>
      <c r="H185" s="280">
        <v>790.25452299999995</v>
      </c>
      <c r="I185" s="280">
        <v>55.823999999999998</v>
      </c>
      <c r="J185" s="280">
        <v>158.69499999999999</v>
      </c>
      <c r="K185" s="248">
        <f>SUM(E185:J185)</f>
        <v>2340.1218430000004</v>
      </c>
    </row>
    <row r="186" spans="2:11" x14ac:dyDescent="0.2">
      <c r="B186" s="501"/>
      <c r="C186" s="506"/>
      <c r="D186" s="261" t="s">
        <v>177</v>
      </c>
      <c r="E186" s="277">
        <v>0</v>
      </c>
      <c r="F186" s="277">
        <v>0</v>
      </c>
      <c r="G186" s="277">
        <v>0</v>
      </c>
      <c r="H186" s="277">
        <v>0</v>
      </c>
      <c r="I186" s="277">
        <v>0</v>
      </c>
      <c r="J186" s="277">
        <v>0</v>
      </c>
      <c r="K186" s="248">
        <f>SUM(E186:J186)</f>
        <v>0</v>
      </c>
    </row>
    <row r="187" spans="2:11" x14ac:dyDescent="0.2">
      <c r="B187" s="501"/>
      <c r="C187" s="506"/>
      <c r="D187" s="262" t="s">
        <v>178</v>
      </c>
      <c r="E187" s="277">
        <v>0</v>
      </c>
      <c r="F187" s="277">
        <v>0</v>
      </c>
      <c r="G187" s="277">
        <v>0</v>
      </c>
      <c r="H187" s="277">
        <v>0</v>
      </c>
      <c r="I187" s="277">
        <v>0</v>
      </c>
      <c r="J187" s="277">
        <v>0</v>
      </c>
      <c r="K187" s="258">
        <f>SUM(E187:J187)</f>
        <v>0</v>
      </c>
    </row>
    <row r="188" spans="2:11" x14ac:dyDescent="0.2">
      <c r="B188" s="501"/>
      <c r="C188" s="250" t="s">
        <v>183</v>
      </c>
      <c r="D188" s="274"/>
      <c r="E188" s="243">
        <f t="shared" ref="E188:K188" si="53">SUM(E185:E187)</f>
        <v>222.56349</v>
      </c>
      <c r="F188" s="243">
        <f t="shared" si="53"/>
        <v>295.62400000000002</v>
      </c>
      <c r="G188" s="243">
        <f t="shared" si="53"/>
        <v>817.16083000000003</v>
      </c>
      <c r="H188" s="243">
        <f t="shared" si="53"/>
        <v>790.25452299999995</v>
      </c>
      <c r="I188" s="243">
        <f t="shared" si="53"/>
        <v>55.823999999999998</v>
      </c>
      <c r="J188" s="243">
        <f t="shared" si="53"/>
        <v>158.69499999999999</v>
      </c>
      <c r="K188" s="244">
        <f t="shared" si="53"/>
        <v>2340.1218430000004</v>
      </c>
    </row>
    <row r="189" spans="2:11" x14ac:dyDescent="0.2">
      <c r="B189" s="501"/>
      <c r="C189" s="507" t="s">
        <v>184</v>
      </c>
      <c r="D189" s="259" t="s">
        <v>176</v>
      </c>
      <c r="E189" s="277">
        <v>0</v>
      </c>
      <c r="F189" s="277">
        <v>0</v>
      </c>
      <c r="G189" s="277">
        <v>0</v>
      </c>
      <c r="H189" s="277">
        <v>0</v>
      </c>
      <c r="I189" s="280">
        <v>0.72899999999999998</v>
      </c>
      <c r="J189" s="277">
        <v>0</v>
      </c>
      <c r="K189" s="248">
        <f>SUM(E189:J189)</f>
        <v>0.72899999999999998</v>
      </c>
    </row>
    <row r="190" spans="2:11" x14ac:dyDescent="0.2">
      <c r="B190" s="501"/>
      <c r="C190" s="507"/>
      <c r="D190" s="261" t="s">
        <v>177</v>
      </c>
      <c r="E190" s="277">
        <v>0</v>
      </c>
      <c r="F190" s="277">
        <v>0</v>
      </c>
      <c r="G190" s="277">
        <v>0</v>
      </c>
      <c r="H190" s="277">
        <v>0</v>
      </c>
      <c r="I190" s="277">
        <v>0</v>
      </c>
      <c r="J190" s="277">
        <v>0</v>
      </c>
      <c r="K190" s="248">
        <f>SUM(E190:J190)</f>
        <v>0</v>
      </c>
    </row>
    <row r="191" spans="2:11" x14ac:dyDescent="0.2">
      <c r="B191" s="501"/>
      <c r="C191" s="508"/>
      <c r="D191" s="262" t="s">
        <v>178</v>
      </c>
      <c r="E191" s="277">
        <v>0</v>
      </c>
      <c r="F191" s="277">
        <v>0</v>
      </c>
      <c r="G191" s="277">
        <v>0</v>
      </c>
      <c r="H191" s="277">
        <v>0</v>
      </c>
      <c r="I191" s="277">
        <v>0</v>
      </c>
      <c r="J191" s="277">
        <v>0</v>
      </c>
      <c r="K191" s="258">
        <f>SUM(E191:J191)</f>
        <v>0</v>
      </c>
    </row>
    <row r="192" spans="2:11" x14ac:dyDescent="0.2">
      <c r="B192" s="502"/>
      <c r="C192" s="263" t="s">
        <v>185</v>
      </c>
      <c r="D192" s="274"/>
      <c r="E192" s="243">
        <f t="shared" ref="E192:K192" si="54">SUM(E189:E191)</f>
        <v>0</v>
      </c>
      <c r="F192" s="243">
        <f t="shared" si="54"/>
        <v>0</v>
      </c>
      <c r="G192" s="243">
        <f t="shared" si="54"/>
        <v>0</v>
      </c>
      <c r="H192" s="243">
        <f t="shared" si="54"/>
        <v>0</v>
      </c>
      <c r="I192" s="243">
        <f t="shared" si="54"/>
        <v>0.72899999999999998</v>
      </c>
      <c r="J192" s="243">
        <f t="shared" si="54"/>
        <v>0</v>
      </c>
      <c r="K192" s="244">
        <f t="shared" si="54"/>
        <v>0.72899999999999998</v>
      </c>
    </row>
    <row r="193" spans="2:11" ht="19.5" customHeight="1" x14ac:dyDescent="0.2">
      <c r="B193" s="178" t="s">
        <v>199</v>
      </c>
      <c r="C193" s="180"/>
      <c r="D193" s="179"/>
      <c r="E193" s="56">
        <f t="shared" ref="E193:K193" si="55">+E192+E188+E184+E180</f>
        <v>227.38587000000001</v>
      </c>
      <c r="F193" s="56">
        <f t="shared" si="55"/>
        <v>1218.3097790000004</v>
      </c>
      <c r="G193" s="56">
        <f t="shared" si="55"/>
        <v>2857.5813050000006</v>
      </c>
      <c r="H193" s="56">
        <f t="shared" si="55"/>
        <v>1183.8643429999997</v>
      </c>
      <c r="I193" s="56">
        <f t="shared" si="55"/>
        <v>433.78710199999995</v>
      </c>
      <c r="J193" s="56">
        <f t="shared" si="55"/>
        <v>525.88613200000009</v>
      </c>
      <c r="K193" s="75">
        <f t="shared" si="55"/>
        <v>6446.8145310000009</v>
      </c>
    </row>
    <row r="194" spans="2:11" x14ac:dyDescent="0.2">
      <c r="B194" s="500">
        <v>2013</v>
      </c>
      <c r="C194" s="503" t="s">
        <v>178</v>
      </c>
      <c r="D194" s="154" t="s">
        <v>176</v>
      </c>
      <c r="E194" s="166">
        <v>0</v>
      </c>
      <c r="F194" s="166">
        <v>0</v>
      </c>
      <c r="G194" s="166">
        <v>0</v>
      </c>
      <c r="H194" s="166">
        <v>0</v>
      </c>
      <c r="I194" s="166">
        <v>0</v>
      </c>
      <c r="J194" s="166">
        <v>0</v>
      </c>
      <c r="K194" s="157">
        <f>SUM(E194:J194)</f>
        <v>0</v>
      </c>
    </row>
    <row r="195" spans="2:11" x14ac:dyDescent="0.2">
      <c r="B195" s="501"/>
      <c r="C195" s="504"/>
      <c r="D195" s="156" t="s">
        <v>177</v>
      </c>
      <c r="E195" s="166">
        <v>0</v>
      </c>
      <c r="F195" s="166">
        <v>0</v>
      </c>
      <c r="G195" s="166">
        <v>0</v>
      </c>
      <c r="H195" s="166">
        <v>0</v>
      </c>
      <c r="I195" s="166">
        <v>0</v>
      </c>
      <c r="J195" s="166">
        <v>0</v>
      </c>
      <c r="K195" s="157">
        <f>SUM(E195:J195)</f>
        <v>0</v>
      </c>
    </row>
    <row r="196" spans="2:11" x14ac:dyDescent="0.2">
      <c r="B196" s="501"/>
      <c r="C196" s="504"/>
      <c r="D196" s="158" t="s">
        <v>178</v>
      </c>
      <c r="E196" s="166">
        <v>0</v>
      </c>
      <c r="F196" s="166">
        <v>0</v>
      </c>
      <c r="G196" s="166">
        <v>0</v>
      </c>
      <c r="H196" s="166">
        <v>0</v>
      </c>
      <c r="I196" s="166">
        <v>0</v>
      </c>
      <c r="J196" s="166">
        <v>0</v>
      </c>
      <c r="K196" s="162">
        <f>SUM(E196:J196)</f>
        <v>0</v>
      </c>
    </row>
    <row r="197" spans="2:11" x14ac:dyDescent="0.2">
      <c r="B197" s="501"/>
      <c r="C197" s="254" t="s">
        <v>190</v>
      </c>
      <c r="D197" s="274"/>
      <c r="E197" s="275">
        <f t="shared" ref="E197:K197" si="56">SUM(E194:E196)</f>
        <v>0</v>
      </c>
      <c r="F197" s="275">
        <f t="shared" si="56"/>
        <v>0</v>
      </c>
      <c r="G197" s="275">
        <f t="shared" si="56"/>
        <v>0</v>
      </c>
      <c r="H197" s="275">
        <f t="shared" si="56"/>
        <v>0</v>
      </c>
      <c r="I197" s="275">
        <f t="shared" si="56"/>
        <v>0</v>
      </c>
      <c r="J197" s="275">
        <f t="shared" si="56"/>
        <v>0</v>
      </c>
      <c r="K197" s="276">
        <f t="shared" si="56"/>
        <v>0</v>
      </c>
    </row>
    <row r="198" spans="2:11" x14ac:dyDescent="0.2">
      <c r="B198" s="501"/>
      <c r="C198" s="505" t="s">
        <v>180</v>
      </c>
      <c r="D198" s="259" t="s">
        <v>176</v>
      </c>
      <c r="E198" s="280">
        <v>56.97889</v>
      </c>
      <c r="F198" s="280">
        <v>375.86888600000003</v>
      </c>
      <c r="G198" s="280">
        <v>1667.5886649999998</v>
      </c>
      <c r="H198" s="280">
        <v>228.43668799999995</v>
      </c>
      <c r="I198" s="280">
        <v>82.956600000000009</v>
      </c>
      <c r="J198" s="280">
        <v>79.137338999999997</v>
      </c>
      <c r="K198" s="248">
        <f>SUM(E198:J198)</f>
        <v>2490.9670679999995</v>
      </c>
    </row>
    <row r="199" spans="2:11" x14ac:dyDescent="0.2">
      <c r="B199" s="501"/>
      <c r="C199" s="505"/>
      <c r="D199" s="261" t="s">
        <v>177</v>
      </c>
      <c r="E199" s="278">
        <v>0</v>
      </c>
      <c r="F199" s="280">
        <v>434.20564199999995</v>
      </c>
      <c r="G199" s="280">
        <v>1094.7491910000003</v>
      </c>
      <c r="H199" s="280">
        <v>203.89924899999994</v>
      </c>
      <c r="I199" s="280">
        <v>231.62743700000001</v>
      </c>
      <c r="J199" s="280">
        <v>279.74708099999992</v>
      </c>
      <c r="K199" s="248">
        <f>SUM(E199:J199)</f>
        <v>2244.2286000000004</v>
      </c>
    </row>
    <row r="200" spans="2:11" x14ac:dyDescent="0.2">
      <c r="B200" s="501"/>
      <c r="C200" s="505"/>
      <c r="D200" s="262" t="s">
        <v>178</v>
      </c>
      <c r="E200" s="278">
        <v>0</v>
      </c>
      <c r="F200" s="280">
        <v>34.046959999999999</v>
      </c>
      <c r="G200" s="280">
        <v>3.5540399999999996</v>
      </c>
      <c r="H200" s="278">
        <v>0</v>
      </c>
      <c r="I200" s="278">
        <v>0</v>
      </c>
      <c r="J200" s="280">
        <v>8.5263950000000008</v>
      </c>
      <c r="K200" s="258">
        <f>SUM(E200:J200)</f>
        <v>46.127395</v>
      </c>
    </row>
    <row r="201" spans="2:11" x14ac:dyDescent="0.2">
      <c r="B201" s="501"/>
      <c r="C201" s="249" t="s">
        <v>181</v>
      </c>
      <c r="D201" s="274"/>
      <c r="E201" s="243">
        <f t="shared" ref="E201:K201" si="57">SUM(E198:E200)</f>
        <v>56.97889</v>
      </c>
      <c r="F201" s="243">
        <f t="shared" si="57"/>
        <v>844.121488</v>
      </c>
      <c r="G201" s="243">
        <f t="shared" si="57"/>
        <v>2765.8918960000001</v>
      </c>
      <c r="H201" s="243">
        <f t="shared" si="57"/>
        <v>432.33593699999989</v>
      </c>
      <c r="I201" s="243">
        <f t="shared" si="57"/>
        <v>314.58403700000002</v>
      </c>
      <c r="J201" s="243">
        <f t="shared" si="57"/>
        <v>367.4108149999999</v>
      </c>
      <c r="K201" s="244">
        <f t="shared" si="57"/>
        <v>4781.3230630000007</v>
      </c>
    </row>
    <row r="202" spans="2:11" x14ac:dyDescent="0.2">
      <c r="B202" s="501"/>
      <c r="C202" s="506" t="s">
        <v>182</v>
      </c>
      <c r="D202" s="259" t="s">
        <v>176</v>
      </c>
      <c r="E202" s="280">
        <v>470.06487500000009</v>
      </c>
      <c r="F202" s="280">
        <v>397.02599999999995</v>
      </c>
      <c r="G202" s="280">
        <v>492.38413200000002</v>
      </c>
      <c r="H202" s="280">
        <v>779.98279099999991</v>
      </c>
      <c r="I202" s="280">
        <v>46.578000000000003</v>
      </c>
      <c r="J202" s="280">
        <v>103.188</v>
      </c>
      <c r="K202" s="248">
        <f>SUM(E202:J202)</f>
        <v>2289.223798</v>
      </c>
    </row>
    <row r="203" spans="2:11" x14ac:dyDescent="0.2">
      <c r="B203" s="501"/>
      <c r="C203" s="506"/>
      <c r="D203" s="261" t="s">
        <v>177</v>
      </c>
      <c r="E203" s="278">
        <v>0</v>
      </c>
      <c r="F203" s="278">
        <v>0</v>
      </c>
      <c r="G203" s="278">
        <v>0</v>
      </c>
      <c r="H203" s="278">
        <v>0</v>
      </c>
      <c r="I203" s="278">
        <v>0</v>
      </c>
      <c r="J203" s="278">
        <v>0</v>
      </c>
      <c r="K203" s="248">
        <f>SUM(E203:J203)</f>
        <v>0</v>
      </c>
    </row>
    <row r="204" spans="2:11" x14ac:dyDescent="0.2">
      <c r="B204" s="501"/>
      <c r="C204" s="506"/>
      <c r="D204" s="262" t="s">
        <v>178</v>
      </c>
      <c r="E204" s="280">
        <v>3.2659999999999995E-2</v>
      </c>
      <c r="F204" s="278">
        <v>0</v>
      </c>
      <c r="G204" s="278">
        <v>0</v>
      </c>
      <c r="H204" s="278">
        <v>0</v>
      </c>
      <c r="I204" s="278">
        <v>0</v>
      </c>
      <c r="J204" s="278">
        <v>0</v>
      </c>
      <c r="K204" s="258">
        <f>SUM(E204:J204)</f>
        <v>3.2659999999999995E-2</v>
      </c>
    </row>
    <row r="205" spans="2:11" x14ac:dyDescent="0.2">
      <c r="B205" s="501"/>
      <c r="C205" s="250" t="s">
        <v>183</v>
      </c>
      <c r="D205" s="274"/>
      <c r="E205" s="243">
        <f t="shared" ref="E205:K205" si="58">SUM(E202:E204)</f>
        <v>470.09753500000011</v>
      </c>
      <c r="F205" s="243">
        <f t="shared" si="58"/>
        <v>397.02599999999995</v>
      </c>
      <c r="G205" s="243">
        <f t="shared" si="58"/>
        <v>492.38413200000002</v>
      </c>
      <c r="H205" s="243">
        <f t="shared" si="58"/>
        <v>779.98279099999991</v>
      </c>
      <c r="I205" s="243">
        <f t="shared" si="58"/>
        <v>46.578000000000003</v>
      </c>
      <c r="J205" s="243">
        <f t="shared" si="58"/>
        <v>103.188</v>
      </c>
      <c r="K205" s="244">
        <f t="shared" si="58"/>
        <v>2289.2564579999998</v>
      </c>
    </row>
    <row r="206" spans="2:11" x14ac:dyDescent="0.2">
      <c r="B206" s="501"/>
      <c r="C206" s="507" t="s">
        <v>184</v>
      </c>
      <c r="D206" s="259" t="s">
        <v>176</v>
      </c>
      <c r="E206" s="278">
        <v>0</v>
      </c>
      <c r="F206" s="278">
        <v>0</v>
      </c>
      <c r="G206" s="278">
        <v>0</v>
      </c>
      <c r="H206" s="278">
        <v>0</v>
      </c>
      <c r="I206" s="278">
        <v>0</v>
      </c>
      <c r="J206" s="278">
        <v>0</v>
      </c>
      <c r="K206" s="248">
        <f>SUM(E206:J206)</f>
        <v>0</v>
      </c>
    </row>
    <row r="207" spans="2:11" x14ac:dyDescent="0.2">
      <c r="B207" s="501"/>
      <c r="C207" s="507"/>
      <c r="D207" s="261" t="s">
        <v>177</v>
      </c>
      <c r="E207" s="278">
        <v>0</v>
      </c>
      <c r="F207" s="278">
        <v>0</v>
      </c>
      <c r="G207" s="278">
        <v>0</v>
      </c>
      <c r="H207" s="278">
        <v>0</v>
      </c>
      <c r="I207" s="278">
        <v>0</v>
      </c>
      <c r="J207" s="278">
        <v>0</v>
      </c>
      <c r="K207" s="248">
        <f>SUM(E207:J207)</f>
        <v>0</v>
      </c>
    </row>
    <row r="208" spans="2:11" x14ac:dyDescent="0.2">
      <c r="B208" s="501"/>
      <c r="C208" s="508"/>
      <c r="D208" s="262" t="s">
        <v>178</v>
      </c>
      <c r="E208" s="278">
        <v>0</v>
      </c>
      <c r="F208" s="278">
        <v>0</v>
      </c>
      <c r="G208" s="278">
        <v>0</v>
      </c>
      <c r="H208" s="278">
        <v>0</v>
      </c>
      <c r="I208" s="278">
        <v>0</v>
      </c>
      <c r="J208" s="278">
        <v>0</v>
      </c>
      <c r="K208" s="258">
        <f>SUM(E208:J208)</f>
        <v>0</v>
      </c>
    </row>
    <row r="209" spans="2:11" x14ac:dyDescent="0.2">
      <c r="B209" s="502"/>
      <c r="C209" s="263" t="s">
        <v>185</v>
      </c>
      <c r="D209" s="274"/>
      <c r="E209" s="243">
        <f t="shared" ref="E209:K209" si="59">SUM(E206:E208)</f>
        <v>0</v>
      </c>
      <c r="F209" s="243">
        <f t="shared" si="59"/>
        <v>0</v>
      </c>
      <c r="G209" s="243">
        <f t="shared" si="59"/>
        <v>0</v>
      </c>
      <c r="H209" s="243">
        <f t="shared" si="59"/>
        <v>0</v>
      </c>
      <c r="I209" s="243">
        <f t="shared" si="59"/>
        <v>0</v>
      </c>
      <c r="J209" s="243">
        <f t="shared" si="59"/>
        <v>0</v>
      </c>
      <c r="K209" s="244">
        <f t="shared" si="59"/>
        <v>0</v>
      </c>
    </row>
    <row r="210" spans="2:11" ht="19.5" customHeight="1" x14ac:dyDescent="0.2">
      <c r="B210" s="178" t="s">
        <v>204</v>
      </c>
      <c r="C210" s="180"/>
      <c r="D210" s="179"/>
      <c r="E210" s="56">
        <f t="shared" ref="E210:K210" si="60">+E209+E205+E201+E197</f>
        <v>527.07642500000009</v>
      </c>
      <c r="F210" s="56">
        <f t="shared" si="60"/>
        <v>1241.1474880000001</v>
      </c>
      <c r="G210" s="56">
        <f t="shared" si="60"/>
        <v>3258.2760280000002</v>
      </c>
      <c r="H210" s="56">
        <f t="shared" si="60"/>
        <v>1212.3187279999997</v>
      </c>
      <c r="I210" s="56">
        <f t="shared" si="60"/>
        <v>361.16203700000005</v>
      </c>
      <c r="J210" s="56">
        <f t="shared" si="60"/>
        <v>470.59881499999989</v>
      </c>
      <c r="K210" s="75">
        <f t="shared" si="60"/>
        <v>7070.5795210000006</v>
      </c>
    </row>
    <row r="211" spans="2:11" x14ac:dyDescent="0.2">
      <c r="B211" s="500">
        <v>2014</v>
      </c>
      <c r="C211" s="503" t="s">
        <v>178</v>
      </c>
      <c r="D211" s="154" t="s">
        <v>176</v>
      </c>
      <c r="E211" s="166">
        <v>0</v>
      </c>
      <c r="F211" s="166">
        <v>0</v>
      </c>
      <c r="G211" s="166">
        <v>0</v>
      </c>
      <c r="H211" s="166">
        <v>0</v>
      </c>
      <c r="I211" s="166">
        <v>0</v>
      </c>
      <c r="J211" s="166">
        <v>0</v>
      </c>
      <c r="K211" s="157">
        <f>SUM(E211:J211)</f>
        <v>0</v>
      </c>
    </row>
    <row r="212" spans="2:11" x14ac:dyDescent="0.2">
      <c r="B212" s="501"/>
      <c r="C212" s="504"/>
      <c r="D212" s="156" t="s">
        <v>177</v>
      </c>
      <c r="E212" s="166">
        <v>0</v>
      </c>
      <c r="F212" s="166">
        <v>0</v>
      </c>
      <c r="G212" s="166">
        <v>0</v>
      </c>
      <c r="H212" s="166">
        <v>0</v>
      </c>
      <c r="I212" s="166">
        <v>0</v>
      </c>
      <c r="J212" s="166">
        <v>0</v>
      </c>
      <c r="K212" s="157">
        <f>SUM(E212:J212)</f>
        <v>0</v>
      </c>
    </row>
    <row r="213" spans="2:11" x14ac:dyDescent="0.2">
      <c r="B213" s="501"/>
      <c r="C213" s="504"/>
      <c r="D213" s="158" t="s">
        <v>178</v>
      </c>
      <c r="E213" s="166">
        <v>0</v>
      </c>
      <c r="F213" s="166">
        <v>0</v>
      </c>
      <c r="G213" s="166">
        <v>0</v>
      </c>
      <c r="H213" s="166">
        <v>0</v>
      </c>
      <c r="I213" s="166">
        <v>0</v>
      </c>
      <c r="J213" s="166">
        <v>0</v>
      </c>
      <c r="K213" s="162">
        <f>SUM(E213:J213)</f>
        <v>0</v>
      </c>
    </row>
    <row r="214" spans="2:11" x14ac:dyDescent="0.2">
      <c r="B214" s="501"/>
      <c r="C214" s="254" t="s">
        <v>190</v>
      </c>
      <c r="D214" s="274"/>
      <c r="E214" s="275">
        <f t="shared" ref="E214:K214" si="61">SUM(E211:E213)</f>
        <v>0</v>
      </c>
      <c r="F214" s="275">
        <f t="shared" si="61"/>
        <v>0</v>
      </c>
      <c r="G214" s="275">
        <f t="shared" si="61"/>
        <v>0</v>
      </c>
      <c r="H214" s="275">
        <f t="shared" si="61"/>
        <v>0</v>
      </c>
      <c r="I214" s="275">
        <f t="shared" si="61"/>
        <v>0</v>
      </c>
      <c r="J214" s="275">
        <f t="shared" si="61"/>
        <v>0</v>
      </c>
      <c r="K214" s="276">
        <f t="shared" si="61"/>
        <v>0</v>
      </c>
    </row>
    <row r="215" spans="2:11" x14ac:dyDescent="0.2">
      <c r="B215" s="501"/>
      <c r="C215" s="505" t="s">
        <v>180</v>
      </c>
      <c r="D215" s="259" t="s">
        <v>176</v>
      </c>
      <c r="E215" s="21">
        <v>367.33800199999996</v>
      </c>
      <c r="F215" s="21">
        <v>425.69448100000005</v>
      </c>
      <c r="G215" s="21">
        <v>1113.2678089999997</v>
      </c>
      <c r="H215" s="21">
        <v>604.39718900000003</v>
      </c>
      <c r="I215" s="21">
        <v>107.58893999999999</v>
      </c>
      <c r="J215" s="21">
        <v>47.888730000000002</v>
      </c>
      <c r="K215" s="248">
        <f>SUM(E215:J215)</f>
        <v>2666.1751509999999</v>
      </c>
    </row>
    <row r="216" spans="2:11" x14ac:dyDescent="0.2">
      <c r="B216" s="501"/>
      <c r="C216" s="505"/>
      <c r="D216" s="261" t="s">
        <v>177</v>
      </c>
      <c r="E216" s="21">
        <v>7.9713670000000008</v>
      </c>
      <c r="F216" s="21">
        <v>436.25874500000003</v>
      </c>
      <c r="G216" s="21">
        <v>1167.9731879999997</v>
      </c>
      <c r="H216" s="21">
        <v>217.41062900000006</v>
      </c>
      <c r="I216" s="21">
        <v>249.20642999999998</v>
      </c>
      <c r="J216" s="21">
        <v>308.27191699999997</v>
      </c>
      <c r="K216" s="248">
        <f>SUM(E216:J216)</f>
        <v>2387.0922759999999</v>
      </c>
    </row>
    <row r="217" spans="2:11" x14ac:dyDescent="0.2">
      <c r="B217" s="501"/>
      <c r="C217" s="505"/>
      <c r="D217" s="262" t="s">
        <v>178</v>
      </c>
      <c r="E217" s="166">
        <v>6.5323300000000009</v>
      </c>
      <c r="F217" s="21">
        <v>23.982079999999996</v>
      </c>
      <c r="G217" s="21">
        <v>0.37090000000000001</v>
      </c>
      <c r="H217" s="166">
        <v>0</v>
      </c>
      <c r="I217" s="166">
        <v>0</v>
      </c>
      <c r="J217" s="21">
        <v>12.295847999999999</v>
      </c>
      <c r="K217" s="258">
        <f>SUM(E217:J217)</f>
        <v>43.181157999999996</v>
      </c>
    </row>
    <row r="218" spans="2:11" x14ac:dyDescent="0.2">
      <c r="B218" s="501"/>
      <c r="C218" s="249" t="s">
        <v>181</v>
      </c>
      <c r="D218" s="274"/>
      <c r="E218" s="243">
        <f t="shared" ref="E218:K218" si="62">SUM(E215:E217)</f>
        <v>381.84169899999995</v>
      </c>
      <c r="F218" s="243">
        <f t="shared" si="62"/>
        <v>885.93530600000008</v>
      </c>
      <c r="G218" s="243">
        <f t="shared" si="62"/>
        <v>2281.6118969999993</v>
      </c>
      <c r="H218" s="243">
        <f t="shared" si="62"/>
        <v>821.80781800000011</v>
      </c>
      <c r="I218" s="243">
        <f t="shared" si="62"/>
        <v>356.79536999999999</v>
      </c>
      <c r="J218" s="243">
        <f t="shared" si="62"/>
        <v>368.45649499999996</v>
      </c>
      <c r="K218" s="244">
        <f t="shared" si="62"/>
        <v>5096.4485850000001</v>
      </c>
    </row>
    <row r="219" spans="2:11" x14ac:dyDescent="0.2">
      <c r="B219" s="501"/>
      <c r="C219" s="506" t="s">
        <v>182</v>
      </c>
      <c r="D219" s="259" t="s">
        <v>176</v>
      </c>
      <c r="E219" s="21">
        <v>446.23523900000004</v>
      </c>
      <c r="F219" s="21">
        <v>349.92</v>
      </c>
      <c r="G219" s="21">
        <v>344.67456699999997</v>
      </c>
      <c r="H219" s="21">
        <v>704.70031099999983</v>
      </c>
      <c r="I219" s="21">
        <v>30.234000000000002</v>
      </c>
      <c r="J219" s="21">
        <v>59.899000000000001</v>
      </c>
      <c r="K219" s="248">
        <f>SUM(E219:J219)</f>
        <v>1935.6631169999996</v>
      </c>
    </row>
    <row r="220" spans="2:11" x14ac:dyDescent="0.2">
      <c r="B220" s="501"/>
      <c r="C220" s="506"/>
      <c r="D220" s="261" t="s">
        <v>177</v>
      </c>
      <c r="E220" s="21">
        <v>0</v>
      </c>
      <c r="F220" s="21">
        <v>3.5999999999999997E-2</v>
      </c>
      <c r="G220" s="21">
        <v>16.815000000000001</v>
      </c>
      <c r="H220" s="21">
        <v>0</v>
      </c>
      <c r="I220" s="21">
        <v>0</v>
      </c>
      <c r="J220" s="21">
        <v>0</v>
      </c>
      <c r="K220" s="248">
        <f>SUM(E220:J220)</f>
        <v>16.851000000000003</v>
      </c>
    </row>
    <row r="221" spans="2:11" x14ac:dyDescent="0.2">
      <c r="B221" s="501"/>
      <c r="C221" s="506"/>
      <c r="D221" s="262" t="s">
        <v>178</v>
      </c>
      <c r="E221" s="278">
        <v>0</v>
      </c>
      <c r="F221" s="278">
        <v>0</v>
      </c>
      <c r="G221" s="278">
        <v>0</v>
      </c>
      <c r="H221" s="278">
        <v>0</v>
      </c>
      <c r="I221" s="278">
        <v>0</v>
      </c>
      <c r="J221" s="278">
        <v>0</v>
      </c>
      <c r="K221" s="258">
        <f>SUM(E221:J221)</f>
        <v>0</v>
      </c>
    </row>
    <row r="222" spans="2:11" x14ac:dyDescent="0.2">
      <c r="B222" s="501"/>
      <c r="C222" s="250" t="s">
        <v>183</v>
      </c>
      <c r="D222" s="274"/>
      <c r="E222" s="243">
        <f t="shared" ref="E222:J222" si="63">SUM(E219:E221)</f>
        <v>446.23523900000004</v>
      </c>
      <c r="F222" s="243">
        <f t="shared" si="63"/>
        <v>349.95600000000002</v>
      </c>
      <c r="G222" s="243">
        <f t="shared" si="63"/>
        <v>361.48956699999997</v>
      </c>
      <c r="H222" s="243">
        <f t="shared" si="63"/>
        <v>704.70031099999983</v>
      </c>
      <c r="I222" s="243">
        <f t="shared" si="63"/>
        <v>30.234000000000002</v>
      </c>
      <c r="J222" s="243">
        <f t="shared" si="63"/>
        <v>59.899000000000001</v>
      </c>
      <c r="K222" s="244">
        <f>SUM(K219:K221)</f>
        <v>1952.5141169999997</v>
      </c>
    </row>
    <row r="223" spans="2:11" x14ac:dyDescent="0.2">
      <c r="B223" s="501"/>
      <c r="C223" s="507" t="s">
        <v>184</v>
      </c>
      <c r="D223" s="259" t="s">
        <v>176</v>
      </c>
      <c r="E223" s="278">
        <v>0</v>
      </c>
      <c r="F223" s="278">
        <v>0</v>
      </c>
      <c r="G223" s="278">
        <v>0</v>
      </c>
      <c r="H223" s="278">
        <v>0</v>
      </c>
      <c r="I223" s="278">
        <v>0</v>
      </c>
      <c r="J223" s="278">
        <v>0</v>
      </c>
      <c r="K223" s="248">
        <f>SUM(E223:J223)</f>
        <v>0</v>
      </c>
    </row>
    <row r="224" spans="2:11" x14ac:dyDescent="0.2">
      <c r="B224" s="501"/>
      <c r="C224" s="507"/>
      <c r="D224" s="261" t="s">
        <v>177</v>
      </c>
      <c r="E224" s="278">
        <v>0</v>
      </c>
      <c r="F224" s="278">
        <v>0</v>
      </c>
      <c r="G224" s="278">
        <v>0</v>
      </c>
      <c r="H224" s="278">
        <v>0</v>
      </c>
      <c r="I224" s="278">
        <v>0</v>
      </c>
      <c r="J224" s="278">
        <v>0</v>
      </c>
      <c r="K224" s="248">
        <f>SUM(E224:J224)</f>
        <v>0</v>
      </c>
    </row>
    <row r="225" spans="2:11" x14ac:dyDescent="0.2">
      <c r="B225" s="501"/>
      <c r="C225" s="508"/>
      <c r="D225" s="262" t="s">
        <v>178</v>
      </c>
      <c r="E225" s="278">
        <v>0</v>
      </c>
      <c r="F225" s="278">
        <v>0</v>
      </c>
      <c r="G225" s="278">
        <v>0</v>
      </c>
      <c r="H225" s="278">
        <v>0</v>
      </c>
      <c r="I225" s="278">
        <v>0</v>
      </c>
      <c r="J225" s="278">
        <v>0</v>
      </c>
      <c r="K225" s="258">
        <f>SUM(E225:J225)</f>
        <v>0</v>
      </c>
    </row>
    <row r="226" spans="2:11" x14ac:dyDescent="0.2">
      <c r="B226" s="502"/>
      <c r="C226" s="263" t="s">
        <v>185</v>
      </c>
      <c r="D226" s="274"/>
      <c r="E226" s="243">
        <f t="shared" ref="E226:K226" si="64">SUM(E223:E225)</f>
        <v>0</v>
      </c>
      <c r="F226" s="243">
        <f t="shared" si="64"/>
        <v>0</v>
      </c>
      <c r="G226" s="243">
        <f t="shared" si="64"/>
        <v>0</v>
      </c>
      <c r="H226" s="243">
        <f t="shared" si="64"/>
        <v>0</v>
      </c>
      <c r="I226" s="243">
        <f t="shared" si="64"/>
        <v>0</v>
      </c>
      <c r="J226" s="243">
        <f t="shared" si="64"/>
        <v>0</v>
      </c>
      <c r="K226" s="244">
        <f t="shared" si="64"/>
        <v>0</v>
      </c>
    </row>
    <row r="227" spans="2:11" ht="21" customHeight="1" x14ac:dyDescent="0.2">
      <c r="B227" s="178" t="s">
        <v>220</v>
      </c>
      <c r="C227" s="180"/>
      <c r="D227" s="179"/>
      <c r="E227" s="56">
        <f t="shared" ref="E227:K227" si="65">+E226+E222+E218+E214</f>
        <v>828.07693799999993</v>
      </c>
      <c r="F227" s="56">
        <f t="shared" si="65"/>
        <v>1235.891306</v>
      </c>
      <c r="G227" s="56">
        <f t="shared" si="65"/>
        <v>2643.1014639999994</v>
      </c>
      <c r="H227" s="56">
        <f t="shared" si="65"/>
        <v>1526.5081289999998</v>
      </c>
      <c r="I227" s="56">
        <f t="shared" si="65"/>
        <v>387.02936999999997</v>
      </c>
      <c r="J227" s="56">
        <f t="shared" si="65"/>
        <v>428.35549499999996</v>
      </c>
      <c r="K227" s="75">
        <f t="shared" si="65"/>
        <v>7048.9627019999998</v>
      </c>
    </row>
    <row r="228" spans="2:11" x14ac:dyDescent="0.2">
      <c r="B228" s="500">
        <v>2015</v>
      </c>
      <c r="C228" s="503" t="s">
        <v>178</v>
      </c>
      <c r="D228" s="154" t="s">
        <v>176</v>
      </c>
      <c r="E228" s="166">
        <v>0</v>
      </c>
      <c r="F228" s="166">
        <v>0</v>
      </c>
      <c r="G228" s="166">
        <v>0</v>
      </c>
      <c r="H228" s="166">
        <v>0</v>
      </c>
      <c r="I228" s="166">
        <v>0</v>
      </c>
      <c r="J228" s="166">
        <v>0</v>
      </c>
      <c r="K228" s="157">
        <f>SUM(E228:J228)</f>
        <v>0</v>
      </c>
    </row>
    <row r="229" spans="2:11" x14ac:dyDescent="0.2">
      <c r="B229" s="501"/>
      <c r="C229" s="504"/>
      <c r="D229" s="156" t="s">
        <v>177</v>
      </c>
      <c r="E229" s="166">
        <v>0</v>
      </c>
      <c r="F229" s="166">
        <v>0</v>
      </c>
      <c r="G229" s="166">
        <v>0</v>
      </c>
      <c r="H229" s="166">
        <v>0</v>
      </c>
      <c r="I229" s="166">
        <v>0</v>
      </c>
      <c r="J229" s="166">
        <v>0</v>
      </c>
      <c r="K229" s="157">
        <f>SUM(E229:J229)</f>
        <v>0</v>
      </c>
    </row>
    <row r="230" spans="2:11" x14ac:dyDescent="0.2">
      <c r="B230" s="501"/>
      <c r="C230" s="504"/>
      <c r="D230" s="158" t="s">
        <v>178</v>
      </c>
      <c r="E230" s="166">
        <v>0</v>
      </c>
      <c r="F230" s="166">
        <v>0</v>
      </c>
      <c r="G230" s="166">
        <v>0</v>
      </c>
      <c r="H230" s="166">
        <v>0</v>
      </c>
      <c r="I230" s="166">
        <v>0</v>
      </c>
      <c r="J230" s="166">
        <v>0</v>
      </c>
      <c r="K230" s="162">
        <f>SUM(E230:J230)</f>
        <v>0</v>
      </c>
    </row>
    <row r="231" spans="2:11" x14ac:dyDescent="0.2">
      <c r="B231" s="501"/>
      <c r="C231" s="254" t="s">
        <v>190</v>
      </c>
      <c r="D231" s="274"/>
      <c r="E231" s="275">
        <f t="shared" ref="E231:K231" si="66">SUM(E228:E230)</f>
        <v>0</v>
      </c>
      <c r="F231" s="275">
        <f t="shared" si="66"/>
        <v>0</v>
      </c>
      <c r="G231" s="275">
        <f t="shared" si="66"/>
        <v>0</v>
      </c>
      <c r="H231" s="275">
        <f t="shared" si="66"/>
        <v>0</v>
      </c>
      <c r="I231" s="275">
        <f t="shared" si="66"/>
        <v>0</v>
      </c>
      <c r="J231" s="275">
        <f t="shared" si="66"/>
        <v>0</v>
      </c>
      <c r="K231" s="276">
        <f t="shared" si="66"/>
        <v>0</v>
      </c>
    </row>
    <row r="232" spans="2:11" x14ac:dyDescent="0.2">
      <c r="B232" s="501"/>
      <c r="C232" s="505" t="s">
        <v>180</v>
      </c>
      <c r="D232" s="259" t="s">
        <v>176</v>
      </c>
      <c r="E232" s="21">
        <v>289.51089100000002</v>
      </c>
      <c r="F232" s="21">
        <v>490.52495699999992</v>
      </c>
      <c r="G232" s="21">
        <v>1939.2033639999997</v>
      </c>
      <c r="H232" s="21">
        <v>372.10864800000002</v>
      </c>
      <c r="I232" s="21">
        <v>137.31513099999998</v>
      </c>
      <c r="J232" s="21">
        <v>54.997780000000006</v>
      </c>
      <c r="K232" s="248">
        <f>SUM(E232:J232)</f>
        <v>3283.6607709999994</v>
      </c>
    </row>
    <row r="233" spans="2:11" x14ac:dyDescent="0.2">
      <c r="B233" s="501"/>
      <c r="C233" s="505"/>
      <c r="D233" s="261" t="s">
        <v>177</v>
      </c>
      <c r="E233" s="166">
        <v>0</v>
      </c>
      <c r="F233" s="21">
        <v>429.91026599999998</v>
      </c>
      <c r="G233" s="21">
        <v>1170.9592229999998</v>
      </c>
      <c r="H233" s="21">
        <v>218.33228899999995</v>
      </c>
      <c r="I233" s="21">
        <v>190.20602</v>
      </c>
      <c r="J233" s="21">
        <v>144.20327000000006</v>
      </c>
      <c r="K233" s="248">
        <f>SUM(E233:J233)</f>
        <v>2153.6110679999997</v>
      </c>
    </row>
    <row r="234" spans="2:11" x14ac:dyDescent="0.2">
      <c r="B234" s="501"/>
      <c r="C234" s="505"/>
      <c r="D234" s="262" t="s">
        <v>178</v>
      </c>
      <c r="E234" s="166">
        <v>0</v>
      </c>
      <c r="F234" s="21">
        <v>29.403429999999997</v>
      </c>
      <c r="G234" s="166">
        <v>0</v>
      </c>
      <c r="H234" s="166">
        <v>0</v>
      </c>
      <c r="I234" s="166">
        <v>0</v>
      </c>
      <c r="J234" s="539">
        <v>22.503917999999999</v>
      </c>
      <c r="K234" s="258">
        <f>SUM(E234:J234)</f>
        <v>51.907347999999999</v>
      </c>
    </row>
    <row r="235" spans="2:11" x14ac:dyDescent="0.2">
      <c r="B235" s="501"/>
      <c r="C235" s="249" t="s">
        <v>181</v>
      </c>
      <c r="D235" s="274"/>
      <c r="E235" s="243">
        <f t="shared" ref="E235:K235" si="67">SUM(E232:E234)</f>
        <v>289.51089100000002</v>
      </c>
      <c r="F235" s="243">
        <f t="shared" si="67"/>
        <v>949.83865299999991</v>
      </c>
      <c r="G235" s="243">
        <f t="shared" si="67"/>
        <v>3110.1625869999998</v>
      </c>
      <c r="H235" s="243">
        <f t="shared" si="67"/>
        <v>590.44093699999996</v>
      </c>
      <c r="I235" s="243">
        <f t="shared" si="67"/>
        <v>327.52115099999997</v>
      </c>
      <c r="J235" s="243">
        <f t="shared" si="67"/>
        <v>221.70496800000006</v>
      </c>
      <c r="K235" s="244">
        <f t="shared" si="67"/>
        <v>5489.1791869999988</v>
      </c>
    </row>
    <row r="236" spans="2:11" x14ac:dyDescent="0.2">
      <c r="B236" s="501"/>
      <c r="C236" s="506" t="s">
        <v>182</v>
      </c>
      <c r="D236" s="259" t="s">
        <v>176</v>
      </c>
      <c r="E236" s="21">
        <v>731.0190520000001</v>
      </c>
      <c r="F236" s="21">
        <v>481.63523000000004</v>
      </c>
      <c r="G236" s="21">
        <v>1077.485852</v>
      </c>
      <c r="H236" s="21">
        <v>1006.217</v>
      </c>
      <c r="I236" s="21">
        <v>78.837999999999994</v>
      </c>
      <c r="J236" s="21">
        <v>16.402999999999999</v>
      </c>
      <c r="K236" s="248">
        <f>SUM(E236:J236)</f>
        <v>3391.5981340000003</v>
      </c>
    </row>
    <row r="237" spans="2:11" x14ac:dyDescent="0.2">
      <c r="B237" s="501"/>
      <c r="C237" s="506"/>
      <c r="D237" s="261" t="s">
        <v>177</v>
      </c>
      <c r="E237" s="21">
        <v>0</v>
      </c>
      <c r="F237" s="21">
        <v>1</v>
      </c>
      <c r="G237" s="21">
        <v>4</v>
      </c>
      <c r="H237" s="21">
        <v>0</v>
      </c>
      <c r="I237" s="21">
        <v>0</v>
      </c>
      <c r="J237" s="21">
        <v>0</v>
      </c>
      <c r="K237" s="248">
        <f>SUM(E237:J237)</f>
        <v>5</v>
      </c>
    </row>
    <row r="238" spans="2:11" x14ac:dyDescent="0.2">
      <c r="B238" s="501"/>
      <c r="C238" s="506"/>
      <c r="D238" s="262" t="s">
        <v>178</v>
      </c>
      <c r="E238" s="278">
        <v>0</v>
      </c>
      <c r="F238" s="278">
        <v>3</v>
      </c>
      <c r="G238" s="278">
        <v>0</v>
      </c>
      <c r="H238" s="278">
        <v>0</v>
      </c>
      <c r="I238" s="278">
        <v>0</v>
      </c>
      <c r="J238" s="278">
        <v>0</v>
      </c>
      <c r="K238" s="258">
        <f>SUM(E238:J238)</f>
        <v>3</v>
      </c>
    </row>
    <row r="239" spans="2:11" x14ac:dyDescent="0.2">
      <c r="B239" s="501"/>
      <c r="C239" s="250" t="s">
        <v>183</v>
      </c>
      <c r="D239" s="274"/>
      <c r="E239" s="243">
        <f t="shared" ref="E239:K239" si="68">SUM(E236:E238)</f>
        <v>731.0190520000001</v>
      </c>
      <c r="F239" s="243">
        <f t="shared" si="68"/>
        <v>485.63523000000004</v>
      </c>
      <c r="G239" s="243">
        <f t="shared" si="68"/>
        <v>1081.485852</v>
      </c>
      <c r="H239" s="243">
        <f t="shared" si="68"/>
        <v>1006.217</v>
      </c>
      <c r="I239" s="243">
        <f t="shared" si="68"/>
        <v>78.837999999999994</v>
      </c>
      <c r="J239" s="243">
        <f t="shared" si="68"/>
        <v>16.402999999999999</v>
      </c>
      <c r="K239" s="244">
        <f t="shared" si="68"/>
        <v>3399.5981340000003</v>
      </c>
    </row>
    <row r="240" spans="2:11" x14ac:dyDescent="0.2">
      <c r="B240" s="501"/>
      <c r="C240" s="507" t="s">
        <v>184</v>
      </c>
      <c r="D240" s="259" t="s">
        <v>176</v>
      </c>
      <c r="E240" s="278">
        <v>0</v>
      </c>
      <c r="F240" s="278">
        <v>0</v>
      </c>
      <c r="G240" s="278">
        <v>0</v>
      </c>
      <c r="H240" s="278">
        <v>0</v>
      </c>
      <c r="I240" s="278">
        <v>0</v>
      </c>
      <c r="J240" s="278">
        <v>0</v>
      </c>
      <c r="K240" s="248">
        <f>SUM(E240:J240)</f>
        <v>0</v>
      </c>
    </row>
    <row r="241" spans="2:16" x14ac:dyDescent="0.2">
      <c r="B241" s="501"/>
      <c r="C241" s="507"/>
      <c r="D241" s="261" t="s">
        <v>177</v>
      </c>
      <c r="E241" s="278">
        <v>0</v>
      </c>
      <c r="F241" s="278">
        <v>0</v>
      </c>
      <c r="G241" s="278">
        <v>0</v>
      </c>
      <c r="H241" s="278">
        <v>0</v>
      </c>
      <c r="I241" s="278">
        <v>0</v>
      </c>
      <c r="J241" s="278">
        <v>0</v>
      </c>
      <c r="K241" s="248">
        <f>SUM(E241:J241)</f>
        <v>0</v>
      </c>
    </row>
    <row r="242" spans="2:16" x14ac:dyDescent="0.2">
      <c r="B242" s="501"/>
      <c r="C242" s="508"/>
      <c r="D242" s="262" t="s">
        <v>178</v>
      </c>
      <c r="E242" s="278">
        <v>0</v>
      </c>
      <c r="F242" s="278">
        <v>0</v>
      </c>
      <c r="G242" s="278">
        <v>0</v>
      </c>
      <c r="H242" s="278">
        <v>0</v>
      </c>
      <c r="I242" s="278">
        <v>0</v>
      </c>
      <c r="J242" s="278">
        <v>0</v>
      </c>
      <c r="K242" s="258">
        <f>SUM(E242:J242)</f>
        <v>0</v>
      </c>
    </row>
    <row r="243" spans="2:16" x14ac:dyDescent="0.2">
      <c r="B243" s="502"/>
      <c r="C243" s="263" t="s">
        <v>185</v>
      </c>
      <c r="D243" s="274"/>
      <c r="E243" s="243">
        <f t="shared" ref="E243:K243" si="69">SUM(E240:E242)</f>
        <v>0</v>
      </c>
      <c r="F243" s="243">
        <f t="shared" si="69"/>
        <v>0</v>
      </c>
      <c r="G243" s="243">
        <f t="shared" si="69"/>
        <v>0</v>
      </c>
      <c r="H243" s="243">
        <f t="shared" si="69"/>
        <v>0</v>
      </c>
      <c r="I243" s="243">
        <f t="shared" si="69"/>
        <v>0</v>
      </c>
      <c r="J243" s="243">
        <f t="shared" si="69"/>
        <v>0</v>
      </c>
      <c r="K243" s="244">
        <f t="shared" si="69"/>
        <v>0</v>
      </c>
    </row>
    <row r="244" spans="2:16" x14ac:dyDescent="0.2">
      <c r="B244" s="178" t="s">
        <v>227</v>
      </c>
      <c r="C244" s="180"/>
      <c r="D244" s="179"/>
      <c r="E244" s="56">
        <f t="shared" ref="E244:I244" si="70">+E243+E239+E235+E231</f>
        <v>1020.5299430000001</v>
      </c>
      <c r="F244" s="56">
        <f t="shared" si="70"/>
        <v>1435.4738829999999</v>
      </c>
      <c r="G244" s="56">
        <f t="shared" si="70"/>
        <v>4191.6484389999996</v>
      </c>
      <c r="H244" s="56">
        <f t="shared" si="70"/>
        <v>1596.6579369999999</v>
      </c>
      <c r="I244" s="56">
        <f t="shared" si="70"/>
        <v>406.359151</v>
      </c>
      <c r="J244" s="56">
        <f>+J243+J239+J235+J231</f>
        <v>238.10796800000006</v>
      </c>
      <c r="K244" s="56">
        <f>+K243+K239+K235+K231</f>
        <v>8888.7773209999996</v>
      </c>
      <c r="L244" s="478"/>
      <c r="M244" s="478"/>
      <c r="N244" s="478"/>
      <c r="O244" s="478"/>
      <c r="P244" s="478"/>
    </row>
    <row r="245" spans="2:16" x14ac:dyDescent="0.2">
      <c r="D245" s="167"/>
    </row>
    <row r="246" spans="2:16" x14ac:dyDescent="0.2">
      <c r="B246" s="168" t="s">
        <v>32</v>
      </c>
      <c r="C246" s="13"/>
      <c r="D246" s="169"/>
      <c r="E246" s="41"/>
      <c r="F246" s="41"/>
      <c r="G246" s="41"/>
      <c r="H246" s="41"/>
      <c r="I246" s="41"/>
      <c r="J246" s="41"/>
      <c r="K246" s="41"/>
    </row>
    <row r="247" spans="2:16" x14ac:dyDescent="0.2">
      <c r="B247" s="13" t="s">
        <v>200</v>
      </c>
      <c r="D247" s="167"/>
    </row>
    <row r="248" spans="2:16" x14ac:dyDescent="0.2">
      <c r="B248" s="14" t="s">
        <v>30</v>
      </c>
      <c r="D248" s="167"/>
    </row>
    <row r="249" spans="2:16" x14ac:dyDescent="0.2">
      <c r="B249" s="14" t="s">
        <v>40</v>
      </c>
      <c r="D249" s="167"/>
    </row>
    <row r="250" spans="2:16" x14ac:dyDescent="0.2">
      <c r="B250" s="14" t="s">
        <v>201</v>
      </c>
      <c r="D250" s="167"/>
    </row>
    <row r="251" spans="2:16" x14ac:dyDescent="0.2">
      <c r="B251" s="14" t="s">
        <v>202</v>
      </c>
      <c r="D251" s="167"/>
    </row>
    <row r="252" spans="2:16" x14ac:dyDescent="0.2">
      <c r="B252" s="14" t="s">
        <v>203</v>
      </c>
      <c r="D252" s="167"/>
    </row>
  </sheetData>
  <mergeCells count="71">
    <mergeCell ref="B211:B226"/>
    <mergeCell ref="C211:C213"/>
    <mergeCell ref="C215:C217"/>
    <mergeCell ref="C219:C221"/>
    <mergeCell ref="C223:C225"/>
    <mergeCell ref="D5:J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  <mergeCell ref="B194:B209"/>
    <mergeCell ref="C194:C196"/>
    <mergeCell ref="C198:C200"/>
    <mergeCell ref="C202:C204"/>
    <mergeCell ref="C206:C208"/>
    <mergeCell ref="B228:B243"/>
    <mergeCell ref="C228:C230"/>
    <mergeCell ref="C232:C234"/>
    <mergeCell ref="C236:C238"/>
    <mergeCell ref="C240:C242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K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4" width="15.42578125" style="14" customWidth="1"/>
    <col min="5" max="5" width="18.140625" style="14" customWidth="1"/>
    <col min="6" max="7" width="17" style="14" customWidth="1"/>
    <col min="8" max="8" width="15.7109375" style="14" customWidth="1"/>
    <col min="9" max="9" width="15" style="14" customWidth="1"/>
    <col min="10" max="10" width="11.42578125" style="14" customWidth="1"/>
    <col min="11" max="11" width="9.140625" style="14"/>
    <col min="12" max="12" width="14.42578125" style="14" customWidth="1"/>
    <col min="13" max="13" width="12.5703125" style="14" customWidth="1"/>
    <col min="14" max="17" width="12" style="14" customWidth="1"/>
    <col min="18" max="18" width="14.28515625" style="14" customWidth="1"/>
    <col min="19" max="19" width="12" style="14" customWidth="1"/>
    <col min="20" max="16384" width="9.140625" style="14"/>
  </cols>
  <sheetData>
    <row r="1" spans="1:11" x14ac:dyDescent="0.2">
      <c r="A1" s="220"/>
    </row>
    <row r="2" spans="1:11" ht="22.5" customHeight="1" x14ac:dyDescent="0.3">
      <c r="B2" s="61" t="s">
        <v>234</v>
      </c>
      <c r="C2" s="41"/>
      <c r="D2" s="17"/>
      <c r="E2" s="41"/>
      <c r="F2" s="41"/>
      <c r="G2" s="41"/>
      <c r="H2" s="13"/>
      <c r="I2" s="41"/>
      <c r="J2" s="42"/>
    </row>
    <row r="3" spans="1:11" ht="18.75" x14ac:dyDescent="0.3">
      <c r="B3" s="62" t="s">
        <v>31</v>
      </c>
      <c r="C3" s="41"/>
      <c r="D3" s="41"/>
      <c r="E3" s="41"/>
      <c r="F3" s="41"/>
      <c r="G3" s="41"/>
      <c r="H3" s="13"/>
      <c r="I3" s="41"/>
      <c r="J3" s="42"/>
    </row>
    <row r="4" spans="1:11" x14ac:dyDescent="0.2">
      <c r="B4" s="44"/>
    </row>
    <row r="5" spans="1:11" ht="12.75" customHeight="1" x14ac:dyDescent="0.2">
      <c r="B5" s="491" t="s">
        <v>23</v>
      </c>
      <c r="C5" s="517" t="s">
        <v>13</v>
      </c>
      <c r="D5" s="518"/>
      <c r="E5" s="518"/>
      <c r="F5" s="518"/>
      <c r="G5" s="518"/>
      <c r="H5" s="519"/>
      <c r="I5" s="495" t="s">
        <v>172</v>
      </c>
    </row>
    <row r="6" spans="1:11" ht="37.5" customHeight="1" x14ac:dyDescent="0.2">
      <c r="B6" s="492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516"/>
    </row>
    <row r="7" spans="1:11" ht="24.95" customHeight="1" x14ac:dyDescent="0.2">
      <c r="B7" s="45" t="s">
        <v>25</v>
      </c>
      <c r="C7" s="23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48">
        <f t="shared" ref="I7:I12" si="0">SUM(C7:H7)</f>
        <v>0</v>
      </c>
    </row>
    <row r="8" spans="1:11" ht="24.95" customHeight="1" x14ac:dyDescent="0.2">
      <c r="B8" s="49" t="s">
        <v>26</v>
      </c>
      <c r="C8" s="23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50">
        <f t="shared" si="0"/>
        <v>0</v>
      </c>
      <c r="J8" s="51"/>
      <c r="K8" s="51"/>
    </row>
    <row r="9" spans="1:11" ht="24.95" customHeight="1" x14ac:dyDescent="0.2">
      <c r="B9" s="67" t="s">
        <v>38</v>
      </c>
      <c r="C9" s="23">
        <v>0</v>
      </c>
      <c r="D9" s="79">
        <v>2437.127</v>
      </c>
      <c r="E9" s="79">
        <v>0</v>
      </c>
      <c r="F9" s="79">
        <v>0</v>
      </c>
      <c r="G9" s="74">
        <v>0</v>
      </c>
      <c r="H9" s="224">
        <v>4423.4450000000006</v>
      </c>
      <c r="I9" s="221">
        <f t="shared" si="0"/>
        <v>6860.5720000000001</v>
      </c>
      <c r="J9" s="52"/>
      <c r="K9" s="51"/>
    </row>
    <row r="10" spans="1:11" ht="24.95" customHeight="1" x14ac:dyDescent="0.2">
      <c r="B10" s="49" t="s">
        <v>28</v>
      </c>
      <c r="C10" s="79">
        <v>0</v>
      </c>
      <c r="D10" s="79">
        <v>9837.7080000000005</v>
      </c>
      <c r="E10" s="79">
        <v>14373.518</v>
      </c>
      <c r="F10" s="79">
        <v>2018.09</v>
      </c>
      <c r="G10" s="79">
        <v>5131.8370000000004</v>
      </c>
      <c r="H10" s="79">
        <v>0</v>
      </c>
      <c r="I10" s="50">
        <f t="shared" si="0"/>
        <v>31361.153000000002</v>
      </c>
      <c r="J10" s="51"/>
      <c r="K10" s="51"/>
    </row>
    <row r="11" spans="1:11" ht="24.95" customHeight="1" x14ac:dyDescent="0.2">
      <c r="B11" s="53" t="s">
        <v>29</v>
      </c>
      <c r="C11" s="23">
        <v>0</v>
      </c>
      <c r="D11" s="74">
        <v>0</v>
      </c>
      <c r="E11" s="79">
        <v>484.09199999999998</v>
      </c>
      <c r="F11" s="74">
        <v>0</v>
      </c>
      <c r="G11" s="74">
        <v>0</v>
      </c>
      <c r="H11" s="74">
        <v>0</v>
      </c>
      <c r="I11" s="50">
        <f t="shared" si="0"/>
        <v>484.09199999999998</v>
      </c>
      <c r="J11" s="51"/>
    </row>
    <row r="12" spans="1:11" ht="24.95" customHeight="1" x14ac:dyDescent="0.2">
      <c r="B12" s="54" t="s">
        <v>14</v>
      </c>
      <c r="C12" s="79">
        <v>1646.9159999999999</v>
      </c>
      <c r="D12" s="79">
        <v>3342.5899999999997</v>
      </c>
      <c r="E12" s="79">
        <v>2940.0540000000001</v>
      </c>
      <c r="F12" s="79">
        <v>8110.8769999999995</v>
      </c>
      <c r="G12" s="79">
        <v>645.99</v>
      </c>
      <c r="H12" s="79">
        <v>2801.4880000000003</v>
      </c>
      <c r="I12" s="50">
        <f t="shared" si="0"/>
        <v>19487.915000000001</v>
      </c>
    </row>
    <row r="13" spans="1:11" ht="24.95" customHeight="1" x14ac:dyDescent="0.2">
      <c r="B13" s="55" t="s">
        <v>34</v>
      </c>
      <c r="C13" s="56">
        <f t="shared" ref="C13:I13" si="1">SUM(C7:C12)</f>
        <v>1646.9159999999999</v>
      </c>
      <c r="D13" s="56">
        <f t="shared" si="1"/>
        <v>15617.425000000001</v>
      </c>
      <c r="E13" s="56">
        <f t="shared" si="1"/>
        <v>17797.664000000001</v>
      </c>
      <c r="F13" s="56">
        <f t="shared" si="1"/>
        <v>10128.966999999999</v>
      </c>
      <c r="G13" s="56">
        <f t="shared" si="1"/>
        <v>5777.8270000000002</v>
      </c>
      <c r="H13" s="56">
        <f t="shared" si="1"/>
        <v>7224.9330000000009</v>
      </c>
      <c r="I13" s="57">
        <f t="shared" si="1"/>
        <v>58193.732000000004</v>
      </c>
    </row>
    <row r="14" spans="1:11" x14ac:dyDescent="0.2">
      <c r="B14" s="58" t="s">
        <v>70</v>
      </c>
      <c r="J14" s="59"/>
    </row>
    <row r="15" spans="1:11" ht="6" customHeight="1" x14ac:dyDescent="0.2">
      <c r="B15" s="58"/>
      <c r="C15" s="13"/>
      <c r="D15" s="13"/>
      <c r="E15" s="13"/>
      <c r="F15" s="13"/>
      <c r="G15" s="13"/>
      <c r="H15" s="13"/>
      <c r="J15" s="59"/>
    </row>
    <row r="16" spans="1:11" x14ac:dyDescent="0.2">
      <c r="B16" s="134" t="s">
        <v>32</v>
      </c>
      <c r="C16" s="60"/>
      <c r="D16" s="60"/>
      <c r="E16" s="60"/>
      <c r="F16" s="60"/>
      <c r="G16" s="60"/>
      <c r="H16" s="60"/>
      <c r="I16" s="60"/>
      <c r="J16" s="59"/>
    </row>
    <row r="17" spans="2:10" x14ac:dyDescent="0.2">
      <c r="B17" s="13" t="s">
        <v>228</v>
      </c>
      <c r="C17" s="60"/>
      <c r="D17" s="60"/>
      <c r="E17" s="60"/>
      <c r="F17" s="60"/>
      <c r="G17" s="60"/>
      <c r="H17" s="60"/>
      <c r="I17" s="60"/>
      <c r="J17" s="59"/>
    </row>
    <row r="18" spans="2:10" x14ac:dyDescent="0.2">
      <c r="B18" s="14" t="s">
        <v>229</v>
      </c>
      <c r="J18" s="59"/>
    </row>
    <row r="19" spans="2:10" ht="9" customHeight="1" x14ac:dyDescent="0.2">
      <c r="B19" s="493"/>
      <c r="C19" s="493"/>
      <c r="D19" s="493"/>
      <c r="E19" s="493"/>
      <c r="F19" s="493"/>
      <c r="G19" s="493"/>
      <c r="H19" s="493"/>
      <c r="I19" s="494"/>
      <c r="J19" s="59"/>
    </row>
    <row r="20" spans="2:10" ht="12.75" customHeight="1" x14ac:dyDescent="0.2">
      <c r="B20" s="493"/>
      <c r="C20" s="493"/>
      <c r="D20" s="493"/>
      <c r="E20" s="493"/>
      <c r="F20" s="493"/>
      <c r="G20" s="493"/>
      <c r="H20" s="493"/>
      <c r="I20" s="494"/>
      <c r="J20" s="59"/>
    </row>
  </sheetData>
  <mergeCells count="5">
    <mergeCell ref="I5:I6"/>
    <mergeCell ref="B19:I19"/>
    <mergeCell ref="B20:I20"/>
    <mergeCell ref="B5:B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8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2.5703125" style="14" customWidth="1"/>
    <col min="5" max="5" width="15" style="14" customWidth="1"/>
    <col min="6" max="6" width="9.140625" style="14"/>
    <col min="7" max="8" width="13.28515625" style="14" customWidth="1"/>
    <col min="9" max="9" width="13" style="14" customWidth="1"/>
    <col min="10" max="10" width="12.7109375" style="14" customWidth="1"/>
    <col min="11" max="16384" width="9.140625" style="14"/>
  </cols>
  <sheetData>
    <row r="1" spans="1:10" x14ac:dyDescent="0.2">
      <c r="A1" s="220"/>
    </row>
    <row r="2" spans="1:10" ht="18.75" x14ac:dyDescent="0.3">
      <c r="B2" s="219" t="s">
        <v>235</v>
      </c>
      <c r="C2" s="51"/>
      <c r="D2" s="51"/>
      <c r="E2" s="51"/>
      <c r="F2" s="51"/>
      <c r="G2" s="51"/>
      <c r="H2" s="51"/>
      <c r="I2" s="51"/>
      <c r="J2" s="51"/>
    </row>
    <row r="3" spans="1:10" ht="18.75" x14ac:dyDescent="0.3">
      <c r="B3" s="62" t="s">
        <v>31</v>
      </c>
      <c r="C3" s="51"/>
      <c r="D3" s="51"/>
      <c r="E3" s="51"/>
      <c r="F3" s="51"/>
      <c r="G3" s="51"/>
      <c r="H3" s="51"/>
      <c r="I3" s="51"/>
      <c r="J3" s="51"/>
    </row>
    <row r="4" spans="1:10" x14ac:dyDescent="0.2">
      <c r="B4" s="51"/>
      <c r="C4" s="51"/>
      <c r="D4" s="51"/>
      <c r="E4" s="51"/>
      <c r="F4" s="51"/>
      <c r="G4" s="51"/>
      <c r="H4" s="51"/>
      <c r="I4" s="51"/>
      <c r="J4" s="51"/>
    </row>
    <row r="5" spans="1:10" x14ac:dyDescent="0.2">
      <c r="B5" s="217" t="s">
        <v>81</v>
      </c>
      <c r="C5" s="102" t="s">
        <v>81</v>
      </c>
      <c r="D5" s="518" t="s">
        <v>85</v>
      </c>
      <c r="E5" s="518"/>
      <c r="F5" s="518"/>
      <c r="G5" s="518"/>
      <c r="H5" s="518"/>
      <c r="I5" s="518"/>
      <c r="J5" s="98"/>
    </row>
    <row r="6" spans="1:10" ht="25.5" x14ac:dyDescent="0.2">
      <c r="B6" s="218" t="s">
        <v>169</v>
      </c>
      <c r="C6" s="103" t="s">
        <v>12</v>
      </c>
      <c r="D6" s="31" t="s">
        <v>95</v>
      </c>
      <c r="E6" s="31" t="s">
        <v>96</v>
      </c>
      <c r="F6" s="31" t="s">
        <v>97</v>
      </c>
      <c r="G6" s="31" t="s">
        <v>98</v>
      </c>
      <c r="H6" s="31" t="s">
        <v>99</v>
      </c>
      <c r="I6" s="36" t="s">
        <v>100</v>
      </c>
      <c r="J6" s="99" t="s">
        <v>172</v>
      </c>
    </row>
    <row r="7" spans="1:10" x14ac:dyDescent="0.2">
      <c r="B7" s="522" t="s">
        <v>210</v>
      </c>
      <c r="C7" s="201" t="s">
        <v>14</v>
      </c>
      <c r="D7" s="202">
        <v>2353</v>
      </c>
      <c r="E7" s="203">
        <v>2020</v>
      </c>
      <c r="F7" s="203">
        <v>2249</v>
      </c>
      <c r="G7" s="203">
        <v>1154</v>
      </c>
      <c r="H7" s="203">
        <v>816</v>
      </c>
      <c r="I7" s="203">
        <v>820</v>
      </c>
      <c r="J7" s="204">
        <f>SUM(D7:I7)</f>
        <v>9412</v>
      </c>
    </row>
    <row r="8" spans="1:10" x14ac:dyDescent="0.2">
      <c r="B8" s="520"/>
      <c r="C8" s="205" t="s">
        <v>211</v>
      </c>
      <c r="D8" s="206">
        <v>23656</v>
      </c>
      <c r="E8" s="207">
        <v>15492</v>
      </c>
      <c r="F8" s="207">
        <v>29072</v>
      </c>
      <c r="G8" s="207">
        <v>4361</v>
      </c>
      <c r="H8" s="207">
        <v>8025</v>
      </c>
      <c r="I8" s="207">
        <v>11312</v>
      </c>
      <c r="J8" s="208">
        <f>SUM(D8:I8)</f>
        <v>91918</v>
      </c>
    </row>
    <row r="9" spans="1:10" x14ac:dyDescent="0.2">
      <c r="B9" s="520"/>
      <c r="C9" s="205" t="s">
        <v>212</v>
      </c>
      <c r="D9" s="206">
        <v>0</v>
      </c>
      <c r="E9" s="207">
        <v>162</v>
      </c>
      <c r="F9" s="207">
        <v>181</v>
      </c>
      <c r="G9" s="207">
        <v>0</v>
      </c>
      <c r="H9" s="207">
        <v>47</v>
      </c>
      <c r="I9" s="207">
        <v>101</v>
      </c>
      <c r="J9" s="208">
        <f t="shared" ref="J9:J17" si="0">SUM(D9:I9)</f>
        <v>491</v>
      </c>
    </row>
    <row r="10" spans="1:10" x14ac:dyDescent="0.2">
      <c r="B10" s="198" t="s">
        <v>81</v>
      </c>
      <c r="C10" s="180"/>
      <c r="D10" s="56">
        <f t="shared" ref="D10:J10" si="1">SUBTOTAL(9,D7:D9)</f>
        <v>26009</v>
      </c>
      <c r="E10" s="56">
        <f t="shared" si="1"/>
        <v>17674</v>
      </c>
      <c r="F10" s="56">
        <f t="shared" si="1"/>
        <v>31502</v>
      </c>
      <c r="G10" s="56">
        <f t="shared" si="1"/>
        <v>5515</v>
      </c>
      <c r="H10" s="56">
        <f t="shared" si="1"/>
        <v>8888</v>
      </c>
      <c r="I10" s="56">
        <f t="shared" si="1"/>
        <v>12233</v>
      </c>
      <c r="J10" s="75">
        <f t="shared" si="1"/>
        <v>101821</v>
      </c>
    </row>
    <row r="11" spans="1:10" x14ac:dyDescent="0.2">
      <c r="B11" s="520" t="s">
        <v>213</v>
      </c>
      <c r="C11" s="205" t="s">
        <v>14</v>
      </c>
      <c r="D11" s="206">
        <v>314</v>
      </c>
      <c r="E11" s="207">
        <v>814</v>
      </c>
      <c r="F11" s="207">
        <v>1381</v>
      </c>
      <c r="G11" s="207">
        <v>2258</v>
      </c>
      <c r="H11" s="207">
        <v>791</v>
      </c>
      <c r="I11" s="209">
        <v>1070</v>
      </c>
      <c r="J11" s="208">
        <f t="shared" si="0"/>
        <v>6628</v>
      </c>
    </row>
    <row r="12" spans="1:10" x14ac:dyDescent="0.2">
      <c r="B12" s="520"/>
      <c r="C12" s="205" t="s">
        <v>211</v>
      </c>
      <c r="D12" s="206">
        <v>17421</v>
      </c>
      <c r="E12" s="207">
        <v>12854</v>
      </c>
      <c r="F12" s="207">
        <v>27135</v>
      </c>
      <c r="G12" s="207">
        <v>3374</v>
      </c>
      <c r="H12" s="207">
        <v>17403</v>
      </c>
      <c r="I12" s="209">
        <v>9633</v>
      </c>
      <c r="J12" s="208">
        <f t="shared" si="0"/>
        <v>87820</v>
      </c>
    </row>
    <row r="13" spans="1:10" x14ac:dyDescent="0.2">
      <c r="B13" s="521"/>
      <c r="C13" s="210" t="s">
        <v>212</v>
      </c>
      <c r="D13" s="211">
        <v>0</v>
      </c>
      <c r="E13" s="212">
        <v>137</v>
      </c>
      <c r="F13" s="212">
        <v>20</v>
      </c>
      <c r="G13" s="212">
        <v>0</v>
      </c>
      <c r="H13" s="212">
        <v>8</v>
      </c>
      <c r="I13" s="213">
        <v>70</v>
      </c>
      <c r="J13" s="214">
        <f t="shared" si="0"/>
        <v>235</v>
      </c>
    </row>
    <row r="14" spans="1:10" x14ac:dyDescent="0.2">
      <c r="B14" s="89" t="s">
        <v>81</v>
      </c>
      <c r="C14" s="180"/>
      <c r="D14" s="56">
        <f t="shared" ref="D14:J14" si="2">SUBTOTAL(9,D11:D13)</f>
        <v>17735</v>
      </c>
      <c r="E14" s="56">
        <f t="shared" si="2"/>
        <v>13805</v>
      </c>
      <c r="F14" s="56">
        <f t="shared" si="2"/>
        <v>28536</v>
      </c>
      <c r="G14" s="56">
        <f t="shared" si="2"/>
        <v>5632</v>
      </c>
      <c r="H14" s="56">
        <f t="shared" si="2"/>
        <v>18202</v>
      </c>
      <c r="I14" s="84">
        <f t="shared" si="2"/>
        <v>10773</v>
      </c>
      <c r="J14" s="75">
        <f t="shared" si="2"/>
        <v>94683</v>
      </c>
    </row>
    <row r="15" spans="1:10" x14ac:dyDescent="0.2">
      <c r="B15" s="520">
        <v>2004</v>
      </c>
      <c r="C15" s="205" t="s">
        <v>14</v>
      </c>
      <c r="D15" s="206">
        <v>285.39299999999997</v>
      </c>
      <c r="E15" s="207">
        <v>615.58925731480304</v>
      </c>
      <c r="F15" s="207">
        <v>195.97499999999999</v>
      </c>
      <c r="G15" s="207">
        <v>2160.009</v>
      </c>
      <c r="H15" s="207">
        <v>664.09869659795118</v>
      </c>
      <c r="I15" s="209">
        <v>1664.5168496659396</v>
      </c>
      <c r="J15" s="208">
        <f t="shared" si="0"/>
        <v>5585.5818035786942</v>
      </c>
    </row>
    <row r="16" spans="1:10" x14ac:dyDescent="0.2">
      <c r="B16" s="520"/>
      <c r="C16" s="205" t="s">
        <v>211</v>
      </c>
      <c r="D16" s="206">
        <v>7524.393</v>
      </c>
      <c r="E16" s="207">
        <v>10642.149000000001</v>
      </c>
      <c r="F16" s="207">
        <v>14883.88527635012</v>
      </c>
      <c r="G16" s="207">
        <v>7267.5870000000004</v>
      </c>
      <c r="H16" s="207">
        <v>13365.754000000001</v>
      </c>
      <c r="I16" s="209">
        <v>8050.259</v>
      </c>
      <c r="J16" s="208">
        <f t="shared" si="0"/>
        <v>61734.02727635012</v>
      </c>
    </row>
    <row r="17" spans="2:10" x14ac:dyDescent="0.2">
      <c r="B17" s="520"/>
      <c r="C17" s="205" t="s">
        <v>212</v>
      </c>
      <c r="D17" s="206">
        <v>0</v>
      </c>
      <c r="E17" s="207">
        <v>134.553</v>
      </c>
      <c r="F17" s="207">
        <v>705.48</v>
      </c>
      <c r="G17" s="207">
        <v>0</v>
      </c>
      <c r="H17" s="207">
        <v>100</v>
      </c>
      <c r="I17" s="209">
        <v>0</v>
      </c>
      <c r="J17" s="208">
        <f t="shared" si="0"/>
        <v>940.03300000000002</v>
      </c>
    </row>
    <row r="18" spans="2:10" x14ac:dyDescent="0.2">
      <c r="B18" s="89" t="s">
        <v>81</v>
      </c>
      <c r="C18" s="180"/>
      <c r="D18" s="56">
        <f t="shared" ref="D18:J18" si="3">SUBTOTAL(9,D15:D17)</f>
        <v>7809.7860000000001</v>
      </c>
      <c r="E18" s="56">
        <f t="shared" si="3"/>
        <v>11392.291257314804</v>
      </c>
      <c r="F18" s="56">
        <f t="shared" si="3"/>
        <v>15785.34027635012</v>
      </c>
      <c r="G18" s="56">
        <f t="shared" si="3"/>
        <v>9427.5960000000014</v>
      </c>
      <c r="H18" s="56">
        <f t="shared" si="3"/>
        <v>14129.852696597953</v>
      </c>
      <c r="I18" s="56">
        <f t="shared" si="3"/>
        <v>9714.7758496659389</v>
      </c>
      <c r="J18" s="75">
        <f t="shared" si="3"/>
        <v>68259.642079928803</v>
      </c>
    </row>
    <row r="19" spans="2:10" x14ac:dyDescent="0.2">
      <c r="B19" s="520">
        <v>2005</v>
      </c>
      <c r="C19" s="205" t="s">
        <v>14</v>
      </c>
      <c r="D19" s="207">
        <v>521.88699999999994</v>
      </c>
      <c r="E19" s="207">
        <v>250</v>
      </c>
      <c r="F19" s="207">
        <v>476</v>
      </c>
      <c r="G19" s="207">
        <v>1906.9849999999999</v>
      </c>
      <c r="H19" s="207">
        <v>931</v>
      </c>
      <c r="I19" s="207">
        <v>1455.797</v>
      </c>
      <c r="J19" s="208">
        <f>SUM(D19:I19)</f>
        <v>5541.6689999999999</v>
      </c>
    </row>
    <row r="20" spans="2:10" x14ac:dyDescent="0.2">
      <c r="B20" s="520"/>
      <c r="C20" s="205" t="s">
        <v>211</v>
      </c>
      <c r="D20" s="207">
        <v>2669.3530000000001</v>
      </c>
      <c r="E20" s="207">
        <v>14958.242</v>
      </c>
      <c r="F20" s="207">
        <v>14066.748</v>
      </c>
      <c r="G20" s="207">
        <v>6571.4</v>
      </c>
      <c r="H20" s="207">
        <v>12445.087</v>
      </c>
      <c r="I20" s="207">
        <v>8405.7919999999995</v>
      </c>
      <c r="J20" s="208">
        <f>SUM(D20:I20)</f>
        <v>59116.622000000003</v>
      </c>
    </row>
    <row r="21" spans="2:10" x14ac:dyDescent="0.2">
      <c r="B21" s="521"/>
      <c r="C21" s="205" t="s">
        <v>212</v>
      </c>
      <c r="D21" s="207">
        <v>0</v>
      </c>
      <c r="E21" s="207">
        <v>108.054</v>
      </c>
      <c r="F21" s="207">
        <v>298.26</v>
      </c>
      <c r="G21" s="207">
        <v>0</v>
      </c>
      <c r="H21" s="207">
        <v>105.69</v>
      </c>
      <c r="I21" s="207">
        <v>0</v>
      </c>
      <c r="J21" s="208">
        <f>SUM(D21:I21)</f>
        <v>512.00399999999991</v>
      </c>
    </row>
    <row r="22" spans="2:10" x14ac:dyDescent="0.2">
      <c r="B22" s="89" t="s">
        <v>81</v>
      </c>
      <c r="C22" s="180"/>
      <c r="D22" s="56">
        <f t="shared" ref="D22:J22" si="4">SUBTOTAL(9,D19:D21)</f>
        <v>3191.24</v>
      </c>
      <c r="E22" s="56">
        <f t="shared" si="4"/>
        <v>15316.296</v>
      </c>
      <c r="F22" s="56">
        <f t="shared" si="4"/>
        <v>14841.008</v>
      </c>
      <c r="G22" s="56">
        <f t="shared" si="4"/>
        <v>8478.3850000000002</v>
      </c>
      <c r="H22" s="56">
        <f t="shared" si="4"/>
        <v>13481.777</v>
      </c>
      <c r="I22" s="56">
        <f t="shared" si="4"/>
        <v>9861.5889999999999</v>
      </c>
      <c r="J22" s="75">
        <f t="shared" si="4"/>
        <v>65170.295000000006</v>
      </c>
    </row>
    <row r="23" spans="2:10" x14ac:dyDescent="0.2">
      <c r="B23" s="520">
        <v>2006</v>
      </c>
      <c r="C23" s="205" t="s">
        <v>14</v>
      </c>
      <c r="D23" s="207">
        <v>461</v>
      </c>
      <c r="E23" s="207">
        <v>1300.6400000000001</v>
      </c>
      <c r="F23" s="207">
        <v>1473</v>
      </c>
      <c r="G23" s="207">
        <v>4375.8190000000004</v>
      </c>
      <c r="H23" s="207">
        <v>930</v>
      </c>
      <c r="I23" s="207">
        <v>1413.894</v>
      </c>
      <c r="J23" s="208">
        <f>SUM(D23:I23)</f>
        <v>9954.353000000001</v>
      </c>
    </row>
    <row r="24" spans="2:10" x14ac:dyDescent="0.2">
      <c r="B24" s="520"/>
      <c r="C24" s="205" t="s">
        <v>211</v>
      </c>
      <c r="D24" s="207">
        <v>3760.5410000000002</v>
      </c>
      <c r="E24" s="207">
        <f>14148.202+791.91</f>
        <v>14940.111999999999</v>
      </c>
      <c r="F24" s="207">
        <v>15987.433000000001</v>
      </c>
      <c r="G24" s="207">
        <v>5778.9</v>
      </c>
      <c r="H24" s="207">
        <v>10920.347</v>
      </c>
      <c r="I24" s="207">
        <f>8521.005+13.6</f>
        <v>8534.6049999999996</v>
      </c>
      <c r="J24" s="208">
        <f>SUM(D24:I24)</f>
        <v>59921.937999999995</v>
      </c>
    </row>
    <row r="25" spans="2:10" x14ac:dyDescent="0.2">
      <c r="B25" s="521"/>
      <c r="C25" s="205" t="s">
        <v>212</v>
      </c>
      <c r="D25" s="207">
        <v>0</v>
      </c>
      <c r="E25" s="207">
        <v>47.037999999999997</v>
      </c>
      <c r="F25" s="207">
        <v>298.26</v>
      </c>
      <c r="G25" s="207">
        <v>0</v>
      </c>
      <c r="H25" s="207">
        <v>105.69</v>
      </c>
      <c r="I25" s="207">
        <v>0</v>
      </c>
      <c r="J25" s="208">
        <f>SUM(D25:I25)</f>
        <v>450.988</v>
      </c>
    </row>
    <row r="26" spans="2:10" x14ac:dyDescent="0.2">
      <c r="B26" s="89" t="s">
        <v>81</v>
      </c>
      <c r="C26" s="180"/>
      <c r="D26" s="56">
        <f t="shared" ref="D26:J26" si="5">SUBTOTAL(9,D23:D25)</f>
        <v>4221.5410000000002</v>
      </c>
      <c r="E26" s="56">
        <f t="shared" si="5"/>
        <v>16287.789999999999</v>
      </c>
      <c r="F26" s="56">
        <f t="shared" si="5"/>
        <v>17758.692999999999</v>
      </c>
      <c r="G26" s="56">
        <f t="shared" si="5"/>
        <v>10154.719000000001</v>
      </c>
      <c r="H26" s="56">
        <f t="shared" si="5"/>
        <v>11956.037</v>
      </c>
      <c r="I26" s="56">
        <f t="shared" si="5"/>
        <v>9948.4989999999998</v>
      </c>
      <c r="J26" s="75">
        <f t="shared" si="5"/>
        <v>70327.278999999995</v>
      </c>
    </row>
    <row r="27" spans="2:10" x14ac:dyDescent="0.2">
      <c r="B27" s="520">
        <v>2007</v>
      </c>
      <c r="C27" s="205" t="s">
        <v>14</v>
      </c>
      <c r="D27" s="207">
        <v>1098</v>
      </c>
      <c r="E27" s="207">
        <v>1475</v>
      </c>
      <c r="F27" s="207">
        <v>1655.71</v>
      </c>
      <c r="G27" s="207">
        <v>4042.4250000000002</v>
      </c>
      <c r="H27" s="207">
        <v>900</v>
      </c>
      <c r="I27" s="207">
        <v>1707.865</v>
      </c>
      <c r="J27" s="208">
        <f>SUM(D27:I27)</f>
        <v>10879</v>
      </c>
    </row>
    <row r="28" spans="2:10" x14ac:dyDescent="0.2">
      <c r="B28" s="520"/>
      <c r="C28" s="205" t="s">
        <v>211</v>
      </c>
      <c r="D28" s="207">
        <v>2475.373</v>
      </c>
      <c r="E28" s="207">
        <f>13575.656+507.926</f>
        <v>14083.582</v>
      </c>
      <c r="F28" s="207">
        <f>15412.294+41.675</f>
        <v>15453.968999999999</v>
      </c>
      <c r="G28" s="207">
        <v>5395.2939999999999</v>
      </c>
      <c r="H28" s="207">
        <v>10139.794</v>
      </c>
      <c r="I28" s="207">
        <f>8760.524+2.1</f>
        <v>8762.6239999999998</v>
      </c>
      <c r="J28" s="208">
        <f>SUM(D28:I28)</f>
        <v>56310.635999999999</v>
      </c>
    </row>
    <row r="29" spans="2:10" x14ac:dyDescent="0.2">
      <c r="B29" s="521"/>
      <c r="C29" s="205" t="s">
        <v>212</v>
      </c>
      <c r="D29" s="207">
        <v>0</v>
      </c>
      <c r="E29" s="207">
        <v>4.6109999999999998</v>
      </c>
      <c r="F29" s="207">
        <v>135.03</v>
      </c>
      <c r="G29" s="207">
        <v>0</v>
      </c>
      <c r="H29" s="207">
        <v>100</v>
      </c>
      <c r="I29" s="207">
        <v>0</v>
      </c>
      <c r="J29" s="208">
        <f>SUM(D29:I29)</f>
        <v>239.64099999999999</v>
      </c>
    </row>
    <row r="30" spans="2:10" x14ac:dyDescent="0.2">
      <c r="B30" s="89" t="s">
        <v>81</v>
      </c>
      <c r="C30" s="180"/>
      <c r="D30" s="56">
        <f t="shared" ref="D30:J30" si="6">SUBTOTAL(9,D27:D29)</f>
        <v>3573.373</v>
      </c>
      <c r="E30" s="56">
        <f t="shared" si="6"/>
        <v>15563.193000000001</v>
      </c>
      <c r="F30" s="56">
        <f t="shared" si="6"/>
        <v>17244.708999999999</v>
      </c>
      <c r="G30" s="56">
        <f t="shared" si="6"/>
        <v>9437.719000000001</v>
      </c>
      <c r="H30" s="56">
        <f t="shared" si="6"/>
        <v>11139.794</v>
      </c>
      <c r="I30" s="56">
        <f t="shared" si="6"/>
        <v>10470.489</v>
      </c>
      <c r="J30" s="75">
        <f t="shared" si="6"/>
        <v>67429.277000000002</v>
      </c>
    </row>
    <row r="31" spans="2:10" x14ac:dyDescent="0.2">
      <c r="B31" s="520">
        <v>2008</v>
      </c>
      <c r="C31" s="205" t="s">
        <v>14</v>
      </c>
      <c r="D31" s="46">
        <v>865.36199999999997</v>
      </c>
      <c r="E31" s="47">
        <v>1703</v>
      </c>
      <c r="F31" s="47">
        <v>1862.039</v>
      </c>
      <c r="G31" s="47">
        <v>3745.2979999999998</v>
      </c>
      <c r="H31" s="47">
        <v>900</v>
      </c>
      <c r="I31" s="47">
        <v>1266.7329999999999</v>
      </c>
      <c r="J31" s="208">
        <f>SUM(D31:I31)</f>
        <v>10342.432000000001</v>
      </c>
    </row>
    <row r="32" spans="2:10" x14ac:dyDescent="0.2">
      <c r="B32" s="520"/>
      <c r="C32" s="205" t="s">
        <v>211</v>
      </c>
      <c r="D32" s="23">
        <v>2132.5479999999998</v>
      </c>
      <c r="E32" s="21">
        <v>15609.08</v>
      </c>
      <c r="F32" s="21">
        <v>24998.563999999998</v>
      </c>
      <c r="G32" s="21">
        <v>4157</v>
      </c>
      <c r="H32" s="21">
        <v>9090.5959999999995</v>
      </c>
      <c r="I32" s="21">
        <v>7864.9309999999996</v>
      </c>
      <c r="J32" s="208">
        <f>SUM(D32:I32)</f>
        <v>63852.71899999999</v>
      </c>
    </row>
    <row r="33" spans="2:10" x14ac:dyDescent="0.2">
      <c r="B33" s="521"/>
      <c r="C33" s="205" t="s">
        <v>212</v>
      </c>
      <c r="D33" s="23">
        <v>0</v>
      </c>
      <c r="E33" s="21">
        <v>0</v>
      </c>
      <c r="F33" s="21">
        <v>130.33199999999999</v>
      </c>
      <c r="G33" s="21">
        <v>0</v>
      </c>
      <c r="H33" s="21">
        <v>100</v>
      </c>
      <c r="I33" s="21">
        <v>0</v>
      </c>
      <c r="J33" s="208">
        <f>SUM(D33:I33)</f>
        <v>230.33199999999999</v>
      </c>
    </row>
    <row r="34" spans="2:10" x14ac:dyDescent="0.2">
      <c r="B34" s="89" t="s">
        <v>81</v>
      </c>
      <c r="C34" s="180"/>
      <c r="D34" s="56">
        <f t="shared" ref="D34:J34" si="7">SUBTOTAL(9,D31:D33)</f>
        <v>2997.91</v>
      </c>
      <c r="E34" s="56">
        <f t="shared" si="7"/>
        <v>17312.080000000002</v>
      </c>
      <c r="F34" s="56">
        <f t="shared" si="7"/>
        <v>26990.934999999998</v>
      </c>
      <c r="G34" s="56">
        <f t="shared" si="7"/>
        <v>7902.2979999999998</v>
      </c>
      <c r="H34" s="56">
        <f t="shared" si="7"/>
        <v>10090.596</v>
      </c>
      <c r="I34" s="56">
        <f t="shared" si="7"/>
        <v>9131.6639999999989</v>
      </c>
      <c r="J34" s="75">
        <f t="shared" si="7"/>
        <v>74425.482999999978</v>
      </c>
    </row>
    <row r="35" spans="2:10" x14ac:dyDescent="0.2">
      <c r="B35" s="520">
        <v>2009</v>
      </c>
      <c r="C35" s="205" t="s">
        <v>14</v>
      </c>
      <c r="D35" s="46">
        <v>261.44</v>
      </c>
      <c r="E35" s="47">
        <v>1767.65</v>
      </c>
      <c r="F35" s="47">
        <v>1492.231</v>
      </c>
      <c r="G35" s="47">
        <v>1518.3030000000001</v>
      </c>
      <c r="H35" s="47">
        <v>1250</v>
      </c>
      <c r="I35" s="47">
        <v>1914.1220000000001</v>
      </c>
      <c r="J35" s="208">
        <f>SUM(D35:I35)</f>
        <v>8203.7459999999992</v>
      </c>
    </row>
    <row r="36" spans="2:10" x14ac:dyDescent="0.2">
      <c r="B36" s="520"/>
      <c r="C36" s="205" t="s">
        <v>211</v>
      </c>
      <c r="D36" s="23">
        <v>1065.453</v>
      </c>
      <c r="E36" s="21">
        <v>14296.643</v>
      </c>
      <c r="F36" s="21">
        <v>23549.875</v>
      </c>
      <c r="G36" s="21">
        <v>3800</v>
      </c>
      <c r="H36" s="21">
        <v>8803.0669999999991</v>
      </c>
      <c r="I36" s="21">
        <v>7354.7269999999999</v>
      </c>
      <c r="J36" s="208">
        <f>SUM(D36:I36)</f>
        <v>58869.764999999999</v>
      </c>
    </row>
    <row r="37" spans="2:10" x14ac:dyDescent="0.2">
      <c r="B37" s="521"/>
      <c r="C37" s="205" t="s">
        <v>212</v>
      </c>
      <c r="D37" s="23">
        <v>0</v>
      </c>
      <c r="E37" s="21">
        <v>0</v>
      </c>
      <c r="F37" s="21">
        <v>250.33199999999999</v>
      </c>
      <c r="G37" s="21">
        <v>0</v>
      </c>
      <c r="H37" s="21">
        <v>100</v>
      </c>
      <c r="I37" s="21">
        <v>0</v>
      </c>
      <c r="J37" s="208">
        <f>SUM(D37:I37)</f>
        <v>350.33199999999999</v>
      </c>
    </row>
    <row r="38" spans="2:10" x14ac:dyDescent="0.2">
      <c r="B38" s="89" t="s">
        <v>81</v>
      </c>
      <c r="C38" s="180"/>
      <c r="D38" s="56">
        <f t="shared" ref="D38:J38" si="8">SUBTOTAL(9,D35:D37)</f>
        <v>1326.893</v>
      </c>
      <c r="E38" s="56">
        <f t="shared" si="8"/>
        <v>16064.293</v>
      </c>
      <c r="F38" s="56">
        <f t="shared" si="8"/>
        <v>25292.437999999998</v>
      </c>
      <c r="G38" s="56">
        <f t="shared" si="8"/>
        <v>5318.3029999999999</v>
      </c>
      <c r="H38" s="56">
        <f t="shared" si="8"/>
        <v>10153.066999999999</v>
      </c>
      <c r="I38" s="56">
        <f t="shared" si="8"/>
        <v>9268.8490000000002</v>
      </c>
      <c r="J38" s="75">
        <f t="shared" si="8"/>
        <v>67423.842999999993</v>
      </c>
    </row>
    <row r="39" spans="2:10" x14ac:dyDescent="0.2">
      <c r="B39" s="520">
        <v>2010</v>
      </c>
      <c r="C39" s="205" t="s">
        <v>14</v>
      </c>
      <c r="D39" s="46">
        <v>991.66</v>
      </c>
      <c r="E39" s="47">
        <v>1697.78</v>
      </c>
      <c r="F39" s="47">
        <v>1181.6199999999999</v>
      </c>
      <c r="G39" s="47">
        <v>1093.579</v>
      </c>
      <c r="H39" s="47">
        <v>320</v>
      </c>
      <c r="I39" s="47">
        <v>1870.239</v>
      </c>
      <c r="J39" s="208">
        <f>SUM(D39:I39)</f>
        <v>7154.8780000000006</v>
      </c>
    </row>
    <row r="40" spans="2:10" x14ac:dyDescent="0.2">
      <c r="B40" s="520"/>
      <c r="C40" s="205" t="s">
        <v>211</v>
      </c>
      <c r="D40" s="23">
        <v>586.46</v>
      </c>
      <c r="E40" s="21">
        <v>15132.242</v>
      </c>
      <c r="F40" s="21">
        <v>20667.787</v>
      </c>
      <c r="G40" s="21">
        <v>3788.8090000000002</v>
      </c>
      <c r="H40" s="21">
        <v>7676.5529999999999</v>
      </c>
      <c r="I40" s="21">
        <v>6898.0829999999996</v>
      </c>
      <c r="J40" s="208">
        <f>SUM(D40:I40)</f>
        <v>54749.934000000001</v>
      </c>
    </row>
    <row r="41" spans="2:10" x14ac:dyDescent="0.2">
      <c r="B41" s="521"/>
      <c r="C41" s="205" t="s">
        <v>212</v>
      </c>
      <c r="D41" s="23">
        <v>0</v>
      </c>
      <c r="E41" s="21">
        <v>0</v>
      </c>
      <c r="F41" s="21">
        <v>370.33199999999999</v>
      </c>
      <c r="G41" s="21">
        <v>0</v>
      </c>
      <c r="H41" s="21">
        <v>75</v>
      </c>
      <c r="I41" s="21">
        <v>0</v>
      </c>
      <c r="J41" s="208">
        <f>SUM(D41:I41)</f>
        <v>445.33199999999999</v>
      </c>
    </row>
    <row r="42" spans="2:10" x14ac:dyDescent="0.2">
      <c r="B42" s="89"/>
      <c r="C42" s="180"/>
      <c r="D42" s="56">
        <f t="shared" ref="D42:J42" si="9">SUBTOTAL(9,D39:D41)</f>
        <v>1578.12</v>
      </c>
      <c r="E42" s="56">
        <f t="shared" si="9"/>
        <v>16830.022000000001</v>
      </c>
      <c r="F42" s="56">
        <f t="shared" si="9"/>
        <v>22219.738999999998</v>
      </c>
      <c r="G42" s="56">
        <f t="shared" si="9"/>
        <v>4882.3879999999999</v>
      </c>
      <c r="H42" s="56">
        <f t="shared" si="9"/>
        <v>8071.5529999999999</v>
      </c>
      <c r="I42" s="56">
        <f t="shared" si="9"/>
        <v>8768.3220000000001</v>
      </c>
      <c r="J42" s="75">
        <f t="shared" si="9"/>
        <v>62350.144000000008</v>
      </c>
    </row>
    <row r="43" spans="2:10" x14ac:dyDescent="0.2">
      <c r="B43" s="520">
        <v>2011</v>
      </c>
      <c r="C43" s="205" t="s">
        <v>14</v>
      </c>
      <c r="D43" s="46">
        <v>564.65700000000004</v>
      </c>
      <c r="E43" s="47">
        <v>1994.135</v>
      </c>
      <c r="F43" s="47">
        <v>1146.1420000000001</v>
      </c>
      <c r="G43" s="47">
        <v>1390.5409999999999</v>
      </c>
      <c r="H43" s="47">
        <v>280</v>
      </c>
      <c r="I43" s="47">
        <v>2294.8919999999998</v>
      </c>
      <c r="J43" s="208">
        <f>SUM(D43:I43)</f>
        <v>7670.3670000000002</v>
      </c>
    </row>
    <row r="44" spans="2:10" x14ac:dyDescent="0.2">
      <c r="B44" s="520"/>
      <c r="C44" s="205" t="s">
        <v>211</v>
      </c>
      <c r="D44" s="23">
        <v>0</v>
      </c>
      <c r="E44" s="21">
        <v>15009.172</v>
      </c>
      <c r="F44" s="21">
        <v>19568.268</v>
      </c>
      <c r="G44" s="21">
        <v>3835.5</v>
      </c>
      <c r="H44" s="21">
        <v>6305.1620000000003</v>
      </c>
      <c r="I44" s="21">
        <v>5948.1790000000001</v>
      </c>
      <c r="J44" s="208">
        <f>SUM(D44:I44)</f>
        <v>50666.281000000003</v>
      </c>
    </row>
    <row r="45" spans="2:10" x14ac:dyDescent="0.2">
      <c r="B45" s="521"/>
      <c r="C45" s="205" t="s">
        <v>212</v>
      </c>
      <c r="D45" s="23">
        <v>0</v>
      </c>
      <c r="E45" s="21">
        <v>0</v>
      </c>
      <c r="F45" s="21">
        <v>412.43799999999999</v>
      </c>
      <c r="G45" s="21">
        <v>0</v>
      </c>
      <c r="H45" s="21">
        <v>75</v>
      </c>
      <c r="I45" s="21">
        <v>0</v>
      </c>
      <c r="J45" s="208">
        <f>SUM(D45:I45)</f>
        <v>487.43799999999999</v>
      </c>
    </row>
    <row r="46" spans="2:10" x14ac:dyDescent="0.2">
      <c r="B46" s="89"/>
      <c r="C46" s="180"/>
      <c r="D46" s="56">
        <f t="shared" ref="D46:J46" si="10">SUBTOTAL(9,D43:D45)</f>
        <v>564.65700000000004</v>
      </c>
      <c r="E46" s="56">
        <f t="shared" si="10"/>
        <v>17003.307000000001</v>
      </c>
      <c r="F46" s="56">
        <f t="shared" si="10"/>
        <v>21126.847999999998</v>
      </c>
      <c r="G46" s="56">
        <f t="shared" si="10"/>
        <v>5226.0410000000002</v>
      </c>
      <c r="H46" s="56">
        <f t="shared" si="10"/>
        <v>6660.1620000000003</v>
      </c>
      <c r="I46" s="56">
        <f t="shared" si="10"/>
        <v>8243.0709999999999</v>
      </c>
      <c r="J46" s="75">
        <f t="shared" si="10"/>
        <v>58824.086000000003</v>
      </c>
    </row>
    <row r="47" spans="2:10" x14ac:dyDescent="0.2">
      <c r="B47" s="520">
        <v>2012</v>
      </c>
      <c r="C47" s="205" t="s">
        <v>14</v>
      </c>
      <c r="D47" s="76">
        <v>370</v>
      </c>
      <c r="E47" s="77">
        <v>1373.28</v>
      </c>
      <c r="F47" s="77">
        <v>863.85599999999999</v>
      </c>
      <c r="G47" s="77">
        <v>998</v>
      </c>
      <c r="H47" s="77">
        <v>1250</v>
      </c>
      <c r="I47" s="77">
        <v>1626.577</v>
      </c>
      <c r="J47" s="208">
        <f>SUM(D47:I47)</f>
        <v>6481.7130000000006</v>
      </c>
    </row>
    <row r="48" spans="2:10" x14ac:dyDescent="0.2">
      <c r="B48" s="520"/>
      <c r="C48" s="205" t="s">
        <v>211</v>
      </c>
      <c r="D48" s="78">
        <v>0</v>
      </c>
      <c r="E48" s="79">
        <v>13882.182000000001</v>
      </c>
      <c r="F48" s="79">
        <v>18832.530999999999</v>
      </c>
      <c r="G48" s="79">
        <v>3392</v>
      </c>
      <c r="H48" s="79">
        <v>5992.5429999999988</v>
      </c>
      <c r="I48" s="79">
        <v>6062.5079999999998</v>
      </c>
      <c r="J48" s="208">
        <f>SUM(D48:I48)</f>
        <v>48161.764000000003</v>
      </c>
    </row>
    <row r="49" spans="2:10" x14ac:dyDescent="0.2">
      <c r="B49" s="521"/>
      <c r="C49" s="215" t="s">
        <v>212</v>
      </c>
      <c r="D49" s="23">
        <v>0</v>
      </c>
      <c r="E49" s="21">
        <v>0</v>
      </c>
      <c r="F49" s="79">
        <v>442.34100000000001</v>
      </c>
      <c r="G49" s="21">
        <v>0</v>
      </c>
      <c r="H49" s="79">
        <v>75</v>
      </c>
      <c r="I49" s="21">
        <v>0</v>
      </c>
      <c r="J49" s="208">
        <f>SUM(D49:I49)</f>
        <v>517.34100000000001</v>
      </c>
    </row>
    <row r="50" spans="2:10" x14ac:dyDescent="0.2">
      <c r="B50" s="89"/>
      <c r="C50" s="180"/>
      <c r="D50" s="200">
        <f t="shared" ref="D50:J50" si="11">SUBTOTAL(9,D47:D49)</f>
        <v>370</v>
      </c>
      <c r="E50" s="200">
        <f t="shared" si="11"/>
        <v>15255.462000000001</v>
      </c>
      <c r="F50" s="200">
        <f t="shared" si="11"/>
        <v>20138.727999999999</v>
      </c>
      <c r="G50" s="200">
        <f t="shared" si="11"/>
        <v>4390</v>
      </c>
      <c r="H50" s="200">
        <f t="shared" si="11"/>
        <v>7317.5429999999988</v>
      </c>
      <c r="I50" s="281">
        <f t="shared" si="11"/>
        <v>7689.085</v>
      </c>
      <c r="J50" s="75">
        <f t="shared" si="11"/>
        <v>55160.818000000007</v>
      </c>
    </row>
    <row r="51" spans="2:10" x14ac:dyDescent="0.2">
      <c r="B51" s="520">
        <v>2013</v>
      </c>
      <c r="C51" s="215" t="s">
        <v>14</v>
      </c>
      <c r="D51" s="76">
        <v>2205.17</v>
      </c>
      <c r="E51" s="77">
        <v>3100.3</v>
      </c>
      <c r="F51" s="77">
        <v>545.13300000000004</v>
      </c>
      <c r="G51" s="77">
        <v>8455.65</v>
      </c>
      <c r="H51" s="77">
        <v>71.25</v>
      </c>
      <c r="I51" s="282">
        <v>1729.8419999999999</v>
      </c>
      <c r="J51" s="209">
        <f>SUM(D51:I51)</f>
        <v>16107.345000000001</v>
      </c>
    </row>
    <row r="52" spans="2:10" x14ac:dyDescent="0.2">
      <c r="B52" s="520"/>
      <c r="C52" s="215" t="s">
        <v>211</v>
      </c>
      <c r="D52" s="78">
        <v>0</v>
      </c>
      <c r="E52" s="79">
        <v>13132.466</v>
      </c>
      <c r="F52" s="79">
        <v>17415.542000000001</v>
      </c>
      <c r="G52" s="79">
        <v>3256</v>
      </c>
      <c r="H52" s="79">
        <v>5705.3779999999997</v>
      </c>
      <c r="I52" s="224">
        <v>6104.2480000000005</v>
      </c>
      <c r="J52" s="209">
        <f>SUM(D52:I52)</f>
        <v>45613.633999999998</v>
      </c>
    </row>
    <row r="53" spans="2:10" x14ac:dyDescent="0.2">
      <c r="B53" s="521"/>
      <c r="C53" s="215" t="s">
        <v>212</v>
      </c>
      <c r="D53" s="23">
        <v>0</v>
      </c>
      <c r="E53" s="21">
        <v>0</v>
      </c>
      <c r="F53" s="79">
        <v>427.21899999999999</v>
      </c>
      <c r="G53" s="21">
        <v>0</v>
      </c>
      <c r="H53" s="79">
        <v>75</v>
      </c>
      <c r="I53" s="234">
        <v>0</v>
      </c>
      <c r="J53" s="209">
        <f>SUM(D53:I53)</f>
        <v>502.21899999999999</v>
      </c>
    </row>
    <row r="54" spans="2:10" x14ac:dyDescent="0.2">
      <c r="B54" s="89"/>
      <c r="C54" s="180"/>
      <c r="D54" s="69">
        <f t="shared" ref="D54:J54" si="12">SUBTOTAL(9,D51:D53)</f>
        <v>2205.17</v>
      </c>
      <c r="E54" s="69">
        <f t="shared" si="12"/>
        <v>16232.766</v>
      </c>
      <c r="F54" s="69">
        <f t="shared" si="12"/>
        <v>18387.894000000004</v>
      </c>
      <c r="G54" s="69">
        <f t="shared" si="12"/>
        <v>11711.65</v>
      </c>
      <c r="H54" s="69">
        <f t="shared" si="12"/>
        <v>5851.6279999999997</v>
      </c>
      <c r="I54" s="69">
        <f t="shared" si="12"/>
        <v>7834.09</v>
      </c>
      <c r="J54" s="75">
        <f t="shared" si="12"/>
        <v>62223.197999999997</v>
      </c>
    </row>
    <row r="55" spans="2:10" x14ac:dyDescent="0.2">
      <c r="B55" s="520">
        <v>2014</v>
      </c>
      <c r="C55" s="215" t="s">
        <v>14</v>
      </c>
      <c r="D55" s="188">
        <v>2098.348</v>
      </c>
      <c r="E55" s="79">
        <v>3545.08</v>
      </c>
      <c r="F55" s="79">
        <v>1147.6289999999999</v>
      </c>
      <c r="G55" s="79">
        <v>8486.84</v>
      </c>
      <c r="H55" s="79">
        <v>140.053</v>
      </c>
      <c r="I55" s="190">
        <v>2813.5479999999998</v>
      </c>
      <c r="J55" s="209">
        <f>SUM(D55:I55)</f>
        <v>18231.498</v>
      </c>
    </row>
    <row r="56" spans="2:10" x14ac:dyDescent="0.2">
      <c r="B56" s="520"/>
      <c r="C56" s="215" t="s">
        <v>211</v>
      </c>
      <c r="D56" s="222">
        <v>0</v>
      </c>
      <c r="E56" s="79">
        <v>11173.648000000001</v>
      </c>
      <c r="F56" s="79">
        <v>16036.964</v>
      </c>
      <c r="G56" s="79">
        <v>2584.5140000000001</v>
      </c>
      <c r="H56" s="79">
        <v>5374.1859999999997</v>
      </c>
      <c r="I56" s="224">
        <v>4675.6239999999998</v>
      </c>
      <c r="J56" s="209">
        <f>SUM(D56:I56)</f>
        <v>39844.936000000002</v>
      </c>
    </row>
    <row r="57" spans="2:10" x14ac:dyDescent="0.2">
      <c r="B57" s="521"/>
      <c r="C57" s="215" t="s">
        <v>212</v>
      </c>
      <c r="D57" s="225">
        <v>0</v>
      </c>
      <c r="E57" s="21">
        <v>0</v>
      </c>
      <c r="F57" s="79">
        <v>425.59899999999999</v>
      </c>
      <c r="G57" s="21">
        <v>0</v>
      </c>
      <c r="H57" s="21">
        <v>0</v>
      </c>
      <c r="I57" s="234">
        <v>0</v>
      </c>
      <c r="J57" s="209">
        <f>SUM(D57:I57)</f>
        <v>425.59899999999999</v>
      </c>
    </row>
    <row r="58" spans="2:10" x14ac:dyDescent="0.2">
      <c r="B58" s="89"/>
      <c r="C58" s="180"/>
      <c r="D58" s="69">
        <f t="shared" ref="D58:J58" si="13">SUBTOTAL(9,D55:D57)</f>
        <v>2098.348</v>
      </c>
      <c r="E58" s="69">
        <f t="shared" si="13"/>
        <v>14718.728000000001</v>
      </c>
      <c r="F58" s="69">
        <f t="shared" si="13"/>
        <v>17610.191999999999</v>
      </c>
      <c r="G58" s="69">
        <f t="shared" si="13"/>
        <v>11071.353999999999</v>
      </c>
      <c r="H58" s="69">
        <f t="shared" si="13"/>
        <v>5514.2389999999996</v>
      </c>
      <c r="I58" s="69">
        <f t="shared" si="13"/>
        <v>7489.1719999999996</v>
      </c>
      <c r="J58" s="75">
        <f t="shared" si="13"/>
        <v>58502.033000000003</v>
      </c>
    </row>
    <row r="59" spans="2:10" x14ac:dyDescent="0.2">
      <c r="B59" s="520">
        <v>2015</v>
      </c>
      <c r="C59" s="215" t="s">
        <v>14</v>
      </c>
      <c r="D59" s="188">
        <v>1646.9160000000002</v>
      </c>
      <c r="E59" s="79">
        <v>3342.59</v>
      </c>
      <c r="F59" s="79">
        <v>2940.0540000000001</v>
      </c>
      <c r="G59" s="79">
        <v>8111</v>
      </c>
      <c r="H59" s="79">
        <v>646</v>
      </c>
      <c r="I59" s="190">
        <v>2801.4880000000003</v>
      </c>
      <c r="J59" s="209">
        <f>SUM(D59:I59)</f>
        <v>19488.048000000003</v>
      </c>
    </row>
    <row r="60" spans="2:10" x14ac:dyDescent="0.2">
      <c r="B60" s="520"/>
      <c r="C60" s="215" t="s">
        <v>211</v>
      </c>
      <c r="D60" s="222">
        <v>0</v>
      </c>
      <c r="E60" s="79">
        <v>12274.834999999999</v>
      </c>
      <c r="F60" s="79">
        <v>14373.518000000002</v>
      </c>
      <c r="G60" s="79">
        <v>2018</v>
      </c>
      <c r="H60" s="79">
        <v>5132</v>
      </c>
      <c r="I60" s="224">
        <v>4423.4450000000006</v>
      </c>
      <c r="J60" s="209">
        <f>SUM(D60:I60)</f>
        <v>38221.798000000003</v>
      </c>
    </row>
    <row r="61" spans="2:10" x14ac:dyDescent="0.2">
      <c r="B61" s="521"/>
      <c r="C61" s="215" t="s">
        <v>212</v>
      </c>
      <c r="D61" s="225">
        <v>0</v>
      </c>
      <c r="E61" s="21">
        <v>0</v>
      </c>
      <c r="F61" s="79">
        <v>484.09199999999998</v>
      </c>
      <c r="G61" s="21">
        <v>0</v>
      </c>
      <c r="H61" s="21">
        <v>0</v>
      </c>
      <c r="I61" s="234">
        <v>0</v>
      </c>
      <c r="J61" s="209">
        <f>SUM(D61:I61)</f>
        <v>484.09199999999998</v>
      </c>
    </row>
    <row r="62" spans="2:10" x14ac:dyDescent="0.2">
      <c r="B62" s="89"/>
      <c r="C62" s="180"/>
      <c r="D62" s="69">
        <f t="shared" ref="D62:J62" si="14">SUBTOTAL(9,D59:D61)</f>
        <v>1646.9160000000002</v>
      </c>
      <c r="E62" s="69">
        <f t="shared" si="14"/>
        <v>15617.424999999999</v>
      </c>
      <c r="F62" s="69">
        <f t="shared" si="14"/>
        <v>17797.664000000001</v>
      </c>
      <c r="G62" s="69">
        <f t="shared" si="14"/>
        <v>10129</v>
      </c>
      <c r="H62" s="69">
        <f t="shared" si="14"/>
        <v>5778</v>
      </c>
      <c r="I62" s="69">
        <f t="shared" si="14"/>
        <v>7224.9330000000009</v>
      </c>
      <c r="J62" s="75">
        <f t="shared" si="14"/>
        <v>58193.938000000002</v>
      </c>
    </row>
    <row r="63" spans="2:10" x14ac:dyDescent="0.2">
      <c r="C63" s="51"/>
      <c r="D63" s="51"/>
      <c r="E63" s="51"/>
      <c r="F63" s="51"/>
      <c r="G63" s="51"/>
      <c r="H63" s="51"/>
      <c r="I63" s="51"/>
      <c r="J63" s="51"/>
    </row>
    <row r="64" spans="2:10" x14ac:dyDescent="0.2">
      <c r="B64" s="216" t="s">
        <v>32</v>
      </c>
      <c r="C64" s="51"/>
      <c r="D64" s="51"/>
      <c r="E64" s="51"/>
      <c r="F64" s="51"/>
      <c r="G64" s="51"/>
      <c r="H64" s="51"/>
      <c r="I64" s="51"/>
      <c r="J64" s="51"/>
    </row>
    <row r="65" spans="2:10" x14ac:dyDescent="0.2">
      <c r="B65" s="51" t="s">
        <v>214</v>
      </c>
      <c r="C65" s="51"/>
      <c r="D65" s="51"/>
      <c r="E65" s="51"/>
      <c r="F65" s="51"/>
      <c r="G65" s="51"/>
      <c r="H65" s="51"/>
      <c r="I65" s="51"/>
      <c r="J65" s="51"/>
    </row>
    <row r="66" spans="2:10" x14ac:dyDescent="0.2">
      <c r="B66" s="51" t="s">
        <v>215</v>
      </c>
      <c r="C66" s="51"/>
      <c r="D66" s="51"/>
      <c r="E66" s="51"/>
      <c r="F66" s="51"/>
      <c r="G66" s="51"/>
      <c r="H66" s="51"/>
      <c r="I66" s="51"/>
      <c r="J66" s="51"/>
    </row>
    <row r="67" spans="2:10" x14ac:dyDescent="0.2">
      <c r="B67" s="51" t="s">
        <v>216</v>
      </c>
      <c r="C67" s="51"/>
      <c r="D67" s="51"/>
      <c r="E67" s="51"/>
      <c r="F67" s="51"/>
      <c r="G67" s="51"/>
      <c r="H67" s="51"/>
      <c r="I67" s="51"/>
      <c r="J67" s="51"/>
    </row>
    <row r="68" spans="2:10" x14ac:dyDescent="0.2">
      <c r="B68" s="51" t="s">
        <v>217</v>
      </c>
      <c r="C68" s="51"/>
      <c r="D68" s="51"/>
      <c r="E68" s="51"/>
      <c r="F68" s="51"/>
      <c r="G68" s="51"/>
      <c r="H68" s="51"/>
      <c r="I68" s="51"/>
      <c r="J68" s="51"/>
    </row>
  </sheetData>
  <mergeCells count="15">
    <mergeCell ref="B23:B25"/>
    <mergeCell ref="D5:I5"/>
    <mergeCell ref="B7:B9"/>
    <mergeCell ref="B11:B13"/>
    <mergeCell ref="B15:B17"/>
    <mergeCell ref="B19:B21"/>
    <mergeCell ref="B59:B6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O23"/>
  <sheetViews>
    <sheetView showGridLines="0" workbookViewId="0"/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4" width="17.28515625" style="14" customWidth="1"/>
    <col min="5" max="7" width="14.140625" style="14" customWidth="1"/>
    <col min="8" max="8" width="19.85546875" style="14" customWidth="1"/>
    <col min="9" max="9" width="14.85546875" style="14" customWidth="1"/>
    <col min="10" max="10" width="12.5703125" style="14" customWidth="1"/>
    <col min="11" max="18" width="9.140625" style="14"/>
    <col min="19" max="19" width="15.85546875" style="14" customWidth="1"/>
    <col min="20" max="16384" width="9.140625" style="14"/>
  </cols>
  <sheetData>
    <row r="1" spans="1:9" ht="12.75" customHeight="1" x14ac:dyDescent="0.2">
      <c r="A1" s="220"/>
    </row>
    <row r="2" spans="1:9" ht="18.75" x14ac:dyDescent="0.3">
      <c r="B2" s="61" t="s">
        <v>236</v>
      </c>
    </row>
    <row r="3" spans="1:9" ht="18.75" x14ac:dyDescent="0.3">
      <c r="B3" s="62" t="s">
        <v>17</v>
      </c>
      <c r="D3" s="17"/>
    </row>
    <row r="4" spans="1:9" x14ac:dyDescent="0.2">
      <c r="B4" s="43"/>
      <c r="E4" s="71"/>
    </row>
    <row r="5" spans="1:9" ht="12.75" customHeight="1" x14ac:dyDescent="0.2">
      <c r="B5" s="523" t="s">
        <v>12</v>
      </c>
      <c r="C5" s="517" t="s">
        <v>13</v>
      </c>
      <c r="D5" s="518"/>
      <c r="E5" s="518"/>
      <c r="F5" s="518"/>
      <c r="G5" s="518"/>
      <c r="H5" s="519"/>
      <c r="I5" s="495" t="s">
        <v>172</v>
      </c>
    </row>
    <row r="6" spans="1:9" s="72" customFormat="1" ht="42.75" customHeight="1" x14ac:dyDescent="0.2">
      <c r="B6" s="524"/>
      <c r="C6" s="31" t="s">
        <v>95</v>
      </c>
      <c r="D6" s="31" t="s">
        <v>96</v>
      </c>
      <c r="E6" s="31" t="s">
        <v>97</v>
      </c>
      <c r="F6" s="31" t="s">
        <v>98</v>
      </c>
      <c r="G6" s="31" t="s">
        <v>99</v>
      </c>
      <c r="H6" s="31" t="s">
        <v>100</v>
      </c>
      <c r="I6" s="516"/>
    </row>
    <row r="7" spans="1:9" ht="19.5" customHeight="1" x14ac:dyDescent="0.2">
      <c r="B7" s="432" t="s">
        <v>33</v>
      </c>
      <c r="C7" s="433">
        <v>59.063018000000035</v>
      </c>
      <c r="D7" s="117">
        <v>433.72101399999997</v>
      </c>
      <c r="E7" s="117">
        <v>303.62709400000023</v>
      </c>
      <c r="F7" s="117">
        <v>76.557830999999993</v>
      </c>
      <c r="G7" s="117">
        <v>197.0800319999997</v>
      </c>
      <c r="H7" s="117">
        <v>146.66802500000006</v>
      </c>
      <c r="I7" s="425">
        <f>SUM(C7:H7)</f>
        <v>1216.7170139999998</v>
      </c>
    </row>
    <row r="8" spans="1:9" ht="19.5" customHeight="1" x14ac:dyDescent="0.2">
      <c r="B8" s="430" t="s">
        <v>7</v>
      </c>
      <c r="C8" s="422">
        <v>391.89832800000011</v>
      </c>
      <c r="D8" s="117">
        <v>404.11635599999983</v>
      </c>
      <c r="E8" s="117">
        <v>795.54231200000004</v>
      </c>
      <c r="F8" s="117">
        <v>470.66544400000015</v>
      </c>
      <c r="G8" s="117">
        <v>527.81311199999971</v>
      </c>
      <c r="H8" s="117">
        <v>424.91879399999982</v>
      </c>
      <c r="I8" s="425">
        <f>SUM(C8:H8)</f>
        <v>3014.9543459999995</v>
      </c>
    </row>
    <row r="9" spans="1:9" ht="19.5" customHeight="1" x14ac:dyDescent="0.2">
      <c r="B9" s="430" t="s">
        <v>8</v>
      </c>
      <c r="C9" s="426">
        <v>0</v>
      </c>
      <c r="D9" s="467" t="s">
        <v>230</v>
      </c>
      <c r="E9" s="117">
        <v>0.55340599999999995</v>
      </c>
      <c r="F9" s="467" t="s">
        <v>230</v>
      </c>
      <c r="G9" s="117">
        <v>2.1873849999999999</v>
      </c>
      <c r="H9" s="467" t="s">
        <v>230</v>
      </c>
      <c r="I9" s="425">
        <f>SUM(C9:H9)</f>
        <v>2.7407909999999998</v>
      </c>
    </row>
    <row r="10" spans="1:9" ht="19.5" customHeight="1" x14ac:dyDescent="0.2">
      <c r="B10" s="434" t="s">
        <v>10</v>
      </c>
      <c r="C10" s="422">
        <v>26.803450999999999</v>
      </c>
      <c r="D10" s="117">
        <v>84.082084999999978</v>
      </c>
      <c r="E10" s="117">
        <v>215.31898699999999</v>
      </c>
      <c r="F10" s="117">
        <v>67.052956999999935</v>
      </c>
      <c r="G10" s="117">
        <v>57.896689000000038</v>
      </c>
      <c r="H10" s="117">
        <v>98.907431000000045</v>
      </c>
      <c r="I10" s="425">
        <f>SUM(C10:H10)</f>
        <v>550.0616</v>
      </c>
    </row>
    <row r="11" spans="1:9" ht="19.5" customHeight="1" x14ac:dyDescent="0.2">
      <c r="B11" s="431" t="s">
        <v>73</v>
      </c>
      <c r="C11" s="426">
        <v>0</v>
      </c>
      <c r="D11" s="117">
        <v>4.7300000000000004</v>
      </c>
      <c r="E11" s="117">
        <v>286.38095399999997</v>
      </c>
      <c r="F11" s="117">
        <v>37.903030999999999</v>
      </c>
      <c r="G11" s="467" t="s">
        <v>230</v>
      </c>
      <c r="H11" s="117">
        <v>10.051909999999999</v>
      </c>
      <c r="I11" s="425">
        <f>SUM(C11:H11)</f>
        <v>339.06589500000001</v>
      </c>
    </row>
    <row r="12" spans="1:9" ht="19.5" customHeight="1" x14ac:dyDescent="0.2">
      <c r="B12" s="437" t="s">
        <v>11</v>
      </c>
      <c r="C12" s="438">
        <f t="shared" ref="C12:I12" si="0">SUM(C7:C11)</f>
        <v>477.76479700000016</v>
      </c>
      <c r="D12" s="438">
        <f t="shared" si="0"/>
        <v>926.64945499999976</v>
      </c>
      <c r="E12" s="438">
        <f t="shared" si="0"/>
        <v>1601.4227530000001</v>
      </c>
      <c r="F12" s="438">
        <f t="shared" si="0"/>
        <v>652.17926300000022</v>
      </c>
      <c r="G12" s="438">
        <f t="shared" si="0"/>
        <v>784.97721799999943</v>
      </c>
      <c r="H12" s="438">
        <f t="shared" si="0"/>
        <v>680.54615999999999</v>
      </c>
      <c r="I12" s="439">
        <f t="shared" si="0"/>
        <v>5123.5396459999993</v>
      </c>
    </row>
    <row r="13" spans="1:9" ht="19.5" customHeight="1" x14ac:dyDescent="0.2">
      <c r="B13" s="428" t="s">
        <v>0</v>
      </c>
      <c r="C13" s="426">
        <v>0</v>
      </c>
      <c r="D13" s="117">
        <v>198.44487399999997</v>
      </c>
      <c r="E13" s="117">
        <v>254.69852300000002</v>
      </c>
      <c r="F13" s="117">
        <v>88.869118</v>
      </c>
      <c r="G13" s="117">
        <v>3.8753999999999997E-2</v>
      </c>
      <c r="H13" s="117">
        <v>162.98955900000001</v>
      </c>
      <c r="I13" s="425">
        <f t="shared" ref="I13:I18" si="1">SUM(C13:H13)</f>
        <v>705.04082800000003</v>
      </c>
    </row>
    <row r="14" spans="1:9" ht="19.5" customHeight="1" x14ac:dyDescent="0.2">
      <c r="B14" s="429" t="s">
        <v>1</v>
      </c>
      <c r="C14" s="422">
        <v>111.19046000000002</v>
      </c>
      <c r="D14" s="117">
        <v>315.27080300000017</v>
      </c>
      <c r="E14" s="117">
        <v>1123.4478280000003</v>
      </c>
      <c r="F14" s="117">
        <v>394.97318199999984</v>
      </c>
      <c r="G14" s="117">
        <v>795.04159700000048</v>
      </c>
      <c r="H14" s="117">
        <v>451.38508799999994</v>
      </c>
      <c r="I14" s="425">
        <f t="shared" si="1"/>
        <v>3191.3089580000005</v>
      </c>
    </row>
    <row r="15" spans="1:9" ht="19.5" customHeight="1" x14ac:dyDescent="0.2">
      <c r="B15" s="429" t="s">
        <v>2</v>
      </c>
      <c r="C15" s="426">
        <v>0</v>
      </c>
      <c r="D15" s="117">
        <v>463.91142699999989</v>
      </c>
      <c r="E15" s="117">
        <v>113.18241</v>
      </c>
      <c r="F15" s="467" t="s">
        <v>230</v>
      </c>
      <c r="G15" s="117">
        <v>333.38370199999997</v>
      </c>
      <c r="H15" s="117">
        <v>111.04853199999999</v>
      </c>
      <c r="I15" s="425">
        <f t="shared" si="1"/>
        <v>1021.5260709999999</v>
      </c>
    </row>
    <row r="16" spans="1:9" ht="19.5" customHeight="1" x14ac:dyDescent="0.2">
      <c r="B16" s="430" t="s">
        <v>3</v>
      </c>
      <c r="C16" s="422">
        <v>6.4539370000000051</v>
      </c>
      <c r="D16" s="467" t="s">
        <v>230</v>
      </c>
      <c r="E16" s="467" t="s">
        <v>230</v>
      </c>
      <c r="F16" s="467" t="s">
        <v>230</v>
      </c>
      <c r="G16" s="117">
        <v>58.489398000000051</v>
      </c>
      <c r="H16" s="467">
        <v>0.33707599999999999</v>
      </c>
      <c r="I16" s="425">
        <f t="shared" si="1"/>
        <v>65.280411000000058</v>
      </c>
    </row>
    <row r="17" spans="2:15" ht="19.5" customHeight="1" x14ac:dyDescent="0.2">
      <c r="B17" s="430" t="s">
        <v>4</v>
      </c>
      <c r="C17" s="422">
        <v>79.758690000000016</v>
      </c>
      <c r="D17" s="117">
        <v>304.57421799999997</v>
      </c>
      <c r="E17" s="117">
        <v>191.66567799999996</v>
      </c>
      <c r="F17" s="117">
        <v>130.18348900000001</v>
      </c>
      <c r="G17" s="117">
        <v>122.07510899999998</v>
      </c>
      <c r="H17" s="117">
        <v>98.592474000000024</v>
      </c>
      <c r="I17" s="425">
        <f t="shared" si="1"/>
        <v>926.84965799999998</v>
      </c>
    </row>
    <row r="18" spans="2:15" ht="19.5" customHeight="1" x14ac:dyDescent="0.2">
      <c r="B18" s="431" t="s">
        <v>5</v>
      </c>
      <c r="C18" s="423">
        <v>160.10256100000001</v>
      </c>
      <c r="D18" s="117">
        <v>348.27357100000006</v>
      </c>
      <c r="E18" s="117">
        <v>623.86128400000007</v>
      </c>
      <c r="F18" s="117">
        <v>318.556285</v>
      </c>
      <c r="G18" s="117">
        <v>381.75953600000003</v>
      </c>
      <c r="H18" s="117">
        <v>55.296612000000003</v>
      </c>
      <c r="I18" s="425">
        <f t="shared" si="1"/>
        <v>1887.8498490000002</v>
      </c>
    </row>
    <row r="19" spans="2:15" ht="19.5" customHeight="1" x14ac:dyDescent="0.2">
      <c r="B19" s="437" t="s">
        <v>6</v>
      </c>
      <c r="C19" s="440">
        <f t="shared" ref="C19:I19" si="2">SUM(C13:C18)</f>
        <v>357.50564800000006</v>
      </c>
      <c r="D19" s="440">
        <f t="shared" si="2"/>
        <v>1630.4748930000001</v>
      </c>
      <c r="E19" s="440">
        <f t="shared" si="2"/>
        <v>2306.8557230000001</v>
      </c>
      <c r="F19" s="440">
        <f t="shared" si="2"/>
        <v>932.58207399999981</v>
      </c>
      <c r="G19" s="440">
        <f t="shared" si="2"/>
        <v>1690.7880960000007</v>
      </c>
      <c r="H19" s="440">
        <f t="shared" si="2"/>
        <v>879.64934100000005</v>
      </c>
      <c r="I19" s="441">
        <f t="shared" si="2"/>
        <v>7797.8557750000009</v>
      </c>
    </row>
    <row r="20" spans="2:15" ht="20.100000000000001" customHeight="1" x14ac:dyDescent="0.2">
      <c r="B20" s="435" t="s">
        <v>79</v>
      </c>
      <c r="C20" s="433">
        <v>3.9178889999999997</v>
      </c>
      <c r="D20" s="117">
        <v>79.308936999999986</v>
      </c>
      <c r="E20" s="117">
        <v>109.17417899999998</v>
      </c>
      <c r="F20" s="117">
        <v>33.309965000000005</v>
      </c>
      <c r="G20" s="117">
        <v>8.2708920000000017</v>
      </c>
      <c r="H20" s="117">
        <v>42.674533000000004</v>
      </c>
      <c r="I20" s="425">
        <f>SUM(C20:H20)</f>
        <v>276.65639499999997</v>
      </c>
    </row>
    <row r="21" spans="2:15" ht="20.25" customHeight="1" x14ac:dyDescent="0.2">
      <c r="B21" s="436" t="s">
        <v>35</v>
      </c>
      <c r="C21" s="422">
        <v>121.111487</v>
      </c>
      <c r="D21" s="117">
        <v>179.94081499999996</v>
      </c>
      <c r="E21" s="117">
        <v>1286.1399650000008</v>
      </c>
      <c r="F21" s="117">
        <v>232.59852899999996</v>
      </c>
      <c r="G21" s="117">
        <v>103.36212100000002</v>
      </c>
      <c r="H21" s="117">
        <v>3.9951889999999999</v>
      </c>
      <c r="I21" s="425">
        <f>SUM(C21:H21)</f>
        <v>1927.1481060000008</v>
      </c>
    </row>
    <row r="22" spans="2:15" ht="20.25" customHeight="1" x14ac:dyDescent="0.2">
      <c r="B22" s="437" t="s">
        <v>80</v>
      </c>
      <c r="C22" s="438">
        <f t="shared" ref="C22:I22" si="3">SUM(C20:C21)</f>
        <v>125.029376</v>
      </c>
      <c r="D22" s="438">
        <f t="shared" si="3"/>
        <v>259.24975199999994</v>
      </c>
      <c r="E22" s="438">
        <f t="shared" si="3"/>
        <v>1395.3141440000009</v>
      </c>
      <c r="F22" s="438">
        <f t="shared" si="3"/>
        <v>265.90849399999996</v>
      </c>
      <c r="G22" s="438">
        <f t="shared" si="3"/>
        <v>111.63301300000002</v>
      </c>
      <c r="H22" s="438">
        <f t="shared" si="3"/>
        <v>46.669722000000007</v>
      </c>
      <c r="I22" s="439">
        <f t="shared" si="3"/>
        <v>2203.8045010000005</v>
      </c>
    </row>
    <row r="23" spans="2:15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98"/>
  <sheetViews>
    <sheetView showGridLines="0" workbookViewId="0"/>
  </sheetViews>
  <sheetFormatPr defaultRowHeight="12.75" x14ac:dyDescent="0.2"/>
  <cols>
    <col min="1" max="1" width="4.28515625" style="14" customWidth="1"/>
    <col min="2" max="2" width="12.7109375" style="14" customWidth="1"/>
    <col min="3" max="3" width="17" style="14" customWidth="1"/>
    <col min="4" max="4" width="17.28515625" style="14" customWidth="1"/>
    <col min="5" max="5" width="15.140625" style="14" customWidth="1"/>
    <col min="6" max="6" width="16" style="14" customWidth="1"/>
    <col min="7" max="7" width="12.85546875" style="14" customWidth="1"/>
    <col min="8" max="8" width="12.42578125" style="14" customWidth="1"/>
    <col min="9" max="9" width="11.42578125" style="14" customWidth="1"/>
    <col min="10" max="10" width="12.85546875" style="14" customWidth="1"/>
    <col min="11" max="11" width="13.7109375" style="14" customWidth="1"/>
    <col min="12" max="16384" width="9.140625" style="14"/>
  </cols>
  <sheetData>
    <row r="1" spans="1:11" x14ac:dyDescent="0.2">
      <c r="A1" s="220"/>
    </row>
    <row r="2" spans="1:11" ht="18.75" x14ac:dyDescent="0.2">
      <c r="B2" s="194" t="s">
        <v>249</v>
      </c>
      <c r="C2" s="182"/>
      <c r="D2" s="182"/>
      <c r="E2" s="72"/>
      <c r="F2" s="72"/>
      <c r="G2" s="72"/>
      <c r="H2" s="72"/>
      <c r="I2" s="72"/>
      <c r="J2" s="72"/>
      <c r="K2" s="72"/>
    </row>
    <row r="3" spans="1:11" ht="18.75" x14ac:dyDescent="0.3">
      <c r="B3" s="62" t="s">
        <v>17</v>
      </c>
      <c r="C3" s="182"/>
      <c r="D3" s="182"/>
      <c r="E3" s="72"/>
      <c r="F3" s="72"/>
      <c r="G3" s="72"/>
      <c r="H3" s="72"/>
      <c r="I3" s="72"/>
      <c r="J3" s="72"/>
      <c r="K3" s="72"/>
    </row>
    <row r="4" spans="1:11" ht="15.75" x14ac:dyDescent="0.2">
      <c r="B4" s="181"/>
      <c r="C4" s="182"/>
      <c r="D4" s="182"/>
      <c r="E4" s="72"/>
      <c r="F4" s="72"/>
      <c r="G4" s="72"/>
      <c r="H4" s="72"/>
      <c r="I4" s="72"/>
      <c r="J4" s="72"/>
      <c r="K4" s="72"/>
    </row>
    <row r="5" spans="1:11" x14ac:dyDescent="0.2">
      <c r="B5" s="101" t="s">
        <v>81</v>
      </c>
      <c r="C5" s="195" t="s">
        <v>81</v>
      </c>
      <c r="D5" s="196"/>
      <c r="E5" s="530" t="s">
        <v>85</v>
      </c>
      <c r="F5" s="530"/>
      <c r="G5" s="530"/>
      <c r="H5" s="530"/>
      <c r="I5" s="530"/>
      <c r="J5" s="530"/>
      <c r="K5" s="98" t="s">
        <v>81</v>
      </c>
    </row>
    <row r="6" spans="1:11" ht="25.5" x14ac:dyDescent="0.2">
      <c r="B6" s="171" t="s">
        <v>169</v>
      </c>
      <c r="C6" s="114" t="s">
        <v>12</v>
      </c>
      <c r="D6" s="197"/>
      <c r="E6" s="31" t="s">
        <v>95</v>
      </c>
      <c r="F6" s="31" t="s">
        <v>96</v>
      </c>
      <c r="G6" s="31" t="s">
        <v>97</v>
      </c>
      <c r="H6" s="31" t="s">
        <v>98</v>
      </c>
      <c r="I6" s="31" t="s">
        <v>99</v>
      </c>
      <c r="J6" s="36" t="s">
        <v>100</v>
      </c>
      <c r="K6" s="174" t="s">
        <v>172</v>
      </c>
    </row>
    <row r="7" spans="1:11" x14ac:dyDescent="0.2">
      <c r="B7" s="531" t="s">
        <v>174</v>
      </c>
      <c r="C7" s="534" t="s">
        <v>205</v>
      </c>
      <c r="D7" s="183" t="s">
        <v>205</v>
      </c>
      <c r="E7" s="160">
        <v>371.73197919301293</v>
      </c>
      <c r="F7" s="161">
        <v>159.0771085333333</v>
      </c>
      <c r="G7" s="161">
        <v>501.73019359743358</v>
      </c>
      <c r="H7" s="161">
        <v>668.26535481363419</v>
      </c>
      <c r="I7" s="161">
        <v>334.14442875339063</v>
      </c>
      <c r="J7" s="184">
        <v>573.10473823382415</v>
      </c>
      <c r="K7" s="157">
        <f>SUM(E7:J7)</f>
        <v>2608.0538031246288</v>
      </c>
    </row>
    <row r="8" spans="1:11" x14ac:dyDescent="0.2">
      <c r="B8" s="532"/>
      <c r="C8" s="534"/>
      <c r="D8" s="183" t="s">
        <v>206</v>
      </c>
      <c r="E8" s="160">
        <v>56.862020009765629</v>
      </c>
      <c r="F8" s="161">
        <v>60.951662888177275</v>
      </c>
      <c r="G8" s="161">
        <v>212.09992388509113</v>
      </c>
      <c r="H8" s="161">
        <v>125.80540351790698</v>
      </c>
      <c r="I8" s="161">
        <v>90.635460000038151</v>
      </c>
      <c r="J8" s="184">
        <v>65.748784058018913</v>
      </c>
      <c r="K8" s="157">
        <f>SUM(E8:J8)</f>
        <v>612.10325435899813</v>
      </c>
    </row>
    <row r="9" spans="1:11" x14ac:dyDescent="0.2">
      <c r="B9" s="532"/>
      <c r="C9" s="283" t="s">
        <v>11</v>
      </c>
      <c r="D9" s="284"/>
      <c r="E9" s="285">
        <f t="shared" ref="E9:K9" si="0">SUBTOTAL(9,E7:E8)</f>
        <v>428.59399920277855</v>
      </c>
      <c r="F9" s="243">
        <f t="shared" si="0"/>
        <v>220.02877142151058</v>
      </c>
      <c r="G9" s="243">
        <f t="shared" si="0"/>
        <v>713.83011748252466</v>
      </c>
      <c r="H9" s="243">
        <f t="shared" si="0"/>
        <v>794.07075833154113</v>
      </c>
      <c r="I9" s="243">
        <f t="shared" si="0"/>
        <v>424.77988875342879</v>
      </c>
      <c r="J9" s="286">
        <f t="shared" si="0"/>
        <v>638.85352229184309</v>
      </c>
      <c r="K9" s="244">
        <f t="shared" si="0"/>
        <v>3220.1570574836269</v>
      </c>
    </row>
    <row r="10" spans="1:11" x14ac:dyDescent="0.2">
      <c r="B10" s="532"/>
      <c r="C10" s="528" t="s">
        <v>156</v>
      </c>
      <c r="D10" s="229" t="s">
        <v>0</v>
      </c>
      <c r="E10" s="246">
        <v>197.35</v>
      </c>
      <c r="F10" s="247">
        <v>23.592999999999989</v>
      </c>
      <c r="G10" s="247">
        <v>78.668289902114864</v>
      </c>
      <c r="H10" s="247">
        <v>62.733999999999995</v>
      </c>
      <c r="I10" s="247">
        <v>0</v>
      </c>
      <c r="J10" s="287">
        <v>39.173199999999994</v>
      </c>
      <c r="K10" s="248">
        <f t="shared" ref="K10:K16" si="1">SUM(E10:J10)</f>
        <v>401.51848990211482</v>
      </c>
    </row>
    <row r="11" spans="1:11" x14ac:dyDescent="0.2">
      <c r="B11" s="532"/>
      <c r="C11" s="528"/>
      <c r="D11" s="229" t="s">
        <v>1</v>
      </c>
      <c r="E11" s="246">
        <v>0.39</v>
      </c>
      <c r="F11" s="247">
        <v>20.260000000000002</v>
      </c>
      <c r="G11" s="247">
        <v>430</v>
      </c>
      <c r="H11" s="247">
        <v>161.13</v>
      </c>
      <c r="I11" s="247">
        <v>0.39</v>
      </c>
      <c r="J11" s="287">
        <v>30.26</v>
      </c>
      <c r="K11" s="248">
        <f t="shared" si="1"/>
        <v>642.42999999999995</v>
      </c>
    </row>
    <row r="12" spans="1:11" x14ac:dyDescent="0.2">
      <c r="B12" s="532"/>
      <c r="C12" s="528"/>
      <c r="D12" s="229" t="s">
        <v>3</v>
      </c>
      <c r="E12" s="246">
        <v>66.405000000000001</v>
      </c>
      <c r="F12" s="247">
        <v>1.2150000000000001</v>
      </c>
      <c r="G12" s="247">
        <v>1.2150000000000001</v>
      </c>
      <c r="H12" s="247">
        <v>16.405000000000001</v>
      </c>
      <c r="I12" s="247">
        <v>9.81</v>
      </c>
      <c r="J12" s="287">
        <v>1.2150000000000001</v>
      </c>
      <c r="K12" s="248">
        <f t="shared" si="1"/>
        <v>96.265000000000015</v>
      </c>
    </row>
    <row r="13" spans="1:11" x14ac:dyDescent="0.2">
      <c r="B13" s="532"/>
      <c r="C13" s="528"/>
      <c r="D13" s="229" t="s">
        <v>4</v>
      </c>
      <c r="E13" s="246">
        <v>0</v>
      </c>
      <c r="F13" s="247">
        <v>5.2921000000000005</v>
      </c>
      <c r="G13" s="247">
        <v>65.617858493652349</v>
      </c>
      <c r="H13" s="247">
        <v>18.046629931628701</v>
      </c>
      <c r="I13" s="247">
        <v>0</v>
      </c>
      <c r="J13" s="287">
        <v>24.657319000000001</v>
      </c>
      <c r="K13" s="248">
        <f t="shared" si="1"/>
        <v>113.61390742528106</v>
      </c>
    </row>
    <row r="14" spans="1:11" x14ac:dyDescent="0.2">
      <c r="B14" s="532"/>
      <c r="C14" s="528"/>
      <c r="D14" s="229" t="s">
        <v>5</v>
      </c>
      <c r="E14" s="246">
        <v>0</v>
      </c>
      <c r="F14" s="247">
        <v>0</v>
      </c>
      <c r="G14" s="247">
        <v>0</v>
      </c>
      <c r="H14" s="247">
        <v>19</v>
      </c>
      <c r="I14" s="247">
        <v>0</v>
      </c>
      <c r="J14" s="287">
        <v>16</v>
      </c>
      <c r="K14" s="248">
        <f t="shared" si="1"/>
        <v>35</v>
      </c>
    </row>
    <row r="15" spans="1:11" x14ac:dyDescent="0.2">
      <c r="B15" s="532"/>
      <c r="C15" s="249" t="s">
        <v>6</v>
      </c>
      <c r="D15" s="284"/>
      <c r="E15" s="285">
        <f t="shared" ref="E15:K15" si="2">SUBTOTAL(9,E10:E14)</f>
        <v>264.14499999999998</v>
      </c>
      <c r="F15" s="243">
        <f t="shared" si="2"/>
        <v>50.360099999999996</v>
      </c>
      <c r="G15" s="243">
        <f t="shared" si="2"/>
        <v>575.50114839576713</v>
      </c>
      <c r="H15" s="243">
        <f t="shared" si="2"/>
        <v>277.31562993162868</v>
      </c>
      <c r="I15" s="243">
        <f t="shared" si="2"/>
        <v>10.200000000000001</v>
      </c>
      <c r="J15" s="286">
        <f t="shared" si="2"/>
        <v>111.305519</v>
      </c>
      <c r="K15" s="244">
        <f t="shared" si="2"/>
        <v>1288.8273973273958</v>
      </c>
    </row>
    <row r="16" spans="1:11" x14ac:dyDescent="0.2">
      <c r="B16" s="532"/>
      <c r="C16" s="288" t="s">
        <v>207</v>
      </c>
      <c r="D16" s="229" t="s">
        <v>208</v>
      </c>
      <c r="E16" s="246">
        <v>74.076661995088571</v>
      </c>
      <c r="F16" s="247">
        <v>263.44142166666666</v>
      </c>
      <c r="G16" s="247">
        <v>554.61363473308813</v>
      </c>
      <c r="H16" s="247">
        <v>212.72868103530885</v>
      </c>
      <c r="I16" s="247">
        <v>170.36328985283589</v>
      </c>
      <c r="J16" s="287">
        <v>60.020686493447776</v>
      </c>
      <c r="K16" s="248">
        <f t="shared" si="1"/>
        <v>1335.2443757764358</v>
      </c>
    </row>
    <row r="17" spans="2:11" x14ac:dyDescent="0.2">
      <c r="B17" s="533"/>
      <c r="C17" s="263" t="s">
        <v>209</v>
      </c>
      <c r="D17" s="284"/>
      <c r="E17" s="285">
        <f t="shared" ref="E17:K17" si="3">SUBTOTAL(9,E16:E16)</f>
        <v>74.076661995088571</v>
      </c>
      <c r="F17" s="243">
        <f t="shared" si="3"/>
        <v>263.44142166666666</v>
      </c>
      <c r="G17" s="243">
        <f t="shared" si="3"/>
        <v>554.61363473308813</v>
      </c>
      <c r="H17" s="243">
        <f t="shared" si="3"/>
        <v>212.72868103530885</v>
      </c>
      <c r="I17" s="243">
        <f t="shared" si="3"/>
        <v>170.36328985283589</v>
      </c>
      <c r="J17" s="286">
        <f t="shared" si="3"/>
        <v>60.020686493447776</v>
      </c>
      <c r="K17" s="244">
        <f t="shared" si="3"/>
        <v>1335.2443757764358</v>
      </c>
    </row>
    <row r="18" spans="2:11" ht="25.5" customHeight="1" x14ac:dyDescent="0.2">
      <c r="B18" s="198" t="s">
        <v>186</v>
      </c>
      <c r="C18" s="180"/>
      <c r="D18" s="180"/>
      <c r="E18" s="80">
        <f t="shared" ref="E18:K18" si="4">SUBTOTAL(9,E7:E16)</f>
        <v>766.81566119786703</v>
      </c>
      <c r="F18" s="56">
        <f>SUBTOTAL(9,F7:F16)</f>
        <v>533.8302930881772</v>
      </c>
      <c r="G18" s="56">
        <f t="shared" si="4"/>
        <v>1843.94490061138</v>
      </c>
      <c r="H18" s="56">
        <f t="shared" si="4"/>
        <v>1284.1150692984788</v>
      </c>
      <c r="I18" s="56">
        <f t="shared" si="4"/>
        <v>605.3431786062647</v>
      </c>
      <c r="J18" s="84">
        <f t="shared" si="4"/>
        <v>810.17972778529088</v>
      </c>
      <c r="K18" s="75">
        <f t="shared" si="4"/>
        <v>5844.228830587459</v>
      </c>
    </row>
    <row r="19" spans="2:11" x14ac:dyDescent="0.2">
      <c r="B19" s="531" t="s">
        <v>187</v>
      </c>
      <c r="C19" s="525" t="s">
        <v>205</v>
      </c>
      <c r="D19" s="183" t="s">
        <v>205</v>
      </c>
      <c r="E19" s="160">
        <v>747.79499999999996</v>
      </c>
      <c r="F19" s="161">
        <v>404.78</v>
      </c>
      <c r="G19" s="161">
        <v>719.005</v>
      </c>
      <c r="H19" s="161">
        <v>681.76400000000001</v>
      </c>
      <c r="I19" s="161">
        <v>555.00699999999995</v>
      </c>
      <c r="J19" s="184">
        <v>561.06400000000008</v>
      </c>
      <c r="K19" s="157">
        <f t="shared" ref="K19:K28" si="5">SUM(E19:J19)</f>
        <v>3669.415</v>
      </c>
    </row>
    <row r="20" spans="2:11" x14ac:dyDescent="0.2">
      <c r="B20" s="532"/>
      <c r="C20" s="526"/>
      <c r="D20" s="183" t="s">
        <v>206</v>
      </c>
      <c r="E20" s="160">
        <v>28.969000000000001</v>
      </c>
      <c r="F20" s="161">
        <v>0</v>
      </c>
      <c r="G20" s="161">
        <v>44.232999999999997</v>
      </c>
      <c r="H20" s="161">
        <v>114.26900000000001</v>
      </c>
      <c r="I20" s="161">
        <v>0</v>
      </c>
      <c r="J20" s="184">
        <v>0</v>
      </c>
      <c r="K20" s="157">
        <f t="shared" si="5"/>
        <v>187.471</v>
      </c>
    </row>
    <row r="21" spans="2:11" x14ac:dyDescent="0.2">
      <c r="B21" s="532"/>
      <c r="C21" s="249" t="s">
        <v>11</v>
      </c>
      <c r="D21" s="284"/>
      <c r="E21" s="285">
        <f t="shared" ref="E21:K21" si="6">SUBTOTAL(9,E19:E20)</f>
        <v>776.76400000000001</v>
      </c>
      <c r="F21" s="243">
        <f t="shared" si="6"/>
        <v>404.78</v>
      </c>
      <c r="G21" s="243">
        <f t="shared" si="6"/>
        <v>763.23799999999994</v>
      </c>
      <c r="H21" s="243">
        <f t="shared" si="6"/>
        <v>796.03300000000002</v>
      </c>
      <c r="I21" s="243">
        <f t="shared" si="6"/>
        <v>555.00699999999995</v>
      </c>
      <c r="J21" s="286">
        <f t="shared" si="6"/>
        <v>561.06400000000008</v>
      </c>
      <c r="K21" s="244">
        <f t="shared" si="6"/>
        <v>3856.886</v>
      </c>
    </row>
    <row r="22" spans="2:11" x14ac:dyDescent="0.2">
      <c r="B22" s="532"/>
      <c r="C22" s="527" t="s">
        <v>156</v>
      </c>
      <c r="D22" s="229" t="s">
        <v>0</v>
      </c>
      <c r="E22" s="246">
        <v>0</v>
      </c>
      <c r="F22" s="247">
        <v>0</v>
      </c>
      <c r="G22" s="247">
        <v>295.75915043064578</v>
      </c>
      <c r="H22" s="247">
        <v>101.99982024931907</v>
      </c>
      <c r="I22" s="247">
        <v>0.19582300090789795</v>
      </c>
      <c r="J22" s="287">
        <v>64.459989537239068</v>
      </c>
      <c r="K22" s="248">
        <f t="shared" si="5"/>
        <v>462.41478321811178</v>
      </c>
    </row>
    <row r="23" spans="2:11" x14ac:dyDescent="0.2">
      <c r="B23" s="532"/>
      <c r="C23" s="528"/>
      <c r="D23" s="229" t="s">
        <v>1</v>
      </c>
      <c r="E23" s="246">
        <v>0.10062000083923339</v>
      </c>
      <c r="F23" s="247">
        <v>48.744272282546383</v>
      </c>
      <c r="G23" s="247">
        <v>127.92507950162887</v>
      </c>
      <c r="H23" s="247">
        <v>33.308699996948242</v>
      </c>
      <c r="I23" s="247">
        <v>0</v>
      </c>
      <c r="J23" s="287">
        <v>10.371940047979354</v>
      </c>
      <c r="K23" s="248">
        <f t="shared" si="5"/>
        <v>220.45061182994209</v>
      </c>
    </row>
    <row r="24" spans="2:11" x14ac:dyDescent="0.2">
      <c r="B24" s="532"/>
      <c r="C24" s="528"/>
      <c r="D24" s="229" t="s">
        <v>3</v>
      </c>
      <c r="E24" s="246">
        <v>46.575439453125</v>
      </c>
      <c r="F24" s="247">
        <v>0</v>
      </c>
      <c r="G24" s="247">
        <v>0</v>
      </c>
      <c r="H24" s="247">
        <v>11.188000000022353</v>
      </c>
      <c r="I24" s="247">
        <v>55.489000045776365</v>
      </c>
      <c r="J24" s="287">
        <v>0</v>
      </c>
      <c r="K24" s="248">
        <f t="shared" si="5"/>
        <v>113.25243949892372</v>
      </c>
    </row>
    <row r="25" spans="2:11" x14ac:dyDescent="0.2">
      <c r="B25" s="532"/>
      <c r="C25" s="528"/>
      <c r="D25" s="229" t="s">
        <v>4</v>
      </c>
      <c r="E25" s="246">
        <v>0</v>
      </c>
      <c r="F25" s="247">
        <v>13.259480468750001</v>
      </c>
      <c r="G25" s="247">
        <v>78.85196984505653</v>
      </c>
      <c r="H25" s="247">
        <v>52.745557191111146</v>
      </c>
      <c r="I25" s="247">
        <v>0</v>
      </c>
      <c r="J25" s="287">
        <v>50.424050075531007</v>
      </c>
      <c r="K25" s="248">
        <f t="shared" si="5"/>
        <v>195.28105758044867</v>
      </c>
    </row>
    <row r="26" spans="2:11" x14ac:dyDescent="0.2">
      <c r="B26" s="532"/>
      <c r="C26" s="529"/>
      <c r="D26" s="229" t="s">
        <v>5</v>
      </c>
      <c r="E26" s="246">
        <v>0</v>
      </c>
      <c r="F26" s="247">
        <v>0</v>
      </c>
      <c r="G26" s="247">
        <v>0</v>
      </c>
      <c r="H26" s="247">
        <v>41.284499988555908</v>
      </c>
      <c r="I26" s="247">
        <v>0</v>
      </c>
      <c r="J26" s="287">
        <v>12.984999999999999</v>
      </c>
      <c r="K26" s="248">
        <f t="shared" si="5"/>
        <v>54.269499988555907</v>
      </c>
    </row>
    <row r="27" spans="2:11" x14ac:dyDescent="0.2">
      <c r="B27" s="532"/>
      <c r="C27" s="249" t="s">
        <v>6</v>
      </c>
      <c r="D27" s="284"/>
      <c r="E27" s="285">
        <f t="shared" ref="E27:K27" si="7">SUBTOTAL(9,E22:E26)</f>
        <v>46.676059453964236</v>
      </c>
      <c r="F27" s="243">
        <f t="shared" si="7"/>
        <v>62.003752751296382</v>
      </c>
      <c r="G27" s="243">
        <f t="shared" si="7"/>
        <v>502.53619977733121</v>
      </c>
      <c r="H27" s="243">
        <f t="shared" si="7"/>
        <v>240.5265774259567</v>
      </c>
      <c r="I27" s="243">
        <f t="shared" si="7"/>
        <v>55.684823046684265</v>
      </c>
      <c r="J27" s="286">
        <f t="shared" si="7"/>
        <v>138.24097966074942</v>
      </c>
      <c r="K27" s="244">
        <f t="shared" si="7"/>
        <v>1045.6683921159822</v>
      </c>
    </row>
    <row r="28" spans="2:11" x14ac:dyDescent="0.2">
      <c r="B28" s="532"/>
      <c r="C28" s="535" t="s">
        <v>207</v>
      </c>
      <c r="D28" s="535" t="s">
        <v>208</v>
      </c>
      <c r="E28" s="246">
        <v>53.816950495108962</v>
      </c>
      <c r="F28" s="247">
        <v>306.39733612465858</v>
      </c>
      <c r="G28" s="247">
        <v>556.6241617410592</v>
      </c>
      <c r="H28" s="247">
        <v>209.13663661309329</v>
      </c>
      <c r="I28" s="247">
        <v>175.41480612541736</v>
      </c>
      <c r="J28" s="287">
        <v>59.844939593791963</v>
      </c>
      <c r="K28" s="248">
        <f t="shared" si="5"/>
        <v>1361.2348306931292</v>
      </c>
    </row>
    <row r="29" spans="2:11" x14ac:dyDescent="0.2">
      <c r="B29" s="533"/>
      <c r="C29" s="289" t="s">
        <v>209</v>
      </c>
      <c r="D29" s="290"/>
      <c r="E29" s="291">
        <f t="shared" ref="E29:K29" si="8">SUBTOTAL(9,E28:E28)</f>
        <v>53.816950495108962</v>
      </c>
      <c r="F29" s="252">
        <f t="shared" si="8"/>
        <v>306.39733612465858</v>
      </c>
      <c r="G29" s="252">
        <f t="shared" si="8"/>
        <v>556.6241617410592</v>
      </c>
      <c r="H29" s="252">
        <f t="shared" si="8"/>
        <v>209.13663661309329</v>
      </c>
      <c r="I29" s="252">
        <f t="shared" si="8"/>
        <v>175.41480612541736</v>
      </c>
      <c r="J29" s="292">
        <f t="shared" si="8"/>
        <v>59.844939593791963</v>
      </c>
      <c r="K29" s="253">
        <f t="shared" si="8"/>
        <v>1361.2348306931292</v>
      </c>
    </row>
    <row r="30" spans="2:11" ht="24.75" customHeight="1" x14ac:dyDescent="0.2">
      <c r="B30" s="89" t="s">
        <v>188</v>
      </c>
      <c r="C30" s="180"/>
      <c r="D30" s="180"/>
      <c r="E30" s="80">
        <f t="shared" ref="E30:K30" si="9">SUBTOTAL(9,E19:E28)</f>
        <v>877.25700994907322</v>
      </c>
      <c r="F30" s="56">
        <f>SUBTOTAL(9,F19:F28)</f>
        <v>773.18108887595486</v>
      </c>
      <c r="G30" s="56">
        <f t="shared" si="9"/>
        <v>1822.3983615183904</v>
      </c>
      <c r="H30" s="56">
        <f t="shared" si="9"/>
        <v>1245.6962140390501</v>
      </c>
      <c r="I30" s="56">
        <f t="shared" si="9"/>
        <v>786.10662917210163</v>
      </c>
      <c r="J30" s="84">
        <f t="shared" si="9"/>
        <v>759.14991925454149</v>
      </c>
      <c r="K30" s="75">
        <f t="shared" si="9"/>
        <v>6263.7892228091123</v>
      </c>
    </row>
    <row r="31" spans="2:11" x14ac:dyDescent="0.2">
      <c r="B31" s="500" t="s">
        <v>189</v>
      </c>
      <c r="C31" s="525" t="s">
        <v>205</v>
      </c>
      <c r="D31" s="183" t="s">
        <v>205</v>
      </c>
      <c r="E31" s="160">
        <v>642.2341745356814</v>
      </c>
      <c r="F31" s="161">
        <v>352.13116166101059</v>
      </c>
      <c r="G31" s="161">
        <v>673.8059059274085</v>
      </c>
      <c r="H31" s="161">
        <v>534.61307112592169</v>
      </c>
      <c r="I31" s="161">
        <v>677.4432620989777</v>
      </c>
      <c r="J31" s="184">
        <v>517.49385672061521</v>
      </c>
      <c r="K31" s="157">
        <f t="shared" ref="K31:K42" si="10">SUM(E31:J31)</f>
        <v>3397.7214320696148</v>
      </c>
    </row>
    <row r="32" spans="2:11" x14ac:dyDescent="0.2">
      <c r="B32" s="501"/>
      <c r="C32" s="526"/>
      <c r="D32" s="183" t="s">
        <v>206</v>
      </c>
      <c r="E32" s="160">
        <v>16.924760448515414</v>
      </c>
      <c r="F32" s="161">
        <v>0</v>
      </c>
      <c r="G32" s="161">
        <v>33.744239913895726</v>
      </c>
      <c r="H32" s="161">
        <v>92.950399843901394</v>
      </c>
      <c r="I32" s="161">
        <v>0</v>
      </c>
      <c r="J32" s="184">
        <v>0</v>
      </c>
      <c r="K32" s="157">
        <f t="shared" si="10"/>
        <v>143.61940020631255</v>
      </c>
    </row>
    <row r="33" spans="2:11" x14ac:dyDescent="0.2">
      <c r="B33" s="501"/>
      <c r="C33" s="249" t="s">
        <v>11</v>
      </c>
      <c r="D33" s="284"/>
      <c r="E33" s="285">
        <f t="shared" ref="E33:K33" si="11">SUBTOTAL(9,E31:E32)</f>
        <v>659.15893498419678</v>
      </c>
      <c r="F33" s="243">
        <f t="shared" si="11"/>
        <v>352.13116166101059</v>
      </c>
      <c r="G33" s="243">
        <f t="shared" si="11"/>
        <v>707.55014584130424</v>
      </c>
      <c r="H33" s="243">
        <f t="shared" si="11"/>
        <v>627.56347096982313</v>
      </c>
      <c r="I33" s="243">
        <f t="shared" si="11"/>
        <v>677.4432620989777</v>
      </c>
      <c r="J33" s="286">
        <f t="shared" si="11"/>
        <v>517.49385672061521</v>
      </c>
      <c r="K33" s="244">
        <f t="shared" si="11"/>
        <v>3541.3408322759274</v>
      </c>
    </row>
    <row r="34" spans="2:11" x14ac:dyDescent="0.2">
      <c r="B34" s="501"/>
      <c r="C34" s="527" t="s">
        <v>156</v>
      </c>
      <c r="D34" s="229" t="s">
        <v>0</v>
      </c>
      <c r="E34" s="246">
        <v>0</v>
      </c>
      <c r="F34" s="247">
        <v>0</v>
      </c>
      <c r="G34" s="247">
        <v>141.36142278552055</v>
      </c>
      <c r="H34" s="247">
        <v>271.86369059188661</v>
      </c>
      <c r="I34" s="247">
        <v>0.3530124218333513</v>
      </c>
      <c r="J34" s="287">
        <v>54.775479480981822</v>
      </c>
      <c r="K34" s="248">
        <f t="shared" si="10"/>
        <v>468.35360528022233</v>
      </c>
    </row>
    <row r="35" spans="2:11" x14ac:dyDescent="0.2">
      <c r="B35" s="501"/>
      <c r="C35" s="528"/>
      <c r="D35" s="229" t="s">
        <v>1</v>
      </c>
      <c r="E35" s="246">
        <v>0</v>
      </c>
      <c r="F35" s="247">
        <v>83.740828517501157</v>
      </c>
      <c r="G35" s="247">
        <v>95.676683479107922</v>
      </c>
      <c r="H35" s="247">
        <v>18.885000000000002</v>
      </c>
      <c r="I35" s="247">
        <v>0</v>
      </c>
      <c r="J35" s="287">
        <v>30.224250153869392</v>
      </c>
      <c r="K35" s="248">
        <f t="shared" si="10"/>
        <v>228.52676215047848</v>
      </c>
    </row>
    <row r="36" spans="2:11" x14ac:dyDescent="0.2">
      <c r="B36" s="501"/>
      <c r="C36" s="528"/>
      <c r="D36" s="229" t="s">
        <v>2</v>
      </c>
      <c r="E36" s="246">
        <v>3.75</v>
      </c>
      <c r="F36" s="247">
        <v>2.2309915282763542</v>
      </c>
      <c r="G36" s="247">
        <v>0</v>
      </c>
      <c r="H36" s="247">
        <v>0</v>
      </c>
      <c r="I36" s="247">
        <v>0</v>
      </c>
      <c r="J36" s="287">
        <v>0</v>
      </c>
      <c r="K36" s="248">
        <f t="shared" si="10"/>
        <v>5.9809915282763537</v>
      </c>
    </row>
    <row r="37" spans="2:11" x14ac:dyDescent="0.2">
      <c r="B37" s="501"/>
      <c r="C37" s="528"/>
      <c r="D37" s="229" t="s">
        <v>3</v>
      </c>
      <c r="E37" s="246">
        <v>11.259</v>
      </c>
      <c r="F37" s="247">
        <v>0</v>
      </c>
      <c r="G37" s="247">
        <v>0</v>
      </c>
      <c r="H37" s="247">
        <v>9.9203000000938779</v>
      </c>
      <c r="I37" s="247">
        <v>81.279201530456533</v>
      </c>
      <c r="J37" s="287">
        <v>0</v>
      </c>
      <c r="K37" s="248">
        <f t="shared" si="10"/>
        <v>102.45850153055041</v>
      </c>
    </row>
    <row r="38" spans="2:11" x14ac:dyDescent="0.2">
      <c r="B38" s="501"/>
      <c r="C38" s="528"/>
      <c r="D38" s="229" t="s">
        <v>4</v>
      </c>
      <c r="E38" s="246">
        <v>0</v>
      </c>
      <c r="F38" s="247">
        <v>152.21457081866265</v>
      </c>
      <c r="G38" s="247">
        <v>83.108339797496797</v>
      </c>
      <c r="H38" s="247">
        <v>47.020079952806235</v>
      </c>
      <c r="I38" s="247">
        <v>10.420559997558593</v>
      </c>
      <c r="J38" s="287">
        <v>62.109350263476372</v>
      </c>
      <c r="K38" s="248">
        <f t="shared" si="10"/>
        <v>354.87290083000062</v>
      </c>
    </row>
    <row r="39" spans="2:11" x14ac:dyDescent="0.2">
      <c r="B39" s="501"/>
      <c r="C39" s="529"/>
      <c r="D39" s="229" t="s">
        <v>5</v>
      </c>
      <c r="E39" s="246">
        <v>36.062923828125001</v>
      </c>
      <c r="F39" s="247">
        <v>0</v>
      </c>
      <c r="G39" s="247">
        <v>0</v>
      </c>
      <c r="H39" s="247">
        <v>54.194945397377012</v>
      </c>
      <c r="I39" s="247">
        <v>0</v>
      </c>
      <c r="J39" s="287">
        <v>7.6619999999999999</v>
      </c>
      <c r="K39" s="248">
        <f t="shared" si="10"/>
        <v>97.919869225502026</v>
      </c>
    </row>
    <row r="40" spans="2:11" x14ac:dyDescent="0.2">
      <c r="B40" s="501"/>
      <c r="C40" s="249" t="s">
        <v>6</v>
      </c>
      <c r="D40" s="284"/>
      <c r="E40" s="285">
        <f t="shared" ref="E40:K40" si="12">SUBTOTAL(9,E34:E39)</f>
        <v>51.071923828125001</v>
      </c>
      <c r="F40" s="243">
        <f t="shared" si="12"/>
        <v>238.18639086444017</v>
      </c>
      <c r="G40" s="243">
        <f t="shared" si="12"/>
        <v>320.14644606212528</v>
      </c>
      <c r="H40" s="243">
        <f t="shared" si="12"/>
        <v>401.88401594216373</v>
      </c>
      <c r="I40" s="243">
        <f t="shared" si="12"/>
        <v>92.052773949848486</v>
      </c>
      <c r="J40" s="286">
        <f t="shared" si="12"/>
        <v>154.7710798983276</v>
      </c>
      <c r="K40" s="244">
        <f t="shared" si="12"/>
        <v>1258.11263054503</v>
      </c>
    </row>
    <row r="41" spans="2:11" x14ac:dyDescent="0.2">
      <c r="B41" s="501"/>
      <c r="C41" s="527" t="s">
        <v>207</v>
      </c>
      <c r="D41" s="229" t="s">
        <v>18</v>
      </c>
      <c r="E41" s="246">
        <v>11.830748513892292</v>
      </c>
      <c r="F41" s="247">
        <v>31.697230001762509</v>
      </c>
      <c r="G41" s="247">
        <v>17.308536059454084</v>
      </c>
      <c r="H41" s="247">
        <v>0</v>
      </c>
      <c r="I41" s="247">
        <v>41.298471488714213</v>
      </c>
      <c r="J41" s="287">
        <v>17.183689311742782</v>
      </c>
      <c r="K41" s="248">
        <f t="shared" si="10"/>
        <v>119.31867537556589</v>
      </c>
    </row>
    <row r="42" spans="2:11" x14ac:dyDescent="0.2">
      <c r="B42" s="501"/>
      <c r="C42" s="529"/>
      <c r="D42" s="229" t="s">
        <v>208</v>
      </c>
      <c r="E42" s="246">
        <v>130.75745650199801</v>
      </c>
      <c r="F42" s="247">
        <v>68.441785015838221</v>
      </c>
      <c r="G42" s="247">
        <v>477.21866570040839</v>
      </c>
      <c r="H42" s="247">
        <v>137.84502848389744</v>
      </c>
      <c r="I42" s="247">
        <v>91.386933067321763</v>
      </c>
      <c r="J42" s="287">
        <v>40.940959002792837</v>
      </c>
      <c r="K42" s="248">
        <f t="shared" si="10"/>
        <v>946.59082777225672</v>
      </c>
    </row>
    <row r="43" spans="2:11" x14ac:dyDescent="0.2">
      <c r="B43" s="502"/>
      <c r="C43" s="251" t="s">
        <v>209</v>
      </c>
      <c r="D43" s="290"/>
      <c r="E43" s="291">
        <f t="shared" ref="E43:K43" si="13">SUBTOTAL(9,E41:E42)</f>
        <v>142.58820501589031</v>
      </c>
      <c r="F43" s="252">
        <f t="shared" si="13"/>
        <v>100.13901501760073</v>
      </c>
      <c r="G43" s="252">
        <f t="shared" si="13"/>
        <v>494.52720175986246</v>
      </c>
      <c r="H43" s="252">
        <f t="shared" si="13"/>
        <v>137.84502848389744</v>
      </c>
      <c r="I43" s="252">
        <f t="shared" si="13"/>
        <v>132.68540455603596</v>
      </c>
      <c r="J43" s="292">
        <f t="shared" si="13"/>
        <v>58.124648314535619</v>
      </c>
      <c r="K43" s="253">
        <f t="shared" si="13"/>
        <v>1065.9095031478225</v>
      </c>
    </row>
    <row r="44" spans="2:11" x14ac:dyDescent="0.2">
      <c r="B44" s="178" t="s">
        <v>191</v>
      </c>
      <c r="C44" s="176"/>
      <c r="D44" s="180"/>
      <c r="E44" s="80">
        <f t="shared" ref="E44:K44" si="14">SUBTOTAL(9,E31:E42)</f>
        <v>852.81906382821217</v>
      </c>
      <c r="F44" s="56">
        <f>SUBTOTAL(9,F31:F42)</f>
        <v>690.45656754305151</v>
      </c>
      <c r="G44" s="56">
        <f t="shared" si="14"/>
        <v>1522.2237936632921</v>
      </c>
      <c r="H44" s="56">
        <f t="shared" si="14"/>
        <v>1167.2925153958843</v>
      </c>
      <c r="I44" s="56">
        <f t="shared" si="14"/>
        <v>902.18144060486202</v>
      </c>
      <c r="J44" s="84">
        <f t="shared" si="14"/>
        <v>730.38958493347855</v>
      </c>
      <c r="K44" s="75">
        <f t="shared" si="14"/>
        <v>5865.3629659687804</v>
      </c>
    </row>
    <row r="45" spans="2:11" x14ac:dyDescent="0.2">
      <c r="B45" s="500">
        <v>2005</v>
      </c>
      <c r="C45" s="525" t="s">
        <v>205</v>
      </c>
      <c r="D45" s="183" t="s">
        <v>205</v>
      </c>
      <c r="E45" s="160">
        <v>704.799824876858</v>
      </c>
      <c r="F45" s="161">
        <v>441.31098840233102</v>
      </c>
      <c r="G45" s="161">
        <v>892.32871052589303</v>
      </c>
      <c r="H45" s="161">
        <v>718.17526521592902</v>
      </c>
      <c r="I45" s="161">
        <v>761.59145868543806</v>
      </c>
      <c r="J45" s="184">
        <v>536.34330512335305</v>
      </c>
      <c r="K45" s="157">
        <f t="shared" ref="K45:K56" si="15">SUM(E45:J45)</f>
        <v>4054.5495528298025</v>
      </c>
    </row>
    <row r="46" spans="2:11" x14ac:dyDescent="0.2">
      <c r="B46" s="501"/>
      <c r="C46" s="526"/>
      <c r="D46" s="183" t="s">
        <v>206</v>
      </c>
      <c r="E46" s="160">
        <v>26.862113801419699</v>
      </c>
      <c r="F46" s="161">
        <v>0</v>
      </c>
      <c r="G46" s="161">
        <v>29.3941899871975</v>
      </c>
      <c r="H46" s="161">
        <v>82.640509913612206</v>
      </c>
      <c r="I46" s="161">
        <v>0</v>
      </c>
      <c r="J46" s="184">
        <v>0</v>
      </c>
      <c r="K46" s="157">
        <f t="shared" si="15"/>
        <v>138.89681370222939</v>
      </c>
    </row>
    <row r="47" spans="2:11" x14ac:dyDescent="0.2">
      <c r="B47" s="501"/>
      <c r="C47" s="249" t="s">
        <v>11</v>
      </c>
      <c r="D47" s="284"/>
      <c r="E47" s="285">
        <f t="shared" ref="E47:K47" si="16">SUBTOTAL(9,E45:E46)</f>
        <v>731.66193867827769</v>
      </c>
      <c r="F47" s="243">
        <f t="shared" si="16"/>
        <v>441.31098840233102</v>
      </c>
      <c r="G47" s="243">
        <f t="shared" si="16"/>
        <v>921.72290051309051</v>
      </c>
      <c r="H47" s="243">
        <f t="shared" si="16"/>
        <v>800.81577512954118</v>
      </c>
      <c r="I47" s="243">
        <f t="shared" si="16"/>
        <v>761.59145868543806</v>
      </c>
      <c r="J47" s="286">
        <f t="shared" si="16"/>
        <v>536.34330512335305</v>
      </c>
      <c r="K47" s="244">
        <f t="shared" si="16"/>
        <v>4193.4463665320318</v>
      </c>
    </row>
    <row r="48" spans="2:11" x14ac:dyDescent="0.2">
      <c r="B48" s="501"/>
      <c r="C48" s="527" t="s">
        <v>156</v>
      </c>
      <c r="D48" s="229" t="s">
        <v>0</v>
      </c>
      <c r="E48" s="246">
        <v>0</v>
      </c>
      <c r="F48" s="247">
        <v>0</v>
      </c>
      <c r="G48" s="247">
        <v>76.206822973765398</v>
      </c>
      <c r="H48" s="247">
        <v>294.37986486858102</v>
      </c>
      <c r="I48" s="247">
        <v>0.42403068868746002</v>
      </c>
      <c r="J48" s="287">
        <v>50.623030054092403</v>
      </c>
      <c r="K48" s="248">
        <f t="shared" si="15"/>
        <v>421.63374858512628</v>
      </c>
    </row>
    <row r="49" spans="2:11" x14ac:dyDescent="0.2">
      <c r="B49" s="501"/>
      <c r="C49" s="528"/>
      <c r="D49" s="229" t="s">
        <v>1</v>
      </c>
      <c r="E49" s="246">
        <v>0</v>
      </c>
      <c r="F49" s="247">
        <v>91.923191049049095</v>
      </c>
      <c r="G49" s="247">
        <v>165.28435446152099</v>
      </c>
      <c r="H49" s="247">
        <v>29.352561751114202</v>
      </c>
      <c r="I49" s="247">
        <v>2.9739999473094901E-3</v>
      </c>
      <c r="J49" s="287">
        <v>19.188080120533701</v>
      </c>
      <c r="K49" s="248">
        <f t="shared" si="15"/>
        <v>305.75116138216526</v>
      </c>
    </row>
    <row r="50" spans="2:11" x14ac:dyDescent="0.2">
      <c r="B50" s="501"/>
      <c r="C50" s="528"/>
      <c r="D50" s="229" t="s">
        <v>2</v>
      </c>
      <c r="E50" s="246">
        <v>15</v>
      </c>
      <c r="F50" s="247">
        <v>2.2404770015478102</v>
      </c>
      <c r="G50" s="247">
        <v>69.144673951059602</v>
      </c>
      <c r="H50" s="247">
        <v>0</v>
      </c>
      <c r="I50" s="247">
        <v>0</v>
      </c>
      <c r="J50" s="287">
        <v>0</v>
      </c>
      <c r="K50" s="248">
        <f t="shared" si="15"/>
        <v>86.385150952607404</v>
      </c>
    </row>
    <row r="51" spans="2:11" x14ac:dyDescent="0.2">
      <c r="B51" s="501"/>
      <c r="C51" s="528"/>
      <c r="D51" s="229" t="s">
        <v>3</v>
      </c>
      <c r="E51" s="246">
        <v>3.8619100341796799</v>
      </c>
      <c r="F51" s="247">
        <v>0</v>
      </c>
      <c r="G51" s="247">
        <v>0</v>
      </c>
      <c r="H51" s="247">
        <v>9.3658140062729291</v>
      </c>
      <c r="I51" s="247">
        <v>89.020299827575698</v>
      </c>
      <c r="J51" s="287">
        <v>0</v>
      </c>
      <c r="K51" s="248">
        <f t="shared" si="15"/>
        <v>102.24802386802831</v>
      </c>
    </row>
    <row r="52" spans="2:11" x14ac:dyDescent="0.2">
      <c r="B52" s="501"/>
      <c r="C52" s="528"/>
      <c r="D52" s="229" t="s">
        <v>4</v>
      </c>
      <c r="E52" s="246">
        <v>0.19658000183105401</v>
      </c>
      <c r="F52" s="247">
        <v>192.991589729011</v>
      </c>
      <c r="G52" s="247">
        <v>125.675891755328</v>
      </c>
      <c r="H52" s="247">
        <v>54.052820789337098</v>
      </c>
      <c r="I52" s="247">
        <v>17.493260077834101</v>
      </c>
      <c r="J52" s="287">
        <v>72.169929448962193</v>
      </c>
      <c r="K52" s="248">
        <f t="shared" si="15"/>
        <v>462.58007180230345</v>
      </c>
    </row>
    <row r="53" spans="2:11" x14ac:dyDescent="0.2">
      <c r="B53" s="501"/>
      <c r="C53" s="529"/>
      <c r="D53" s="229" t="s">
        <v>5</v>
      </c>
      <c r="E53" s="246">
        <v>93.7967084960937</v>
      </c>
      <c r="F53" s="247">
        <v>0</v>
      </c>
      <c r="G53" s="247">
        <v>0</v>
      </c>
      <c r="H53" s="247">
        <v>66.238498421192205</v>
      </c>
      <c r="I53" s="247">
        <v>0</v>
      </c>
      <c r="J53" s="287">
        <v>6.0220000000000002</v>
      </c>
      <c r="K53" s="248">
        <f t="shared" si="15"/>
        <v>166.0572069172859</v>
      </c>
    </row>
    <row r="54" spans="2:11" x14ac:dyDescent="0.2">
      <c r="B54" s="501"/>
      <c r="C54" s="249" t="s">
        <v>6</v>
      </c>
      <c r="D54" s="284"/>
      <c r="E54" s="285">
        <f t="shared" ref="E54:K54" si="17">SUBTOTAL(9,E48:E53)</f>
        <v>112.85519853210444</v>
      </c>
      <c r="F54" s="243">
        <f t="shared" si="17"/>
        <v>287.15525777960789</v>
      </c>
      <c r="G54" s="243">
        <f t="shared" si="17"/>
        <v>436.31174314167396</v>
      </c>
      <c r="H54" s="243">
        <f t="shared" si="17"/>
        <v>453.38955983649748</v>
      </c>
      <c r="I54" s="243">
        <f t="shared" si="17"/>
        <v>106.94056459404456</v>
      </c>
      <c r="J54" s="286">
        <f t="shared" si="17"/>
        <v>148.00303962358828</v>
      </c>
      <c r="K54" s="244">
        <f t="shared" si="17"/>
        <v>1544.6553635075165</v>
      </c>
    </row>
    <row r="55" spans="2:11" x14ac:dyDescent="0.2">
      <c r="B55" s="501"/>
      <c r="C55" s="527" t="s">
        <v>207</v>
      </c>
      <c r="D55" s="229" t="s">
        <v>18</v>
      </c>
      <c r="E55" s="246">
        <v>20.1095963967777</v>
      </c>
      <c r="F55" s="247">
        <v>22.812772177804199</v>
      </c>
      <c r="G55" s="247">
        <v>35.164927112691402</v>
      </c>
      <c r="H55" s="247">
        <v>7.5594135986566497</v>
      </c>
      <c r="I55" s="247">
        <v>46.208785086393299</v>
      </c>
      <c r="J55" s="287">
        <v>31.284315299510901</v>
      </c>
      <c r="K55" s="248">
        <f t="shared" si="15"/>
        <v>163.13980967183414</v>
      </c>
    </row>
    <row r="56" spans="2:11" x14ac:dyDescent="0.2">
      <c r="B56" s="501"/>
      <c r="C56" s="529"/>
      <c r="D56" s="229" t="s">
        <v>208</v>
      </c>
      <c r="E56" s="246">
        <v>59.684249125028003</v>
      </c>
      <c r="F56" s="247">
        <v>255.05736650747801</v>
      </c>
      <c r="G56" s="247">
        <v>523.110288362706</v>
      </c>
      <c r="H56" s="247">
        <v>222.53568363261201</v>
      </c>
      <c r="I56" s="247">
        <v>150.99099880102301</v>
      </c>
      <c r="J56" s="287">
        <v>9.3312120452336895</v>
      </c>
      <c r="K56" s="248">
        <f t="shared" si="15"/>
        <v>1220.7097984740808</v>
      </c>
    </row>
    <row r="57" spans="2:11" x14ac:dyDescent="0.2">
      <c r="B57" s="502"/>
      <c r="C57" s="251" t="s">
        <v>209</v>
      </c>
      <c r="D57" s="290"/>
      <c r="E57" s="252">
        <f t="shared" ref="E57:K57" si="18">SUBTOTAL(9,E55:E56)</f>
        <v>79.793845521805707</v>
      </c>
      <c r="F57" s="252">
        <f t="shared" si="18"/>
        <v>277.8701386852822</v>
      </c>
      <c r="G57" s="252">
        <f t="shared" si="18"/>
        <v>558.27521547539743</v>
      </c>
      <c r="H57" s="252">
        <f t="shared" si="18"/>
        <v>230.09509723126865</v>
      </c>
      <c r="I57" s="252">
        <f t="shared" si="18"/>
        <v>197.19978388741632</v>
      </c>
      <c r="J57" s="252">
        <f t="shared" si="18"/>
        <v>40.615527344744592</v>
      </c>
      <c r="K57" s="244">
        <f t="shared" si="18"/>
        <v>1383.849608145915</v>
      </c>
    </row>
    <row r="58" spans="2:11" x14ac:dyDescent="0.2">
      <c r="B58" s="178" t="s">
        <v>192</v>
      </c>
      <c r="C58" s="176"/>
      <c r="D58" s="180"/>
      <c r="E58" s="56">
        <f t="shared" ref="E58:K58" si="19">SUBTOTAL(9,E45:E56)</f>
        <v>924.31098273218788</v>
      </c>
      <c r="F58" s="56">
        <f>SUBTOTAL(9,F45:F56)</f>
        <v>1006.3363848672211</v>
      </c>
      <c r="G58" s="56">
        <f t="shared" si="19"/>
        <v>1916.3098591301618</v>
      </c>
      <c r="H58" s="56">
        <f t="shared" si="19"/>
        <v>1484.3004321973076</v>
      </c>
      <c r="I58" s="56">
        <f t="shared" si="19"/>
        <v>1065.731807166899</v>
      </c>
      <c r="J58" s="56">
        <f t="shared" si="19"/>
        <v>724.96187209168602</v>
      </c>
      <c r="K58" s="75">
        <f t="shared" si="19"/>
        <v>7121.9513381854631</v>
      </c>
    </row>
    <row r="59" spans="2:11" x14ac:dyDescent="0.2">
      <c r="B59" s="500">
        <v>2006</v>
      </c>
      <c r="C59" s="525" t="s">
        <v>205</v>
      </c>
      <c r="D59" s="183" t="s">
        <v>205</v>
      </c>
      <c r="E59" s="160">
        <v>551.2274276275607</v>
      </c>
      <c r="F59" s="161">
        <v>373.07148964272727</v>
      </c>
      <c r="G59" s="161">
        <v>679.45078776968978</v>
      </c>
      <c r="H59" s="161">
        <v>578.11093532086863</v>
      </c>
      <c r="I59" s="161">
        <v>904.69030207443791</v>
      </c>
      <c r="J59" s="184">
        <v>458.24233530281668</v>
      </c>
      <c r="K59" s="157">
        <f>SUM(E59:J59)</f>
        <v>3544.7932777381011</v>
      </c>
    </row>
    <row r="60" spans="2:11" x14ac:dyDescent="0.2">
      <c r="B60" s="501"/>
      <c r="C60" s="526"/>
      <c r="D60" s="183" t="s">
        <v>206</v>
      </c>
      <c r="E60" s="160">
        <v>133.67716499901377</v>
      </c>
      <c r="F60" s="161">
        <v>84.26421916887351</v>
      </c>
      <c r="G60" s="161">
        <v>172.90554002289474</v>
      </c>
      <c r="H60" s="161">
        <v>316.91255830711873</v>
      </c>
      <c r="I60" s="161">
        <v>56.878575465619562</v>
      </c>
      <c r="J60" s="184">
        <v>99.441879897721108</v>
      </c>
      <c r="K60" s="157">
        <f>SUM(E60:J60)</f>
        <v>864.07993786124143</v>
      </c>
    </row>
    <row r="61" spans="2:11" x14ac:dyDescent="0.2">
      <c r="B61" s="501"/>
      <c r="C61" s="249" t="s">
        <v>11</v>
      </c>
      <c r="D61" s="284"/>
      <c r="E61" s="285">
        <f t="shared" ref="E61:K61" si="20">SUBTOTAL(9,E59:E60)</f>
        <v>684.90459262657441</v>
      </c>
      <c r="F61" s="243">
        <f t="shared" si="20"/>
        <v>457.3357088116008</v>
      </c>
      <c r="G61" s="243">
        <f t="shared" si="20"/>
        <v>852.35632779258458</v>
      </c>
      <c r="H61" s="243">
        <f t="shared" si="20"/>
        <v>895.02349362798736</v>
      </c>
      <c r="I61" s="243">
        <f t="shared" si="20"/>
        <v>961.56887754005743</v>
      </c>
      <c r="J61" s="286">
        <f t="shared" si="20"/>
        <v>557.68421520053778</v>
      </c>
      <c r="K61" s="244">
        <f t="shared" si="20"/>
        <v>4408.8732155993421</v>
      </c>
    </row>
    <row r="62" spans="2:11" x14ac:dyDescent="0.2">
      <c r="B62" s="501"/>
      <c r="C62" s="527" t="s">
        <v>156</v>
      </c>
      <c r="D62" s="229" t="s">
        <v>0</v>
      </c>
      <c r="E62" s="246">
        <v>0</v>
      </c>
      <c r="F62" s="247">
        <v>0</v>
      </c>
      <c r="G62" s="247">
        <v>107.77992576287687</v>
      </c>
      <c r="H62" s="247">
        <v>238.75190407563187</v>
      </c>
      <c r="I62" s="247">
        <v>0.25477224258711795</v>
      </c>
      <c r="J62" s="287">
        <v>50.621280280828479</v>
      </c>
      <c r="K62" s="248">
        <f t="shared" ref="K62:K67" si="21">SUM(E62:J62)</f>
        <v>397.40788236192441</v>
      </c>
    </row>
    <row r="63" spans="2:11" x14ac:dyDescent="0.2">
      <c r="B63" s="501"/>
      <c r="C63" s="528"/>
      <c r="D63" s="229" t="s">
        <v>1</v>
      </c>
      <c r="E63" s="246">
        <v>0</v>
      </c>
      <c r="F63" s="247">
        <v>84.625667369142874</v>
      </c>
      <c r="G63" s="247">
        <v>211.1453992060423</v>
      </c>
      <c r="H63" s="247">
        <v>37.138070565737785</v>
      </c>
      <c r="I63" s="247">
        <v>37.302454014852643</v>
      </c>
      <c r="J63" s="287">
        <v>33.923339847952128</v>
      </c>
      <c r="K63" s="248">
        <f t="shared" si="21"/>
        <v>404.13493100372773</v>
      </c>
    </row>
    <row r="64" spans="2:11" x14ac:dyDescent="0.2">
      <c r="B64" s="501"/>
      <c r="C64" s="528"/>
      <c r="D64" s="229" t="s">
        <v>2</v>
      </c>
      <c r="E64" s="246">
        <v>10.7117998046875</v>
      </c>
      <c r="F64" s="247">
        <v>28.480000000610946</v>
      </c>
      <c r="G64" s="247">
        <v>72.801399996696034</v>
      </c>
      <c r="H64" s="247">
        <v>0</v>
      </c>
      <c r="I64" s="247">
        <v>0</v>
      </c>
      <c r="J64" s="287">
        <v>0</v>
      </c>
      <c r="K64" s="248">
        <f t="shared" si="21"/>
        <v>111.99319980199448</v>
      </c>
    </row>
    <row r="65" spans="2:11" x14ac:dyDescent="0.2">
      <c r="B65" s="501"/>
      <c r="C65" s="528"/>
      <c r="D65" s="229" t="s">
        <v>3</v>
      </c>
      <c r="E65" s="246">
        <v>0.81200000000000006</v>
      </c>
      <c r="F65" s="247">
        <v>0</v>
      </c>
      <c r="G65" s="247">
        <v>0</v>
      </c>
      <c r="H65" s="247">
        <v>30.531241371380489</v>
      </c>
      <c r="I65" s="247">
        <v>108.88037483065855</v>
      </c>
      <c r="J65" s="287">
        <v>0</v>
      </c>
      <c r="K65" s="248">
        <f t="shared" si="21"/>
        <v>140.22361620203904</v>
      </c>
    </row>
    <row r="66" spans="2:11" x14ac:dyDescent="0.2">
      <c r="B66" s="501"/>
      <c r="C66" s="528"/>
      <c r="D66" s="229" t="s">
        <v>4</v>
      </c>
      <c r="E66" s="246">
        <v>37.776519821166993</v>
      </c>
      <c r="F66" s="247">
        <v>234.39590994724631</v>
      </c>
      <c r="G66" s="247">
        <v>130.06706917208433</v>
      </c>
      <c r="H66" s="247">
        <v>48.582184924870731</v>
      </c>
      <c r="I66" s="247">
        <v>46.002540013551709</v>
      </c>
      <c r="J66" s="287">
        <v>74.395090196132657</v>
      </c>
      <c r="K66" s="248">
        <f t="shared" si="21"/>
        <v>571.21931407505269</v>
      </c>
    </row>
    <row r="67" spans="2:11" x14ac:dyDescent="0.2">
      <c r="B67" s="501"/>
      <c r="C67" s="529"/>
      <c r="D67" s="229" t="s">
        <v>5</v>
      </c>
      <c r="E67" s="246">
        <v>119.14290288975835</v>
      </c>
      <c r="F67" s="247">
        <v>0</v>
      </c>
      <c r="G67" s="247">
        <v>0</v>
      </c>
      <c r="H67" s="247">
        <v>67.089934812664993</v>
      </c>
      <c r="I67" s="247">
        <v>0</v>
      </c>
      <c r="J67" s="287">
        <v>10.916006103515626</v>
      </c>
      <c r="K67" s="248">
        <f t="shared" si="21"/>
        <v>197.14884380593898</v>
      </c>
    </row>
    <row r="68" spans="2:11" x14ac:dyDescent="0.2">
      <c r="B68" s="501"/>
      <c r="C68" s="249" t="s">
        <v>6</v>
      </c>
      <c r="D68" s="284"/>
      <c r="E68" s="285">
        <f t="shared" ref="E68:K68" si="22">SUBTOTAL(9,E62:E67)</f>
        <v>168.44322251561283</v>
      </c>
      <c r="F68" s="243">
        <f t="shared" si="22"/>
        <v>347.50157731700011</v>
      </c>
      <c r="G68" s="243">
        <f t="shared" si="22"/>
        <v>521.79379413769959</v>
      </c>
      <c r="H68" s="243">
        <f t="shared" si="22"/>
        <v>422.0933357502858</v>
      </c>
      <c r="I68" s="243">
        <f t="shared" si="22"/>
        <v>192.44014110165003</v>
      </c>
      <c r="J68" s="286">
        <f t="shared" si="22"/>
        <v>169.85571642842891</v>
      </c>
      <c r="K68" s="244">
        <f t="shared" si="22"/>
        <v>1822.1277872506773</v>
      </c>
    </row>
    <row r="69" spans="2:11" x14ac:dyDescent="0.2">
      <c r="B69" s="501"/>
      <c r="C69" s="527" t="s">
        <v>207</v>
      </c>
      <c r="D69" s="229" t="s">
        <v>18</v>
      </c>
      <c r="E69" s="246">
        <v>12.667471999645233</v>
      </c>
      <c r="F69" s="247">
        <v>16.405751400597392</v>
      </c>
      <c r="G69" s="247">
        <v>50.31158597245021</v>
      </c>
      <c r="H69" s="247">
        <v>2.7070865478515627</v>
      </c>
      <c r="I69" s="247">
        <v>60.84839242827892</v>
      </c>
      <c r="J69" s="287">
        <v>32.856074326276776</v>
      </c>
      <c r="K69" s="248">
        <f>SUM(E69:J69)</f>
        <v>175.79636267510008</v>
      </c>
    </row>
    <row r="70" spans="2:11" x14ac:dyDescent="0.2">
      <c r="B70" s="501"/>
      <c r="C70" s="529"/>
      <c r="D70" s="229" t="s">
        <v>208</v>
      </c>
      <c r="E70" s="246">
        <v>133.91634232936801</v>
      </c>
      <c r="F70" s="247">
        <v>264.67131156707558</v>
      </c>
      <c r="G70" s="247">
        <v>472.20490967088784</v>
      </c>
      <c r="H70" s="247">
        <v>285.25968332777171</v>
      </c>
      <c r="I70" s="247">
        <v>158.16924844042106</v>
      </c>
      <c r="J70" s="287">
        <v>8.0092050391547378</v>
      </c>
      <c r="K70" s="248">
        <f>SUM(E70:J70)</f>
        <v>1322.2307003746789</v>
      </c>
    </row>
    <row r="71" spans="2:11" x14ac:dyDescent="0.2">
      <c r="B71" s="502"/>
      <c r="C71" s="251" t="s">
        <v>209</v>
      </c>
      <c r="D71" s="290"/>
      <c r="E71" s="252">
        <f t="shared" ref="E71:K71" si="23">SUBTOTAL(9,E69:E70)</f>
        <v>146.58381432901325</v>
      </c>
      <c r="F71" s="252">
        <f t="shared" si="23"/>
        <v>281.07706296767299</v>
      </c>
      <c r="G71" s="252">
        <f t="shared" si="23"/>
        <v>522.51649564333809</v>
      </c>
      <c r="H71" s="252">
        <f t="shared" si="23"/>
        <v>287.9667698756233</v>
      </c>
      <c r="I71" s="252">
        <f t="shared" si="23"/>
        <v>219.01764086869997</v>
      </c>
      <c r="J71" s="252">
        <f t="shared" si="23"/>
        <v>40.865279365431512</v>
      </c>
      <c r="K71" s="244">
        <f t="shared" si="23"/>
        <v>1498.0270630497789</v>
      </c>
    </row>
    <row r="72" spans="2:11" x14ac:dyDescent="0.2">
      <c r="B72" s="178" t="s">
        <v>193</v>
      </c>
      <c r="C72" s="176"/>
      <c r="D72" s="180"/>
      <c r="E72" s="56">
        <f t="shared" ref="E72:K72" si="24">SUBTOTAL(9,E59:E70)</f>
        <v>999.93162947120061</v>
      </c>
      <c r="F72" s="56">
        <f t="shared" si="24"/>
        <v>1085.9143490962738</v>
      </c>
      <c r="G72" s="56">
        <f t="shared" si="24"/>
        <v>1896.6666175736225</v>
      </c>
      <c r="H72" s="56">
        <f t="shared" si="24"/>
        <v>1605.0835992538964</v>
      </c>
      <c r="I72" s="56">
        <f t="shared" si="24"/>
        <v>1373.0266595104074</v>
      </c>
      <c r="J72" s="56">
        <f t="shared" si="24"/>
        <v>768.4052109943982</v>
      </c>
      <c r="K72" s="75">
        <f t="shared" si="24"/>
        <v>7729.0280658997981</v>
      </c>
    </row>
    <row r="73" spans="2:11" x14ac:dyDescent="0.2">
      <c r="B73" s="500">
        <v>2007</v>
      </c>
      <c r="C73" s="525" t="s">
        <v>205</v>
      </c>
      <c r="D73" s="185" t="s">
        <v>205</v>
      </c>
      <c r="E73" s="161">
        <v>535.83345082356118</v>
      </c>
      <c r="F73" s="161">
        <v>454.85285561018588</v>
      </c>
      <c r="G73" s="161">
        <v>778.03437975868201</v>
      </c>
      <c r="H73" s="161">
        <v>622.67938622817951</v>
      </c>
      <c r="I73" s="161">
        <v>809.19429611340399</v>
      </c>
      <c r="J73" s="161">
        <v>530.95786414215854</v>
      </c>
      <c r="K73" s="157">
        <f>SUM(E73:J73)</f>
        <v>3731.5522326761716</v>
      </c>
    </row>
    <row r="74" spans="2:11" x14ac:dyDescent="0.2">
      <c r="B74" s="501"/>
      <c r="C74" s="526"/>
      <c r="D74" s="186" t="s">
        <v>206</v>
      </c>
      <c r="E74" s="161">
        <v>149.74186530724168</v>
      </c>
      <c r="F74" s="161">
        <v>82.946776675097183</v>
      </c>
      <c r="G74" s="161">
        <v>145.90744940662384</v>
      </c>
      <c r="H74" s="161">
        <v>293.45432535207738</v>
      </c>
      <c r="I74" s="161">
        <v>54.992348155857997</v>
      </c>
      <c r="J74" s="161">
        <v>89.221989955667411</v>
      </c>
      <c r="K74" s="157">
        <f>SUM(E74:J74)</f>
        <v>816.26475485256537</v>
      </c>
    </row>
    <row r="75" spans="2:11" x14ac:dyDescent="0.2">
      <c r="B75" s="501"/>
      <c r="C75" s="249" t="s">
        <v>11</v>
      </c>
      <c r="D75" s="293"/>
      <c r="E75" s="285">
        <f t="shared" ref="E75:K75" si="25">SUM(E73:E74)</f>
        <v>685.57531613080289</v>
      </c>
      <c r="F75" s="243">
        <f t="shared" si="25"/>
        <v>537.79963228528311</v>
      </c>
      <c r="G75" s="243">
        <f t="shared" si="25"/>
        <v>923.94182916530588</v>
      </c>
      <c r="H75" s="243">
        <f t="shared" si="25"/>
        <v>916.13371158025689</v>
      </c>
      <c r="I75" s="243">
        <f t="shared" si="25"/>
        <v>864.18664426926193</v>
      </c>
      <c r="J75" s="243">
        <f t="shared" si="25"/>
        <v>620.17985409782591</v>
      </c>
      <c r="K75" s="244">
        <f t="shared" si="25"/>
        <v>4547.8169875287367</v>
      </c>
    </row>
    <row r="76" spans="2:11" x14ac:dyDescent="0.2">
      <c r="B76" s="501"/>
      <c r="C76" s="527" t="s">
        <v>156</v>
      </c>
      <c r="D76" s="229" t="s">
        <v>0</v>
      </c>
      <c r="E76" s="246">
        <v>1.362332013046369</v>
      </c>
      <c r="F76" s="247">
        <v>46.889984505176542</v>
      </c>
      <c r="G76" s="247">
        <v>114.43328512846399</v>
      </c>
      <c r="H76" s="247">
        <v>236.55928885673174</v>
      </c>
      <c r="I76" s="247">
        <v>0.61666103539842876</v>
      </c>
      <c r="J76" s="247">
        <v>53.277080943107606</v>
      </c>
      <c r="K76" s="248">
        <f t="shared" ref="K76:K84" si="26">SUM(E76:J76)</f>
        <v>453.13863248192467</v>
      </c>
    </row>
    <row r="77" spans="2:11" x14ac:dyDescent="0.2">
      <c r="B77" s="501"/>
      <c r="C77" s="528"/>
      <c r="D77" s="229" t="s">
        <v>1</v>
      </c>
      <c r="E77" s="246">
        <v>0</v>
      </c>
      <c r="F77" s="247">
        <v>113.40298392794851</v>
      </c>
      <c r="G77" s="247">
        <v>307.6599833136201</v>
      </c>
      <c r="H77" s="247">
        <v>119.10504238791763</v>
      </c>
      <c r="I77" s="247">
        <v>42.524947619110343</v>
      </c>
      <c r="J77" s="247">
        <v>22.632580474853516</v>
      </c>
      <c r="K77" s="248">
        <f t="shared" si="26"/>
        <v>605.32553772345011</v>
      </c>
    </row>
    <row r="78" spans="2:11" x14ac:dyDescent="0.2">
      <c r="B78" s="501"/>
      <c r="C78" s="528"/>
      <c r="D78" s="229" t="s">
        <v>2</v>
      </c>
      <c r="E78" s="246">
        <v>6.335</v>
      </c>
      <c r="F78" s="247">
        <v>45.682100000485775</v>
      </c>
      <c r="G78" s="247">
        <v>66.229909976588559</v>
      </c>
      <c r="H78" s="247">
        <v>0</v>
      </c>
      <c r="I78" s="247">
        <v>0</v>
      </c>
      <c r="J78" s="247">
        <v>0</v>
      </c>
      <c r="K78" s="248">
        <f t="shared" si="26"/>
        <v>118.24700997707433</v>
      </c>
    </row>
    <row r="79" spans="2:11" x14ac:dyDescent="0.2">
      <c r="B79" s="501"/>
      <c r="C79" s="528"/>
      <c r="D79" s="229" t="s">
        <v>3</v>
      </c>
      <c r="E79" s="246">
        <v>4.3028850046340379</v>
      </c>
      <c r="F79" s="247">
        <v>0</v>
      </c>
      <c r="G79" s="247">
        <v>0</v>
      </c>
      <c r="H79" s="247">
        <v>0</v>
      </c>
      <c r="I79" s="247">
        <v>92.2315452049356</v>
      </c>
      <c r="J79" s="247">
        <v>0</v>
      </c>
      <c r="K79" s="248">
        <f t="shared" si="26"/>
        <v>96.534430209569635</v>
      </c>
    </row>
    <row r="80" spans="2:11" x14ac:dyDescent="0.2">
      <c r="B80" s="501"/>
      <c r="C80" s="528"/>
      <c r="D80" s="229" t="s">
        <v>4</v>
      </c>
      <c r="E80" s="246">
        <v>55.158131935119627</v>
      </c>
      <c r="F80" s="247">
        <v>195.47386870765686</v>
      </c>
      <c r="G80" s="247">
        <v>140.06155944660307</v>
      </c>
      <c r="H80" s="247">
        <v>10.120346435546875</v>
      </c>
      <c r="I80" s="247">
        <v>85.231820421665901</v>
      </c>
      <c r="J80" s="247">
        <v>95.136979561716316</v>
      </c>
      <c r="K80" s="248">
        <f t="shared" si="26"/>
        <v>581.18270650830868</v>
      </c>
    </row>
    <row r="81" spans="2:11" x14ac:dyDescent="0.2">
      <c r="B81" s="501"/>
      <c r="C81" s="529"/>
      <c r="D81" s="229" t="s">
        <v>5</v>
      </c>
      <c r="E81" s="246">
        <v>148.40080919706821</v>
      </c>
      <c r="F81" s="247">
        <v>0</v>
      </c>
      <c r="G81" s="247">
        <v>58.601580792188642</v>
      </c>
      <c r="H81" s="247">
        <v>90.700680600970983</v>
      </c>
      <c r="I81" s="247">
        <v>0</v>
      </c>
      <c r="J81" s="247">
        <v>0</v>
      </c>
      <c r="K81" s="248">
        <f t="shared" si="26"/>
        <v>297.70307059022787</v>
      </c>
    </row>
    <row r="82" spans="2:11" x14ac:dyDescent="0.2">
      <c r="B82" s="501"/>
      <c r="C82" s="249" t="s">
        <v>6</v>
      </c>
      <c r="D82" s="293"/>
      <c r="E82" s="243">
        <f t="shared" ref="E82:K82" si="27">SUM(E76:E81)</f>
        <v>215.55915814986824</v>
      </c>
      <c r="F82" s="243">
        <f t="shared" si="27"/>
        <v>401.44893714126772</v>
      </c>
      <c r="G82" s="243">
        <f t="shared" si="27"/>
        <v>686.98631865746438</v>
      </c>
      <c r="H82" s="243">
        <f t="shared" si="27"/>
        <v>456.48535828116724</v>
      </c>
      <c r="I82" s="243">
        <f t="shared" si="27"/>
        <v>220.60497428111026</v>
      </c>
      <c r="J82" s="243">
        <f t="shared" si="27"/>
        <v>171.04664097967742</v>
      </c>
      <c r="K82" s="244">
        <f t="shared" si="27"/>
        <v>2152.1313874905554</v>
      </c>
    </row>
    <row r="83" spans="2:11" x14ac:dyDescent="0.2">
      <c r="B83" s="501"/>
      <c r="C83" s="527" t="s">
        <v>207</v>
      </c>
      <c r="D83" s="229" t="s">
        <v>18</v>
      </c>
      <c r="E83" s="246">
        <v>6.8795899858474732</v>
      </c>
      <c r="F83" s="247">
        <v>16.702041857004165</v>
      </c>
      <c r="G83" s="247">
        <v>39.822756425842641</v>
      </c>
      <c r="H83" s="247">
        <v>1.522</v>
      </c>
      <c r="I83" s="247">
        <v>6.2189347459077835</v>
      </c>
      <c r="J83" s="247">
        <v>32.378334993001076</v>
      </c>
      <c r="K83" s="248">
        <f t="shared" si="26"/>
        <v>103.52365800760315</v>
      </c>
    </row>
    <row r="84" spans="2:11" x14ac:dyDescent="0.2">
      <c r="B84" s="501"/>
      <c r="C84" s="529"/>
      <c r="D84" s="229" t="s">
        <v>208</v>
      </c>
      <c r="E84" s="246">
        <v>184.34218200531603</v>
      </c>
      <c r="F84" s="247">
        <v>51.423192628199232</v>
      </c>
      <c r="G84" s="247">
        <v>615.43931097711413</v>
      </c>
      <c r="H84" s="247">
        <v>239.02733541375025</v>
      </c>
      <c r="I84" s="247">
        <v>335.41359822889416</v>
      </c>
      <c r="J84" s="247">
        <v>6.6181929797679189</v>
      </c>
      <c r="K84" s="248">
        <f t="shared" si="26"/>
        <v>1432.2638122330418</v>
      </c>
    </row>
    <row r="85" spans="2:11" x14ac:dyDescent="0.2">
      <c r="B85" s="502"/>
      <c r="C85" s="251" t="s">
        <v>209</v>
      </c>
      <c r="D85" s="293"/>
      <c r="E85" s="243">
        <f>SUM(E83:E84)</f>
        <v>191.22177199116351</v>
      </c>
      <c r="F85" s="243">
        <f t="shared" ref="F85:K85" si="28">SUM(F83:F84)</f>
        <v>68.125234485203393</v>
      </c>
      <c r="G85" s="243">
        <f t="shared" si="28"/>
        <v>655.26206740295675</v>
      </c>
      <c r="H85" s="243">
        <f t="shared" si="28"/>
        <v>240.54933541375024</v>
      </c>
      <c r="I85" s="243">
        <f t="shared" si="28"/>
        <v>341.63253297480196</v>
      </c>
      <c r="J85" s="243">
        <f t="shared" si="28"/>
        <v>38.996527972768995</v>
      </c>
      <c r="K85" s="244">
        <f t="shared" si="28"/>
        <v>1535.787470240645</v>
      </c>
    </row>
    <row r="86" spans="2:11" x14ac:dyDescent="0.2">
      <c r="B86" s="178" t="s">
        <v>194</v>
      </c>
      <c r="C86" s="176"/>
      <c r="D86" s="180"/>
      <c r="E86" s="69">
        <f>+E85+E82+E75</f>
        <v>1092.3562462718346</v>
      </c>
      <c r="F86" s="69">
        <f t="shared" ref="F86:K86" si="29">+F85+F82+F75</f>
        <v>1007.3738039117543</v>
      </c>
      <c r="G86" s="69">
        <f t="shared" si="29"/>
        <v>2266.1902152257271</v>
      </c>
      <c r="H86" s="69">
        <f t="shared" si="29"/>
        <v>1613.1684052751743</v>
      </c>
      <c r="I86" s="69">
        <f t="shared" si="29"/>
        <v>1426.4241515251742</v>
      </c>
      <c r="J86" s="69">
        <f t="shared" si="29"/>
        <v>830.22302305027233</v>
      </c>
      <c r="K86" s="199">
        <f t="shared" si="29"/>
        <v>8235.7358452599365</v>
      </c>
    </row>
    <row r="87" spans="2:11" x14ac:dyDescent="0.2">
      <c r="B87" s="500">
        <v>2008</v>
      </c>
      <c r="C87" s="525" t="s">
        <v>205</v>
      </c>
      <c r="D87" s="185" t="s">
        <v>205</v>
      </c>
      <c r="E87" s="161">
        <v>474.53114752423602</v>
      </c>
      <c r="F87" s="161">
        <v>471.94946959024702</v>
      </c>
      <c r="G87" s="161">
        <v>789.01814821456696</v>
      </c>
      <c r="H87" s="161">
        <v>655.04302948437999</v>
      </c>
      <c r="I87" s="161">
        <v>752.678946856371</v>
      </c>
      <c r="J87" s="161">
        <v>565.64132285424796</v>
      </c>
      <c r="K87" s="157">
        <f>SUM(E87:J87)</f>
        <v>3708.8620645240489</v>
      </c>
    </row>
    <row r="88" spans="2:11" x14ac:dyDescent="0.2">
      <c r="B88" s="501"/>
      <c r="C88" s="526"/>
      <c r="D88" s="186" t="s">
        <v>206</v>
      </c>
      <c r="E88" s="161">
        <v>71.315951867146396</v>
      </c>
      <c r="F88" s="161">
        <v>78.667969008047095</v>
      </c>
      <c r="G88" s="161">
        <v>169.230958587646</v>
      </c>
      <c r="H88" s="161">
        <v>237.054799976287</v>
      </c>
      <c r="I88" s="161">
        <v>40.718942484049101</v>
      </c>
      <c r="J88" s="161">
        <v>77.017310033246901</v>
      </c>
      <c r="K88" s="157">
        <f>SUM(E88:J88)</f>
        <v>674.00593195642239</v>
      </c>
    </row>
    <row r="89" spans="2:11" x14ac:dyDescent="0.2">
      <c r="B89" s="501"/>
      <c r="C89" s="249" t="s">
        <v>11</v>
      </c>
      <c r="D89" s="293"/>
      <c r="E89" s="285">
        <f t="shared" ref="E89:K89" si="30">SUM(E87:E88)</f>
        <v>545.84709939138247</v>
      </c>
      <c r="F89" s="243">
        <f t="shared" si="30"/>
        <v>550.61743859829414</v>
      </c>
      <c r="G89" s="243">
        <f t="shared" si="30"/>
        <v>958.24910680221296</v>
      </c>
      <c r="H89" s="243">
        <f t="shared" si="30"/>
        <v>892.09782946066696</v>
      </c>
      <c r="I89" s="243">
        <f t="shared" si="30"/>
        <v>793.39788934042008</v>
      </c>
      <c r="J89" s="243">
        <f t="shared" si="30"/>
        <v>642.65863288749483</v>
      </c>
      <c r="K89" s="244">
        <f t="shared" si="30"/>
        <v>4382.8679964804714</v>
      </c>
    </row>
    <row r="90" spans="2:11" x14ac:dyDescent="0.2">
      <c r="B90" s="501"/>
      <c r="C90" s="527" t="s">
        <v>156</v>
      </c>
      <c r="D90" s="229" t="s">
        <v>0</v>
      </c>
      <c r="E90" s="246">
        <v>1.23327101870998</v>
      </c>
      <c r="F90" s="247">
        <v>3.3968958950638699</v>
      </c>
      <c r="G90" s="247">
        <v>162.72987151404701</v>
      </c>
      <c r="H90" s="247">
        <v>234.82169718709201</v>
      </c>
      <c r="I90" s="247">
        <v>0.69730721627082604</v>
      </c>
      <c r="J90" s="247">
        <v>62.413971776485397</v>
      </c>
      <c r="K90" s="248">
        <f t="shared" ref="K90:K95" si="31">SUM(E90:J90)</f>
        <v>465.29301460766908</v>
      </c>
    </row>
    <row r="91" spans="2:11" x14ac:dyDescent="0.2">
      <c r="B91" s="501"/>
      <c r="C91" s="528"/>
      <c r="D91" s="229" t="s">
        <v>1</v>
      </c>
      <c r="E91" s="246">
        <v>0.35174001598358101</v>
      </c>
      <c r="F91" s="247">
        <v>121.861829491366</v>
      </c>
      <c r="G91" s="247">
        <v>385.425858334363</v>
      </c>
      <c r="H91" s="247">
        <v>170.47427443233099</v>
      </c>
      <c r="I91" s="247">
        <v>48.026736277073603</v>
      </c>
      <c r="J91" s="247">
        <v>22.0102011175155</v>
      </c>
      <c r="K91" s="248">
        <f t="shared" si="31"/>
        <v>748.15063966863272</v>
      </c>
    </row>
    <row r="92" spans="2:11" x14ac:dyDescent="0.2">
      <c r="B92" s="501"/>
      <c r="C92" s="528"/>
      <c r="D92" s="229" t="s">
        <v>2</v>
      </c>
      <c r="E92" s="246">
        <v>0</v>
      </c>
      <c r="F92" s="247">
        <v>38.617032714739402</v>
      </c>
      <c r="G92" s="247">
        <v>6.5691702983528302</v>
      </c>
      <c r="H92" s="247">
        <v>0</v>
      </c>
      <c r="I92" s="247">
        <v>0</v>
      </c>
      <c r="J92" s="247">
        <v>35.488070007324197</v>
      </c>
      <c r="K92" s="248">
        <f t="shared" si="31"/>
        <v>80.674273020416422</v>
      </c>
    </row>
    <row r="93" spans="2:11" x14ac:dyDescent="0.2">
      <c r="B93" s="501"/>
      <c r="C93" s="528"/>
      <c r="D93" s="229" t="s">
        <v>3</v>
      </c>
      <c r="E93" s="246">
        <v>2.4559894192349101</v>
      </c>
      <c r="F93" s="247">
        <v>0</v>
      </c>
      <c r="G93" s="247">
        <v>0</v>
      </c>
      <c r="H93" s="247">
        <v>1.45457100630737</v>
      </c>
      <c r="I93" s="247">
        <v>106.204994073105</v>
      </c>
      <c r="J93" s="247">
        <v>0.34876836827397301</v>
      </c>
      <c r="K93" s="248">
        <f t="shared" si="31"/>
        <v>110.46432286692126</v>
      </c>
    </row>
    <row r="94" spans="2:11" x14ac:dyDescent="0.2">
      <c r="B94" s="501"/>
      <c r="C94" s="528"/>
      <c r="D94" s="229" t="s">
        <v>4</v>
      </c>
      <c r="E94" s="246">
        <v>48.464090215682901</v>
      </c>
      <c r="F94" s="247">
        <v>200.11711266255401</v>
      </c>
      <c r="G94" s="247">
        <v>134.36634932029199</v>
      </c>
      <c r="H94" s="247">
        <v>30.108962768554601</v>
      </c>
      <c r="I94" s="247">
        <v>99.838780197128699</v>
      </c>
      <c r="J94" s="247">
        <v>113.59590977405</v>
      </c>
      <c r="K94" s="248">
        <f t="shared" si="31"/>
        <v>626.49120493826229</v>
      </c>
    </row>
    <row r="95" spans="2:11" x14ac:dyDescent="0.2">
      <c r="B95" s="501"/>
      <c r="C95" s="529"/>
      <c r="D95" s="229" t="s">
        <v>5</v>
      </c>
      <c r="E95" s="246">
        <v>142.786339463823</v>
      </c>
      <c r="F95" s="247">
        <v>0</v>
      </c>
      <c r="G95" s="247">
        <v>0</v>
      </c>
      <c r="H95" s="247">
        <v>108.19020544672</v>
      </c>
      <c r="I95" s="247">
        <v>0</v>
      </c>
      <c r="J95" s="247">
        <v>0</v>
      </c>
      <c r="K95" s="248">
        <f t="shared" si="31"/>
        <v>250.976544910543</v>
      </c>
    </row>
    <row r="96" spans="2:11" x14ac:dyDescent="0.2">
      <c r="B96" s="501"/>
      <c r="C96" s="249" t="s">
        <v>6</v>
      </c>
      <c r="D96" s="293"/>
      <c r="E96" s="243">
        <f t="shared" ref="E96:K96" si="32">SUM(E90:E95)</f>
        <v>195.29143013343437</v>
      </c>
      <c r="F96" s="243">
        <f t="shared" si="32"/>
        <v>363.99287076372326</v>
      </c>
      <c r="G96" s="243">
        <f t="shared" si="32"/>
        <v>689.09124946705481</v>
      </c>
      <c r="H96" s="243">
        <f t="shared" si="32"/>
        <v>545.04971084100498</v>
      </c>
      <c r="I96" s="243">
        <f t="shared" si="32"/>
        <v>254.76781776357814</v>
      </c>
      <c r="J96" s="243">
        <f t="shared" si="32"/>
        <v>233.85692104364907</v>
      </c>
      <c r="K96" s="244">
        <f t="shared" si="32"/>
        <v>2282.0500000124448</v>
      </c>
    </row>
    <row r="97" spans="2:11" x14ac:dyDescent="0.2">
      <c r="B97" s="501"/>
      <c r="C97" s="527" t="s">
        <v>207</v>
      </c>
      <c r="D97" s="229" t="s">
        <v>18</v>
      </c>
      <c r="E97" s="246">
        <v>3.9857550048828099</v>
      </c>
      <c r="F97" s="247">
        <v>18.0591452019959</v>
      </c>
      <c r="G97" s="247">
        <v>45.632254443013998</v>
      </c>
      <c r="H97" s="247">
        <v>10.6395499267578</v>
      </c>
      <c r="I97" s="247">
        <v>7.2038139433115704</v>
      </c>
      <c r="J97" s="247">
        <v>38.895492479894301</v>
      </c>
      <c r="K97" s="248">
        <f>SUM(E97:J97)</f>
        <v>124.41601099985638</v>
      </c>
    </row>
    <row r="98" spans="2:11" x14ac:dyDescent="0.2">
      <c r="B98" s="501"/>
      <c r="C98" s="529"/>
      <c r="D98" s="229" t="s">
        <v>208</v>
      </c>
      <c r="E98" s="246">
        <v>163.04011040507601</v>
      </c>
      <c r="F98" s="247">
        <v>299.32129334181502</v>
      </c>
      <c r="G98" s="247">
        <v>800.10560755147606</v>
      </c>
      <c r="H98" s="247">
        <v>327.19510359879303</v>
      </c>
      <c r="I98" s="247">
        <v>302.23248613757897</v>
      </c>
      <c r="J98" s="247">
        <v>5.60472608232498</v>
      </c>
      <c r="K98" s="248">
        <f>SUM(E98:J98)</f>
        <v>1897.4993271170642</v>
      </c>
    </row>
    <row r="99" spans="2:11" x14ac:dyDescent="0.2">
      <c r="B99" s="502"/>
      <c r="C99" s="251" t="s">
        <v>209</v>
      </c>
      <c r="D99" s="293"/>
      <c r="E99" s="243">
        <f t="shared" ref="E99:K99" si="33">SUM(E97:E98)</f>
        <v>167.02586540995881</v>
      </c>
      <c r="F99" s="243">
        <f t="shared" si="33"/>
        <v>317.3804385438109</v>
      </c>
      <c r="G99" s="243">
        <f t="shared" si="33"/>
        <v>845.73786199449</v>
      </c>
      <c r="H99" s="243">
        <f t="shared" si="33"/>
        <v>337.83465352555083</v>
      </c>
      <c r="I99" s="243">
        <f t="shared" si="33"/>
        <v>309.43630008089053</v>
      </c>
      <c r="J99" s="243">
        <f t="shared" si="33"/>
        <v>44.500218562219281</v>
      </c>
      <c r="K99" s="244">
        <f t="shared" si="33"/>
        <v>2021.9153381169206</v>
      </c>
    </row>
    <row r="100" spans="2:11" x14ac:dyDescent="0.2">
      <c r="B100" s="178" t="s">
        <v>195</v>
      </c>
      <c r="C100" s="176"/>
      <c r="D100" s="180"/>
      <c r="E100" s="69">
        <f t="shared" ref="E100:K100" si="34">+E99+E96+E89</f>
        <v>908.1643949347756</v>
      </c>
      <c r="F100" s="69">
        <f t="shared" si="34"/>
        <v>1231.9907479058284</v>
      </c>
      <c r="G100" s="69">
        <f t="shared" si="34"/>
        <v>2493.0782182637577</v>
      </c>
      <c r="H100" s="69">
        <f t="shared" si="34"/>
        <v>1774.9821938272228</v>
      </c>
      <c r="I100" s="69">
        <f t="shared" si="34"/>
        <v>1357.6020071848889</v>
      </c>
      <c r="J100" s="69">
        <f t="shared" si="34"/>
        <v>921.0157724933631</v>
      </c>
      <c r="K100" s="199">
        <f t="shared" si="34"/>
        <v>8686.833334609837</v>
      </c>
    </row>
    <row r="101" spans="2:11" x14ac:dyDescent="0.2">
      <c r="B101" s="500">
        <v>2009</v>
      </c>
      <c r="C101" s="525" t="s">
        <v>205</v>
      </c>
      <c r="D101" s="185" t="s">
        <v>205</v>
      </c>
      <c r="E101" s="161">
        <v>423.26520999999997</v>
      </c>
      <c r="F101" s="161">
        <v>430.15594000000004</v>
      </c>
      <c r="G101" s="161">
        <v>767.71724000000052</v>
      </c>
      <c r="H101" s="161">
        <v>548.2513100000001</v>
      </c>
      <c r="I101" s="161">
        <v>570.13134000000036</v>
      </c>
      <c r="J101" s="161">
        <v>554.56708000000003</v>
      </c>
      <c r="K101" s="157">
        <f>SUM(E101:J101)</f>
        <v>3294.0881200000013</v>
      </c>
    </row>
    <row r="102" spans="2:11" x14ac:dyDescent="0.2">
      <c r="B102" s="501"/>
      <c r="C102" s="526"/>
      <c r="D102" s="186" t="s">
        <v>206</v>
      </c>
      <c r="E102" s="161">
        <v>131.17929625264549</v>
      </c>
      <c r="F102" s="161">
        <v>102.87962081829934</v>
      </c>
      <c r="G102" s="161">
        <v>173.60913286685926</v>
      </c>
      <c r="H102" s="161">
        <v>240.30005685867542</v>
      </c>
      <c r="I102" s="161">
        <v>76.923289693763479</v>
      </c>
      <c r="J102" s="161">
        <v>85.270784610375713</v>
      </c>
      <c r="K102" s="157">
        <f>SUM(E102:J102)</f>
        <v>810.1621811006188</v>
      </c>
    </row>
    <row r="103" spans="2:11" x14ac:dyDescent="0.2">
      <c r="B103" s="501"/>
      <c r="C103" s="249" t="s">
        <v>11</v>
      </c>
      <c r="D103" s="293"/>
      <c r="E103" s="285">
        <f t="shared" ref="E103:K103" si="35">SUM(E101:E102)</f>
        <v>554.4445062526454</v>
      </c>
      <c r="F103" s="243">
        <f t="shared" si="35"/>
        <v>533.03556081829936</v>
      </c>
      <c r="G103" s="243">
        <f t="shared" si="35"/>
        <v>941.32637286685974</v>
      </c>
      <c r="H103" s="243">
        <f t="shared" si="35"/>
        <v>788.55136685867546</v>
      </c>
      <c r="I103" s="243">
        <f t="shared" si="35"/>
        <v>647.0546296937639</v>
      </c>
      <c r="J103" s="243">
        <f t="shared" si="35"/>
        <v>639.83786461037573</v>
      </c>
      <c r="K103" s="244">
        <f t="shared" si="35"/>
        <v>4104.2503011006202</v>
      </c>
    </row>
    <row r="104" spans="2:11" x14ac:dyDescent="0.2">
      <c r="B104" s="501"/>
      <c r="C104" s="527" t="s">
        <v>156</v>
      </c>
      <c r="D104" s="229" t="s">
        <v>0</v>
      </c>
      <c r="E104" s="246">
        <v>1.0144699999999998</v>
      </c>
      <c r="F104" s="247">
        <v>46.983110000000011</v>
      </c>
      <c r="G104" s="247">
        <v>120.23785000000004</v>
      </c>
      <c r="H104" s="247">
        <v>129.52924999999999</v>
      </c>
      <c r="I104" s="247">
        <v>12.89995</v>
      </c>
      <c r="J104" s="247">
        <v>73.590419999999995</v>
      </c>
      <c r="K104" s="248">
        <f t="shared" ref="K104:K109" si="36">SUM(E104:J104)</f>
        <v>384.25505000000004</v>
      </c>
    </row>
    <row r="105" spans="2:11" x14ac:dyDescent="0.2">
      <c r="B105" s="501"/>
      <c r="C105" s="528"/>
      <c r="D105" s="229" t="s">
        <v>1</v>
      </c>
      <c r="E105" s="246">
        <v>9.9461600000000008</v>
      </c>
      <c r="F105" s="247">
        <v>49.866790000000002</v>
      </c>
      <c r="G105" s="247">
        <v>342.1943399999999</v>
      </c>
      <c r="H105" s="247">
        <v>197.96142999999995</v>
      </c>
      <c r="I105" s="247">
        <v>92.618899999999996</v>
      </c>
      <c r="J105" s="247">
        <v>43.483189999999993</v>
      </c>
      <c r="K105" s="248">
        <f t="shared" si="36"/>
        <v>736.07080999999982</v>
      </c>
    </row>
    <row r="106" spans="2:11" x14ac:dyDescent="0.2">
      <c r="B106" s="501"/>
      <c r="C106" s="528"/>
      <c r="D106" s="229" t="s">
        <v>2</v>
      </c>
      <c r="E106" s="246">
        <v>0</v>
      </c>
      <c r="F106" s="247">
        <v>65.819700000000012</v>
      </c>
      <c r="G106" s="247">
        <v>13.046479999999999</v>
      </c>
      <c r="H106" s="247">
        <v>0</v>
      </c>
      <c r="I106" s="247">
        <v>2.1896</v>
      </c>
      <c r="J106" s="247">
        <v>48.401519999999998</v>
      </c>
      <c r="K106" s="248">
        <f t="shared" si="36"/>
        <v>129.4573</v>
      </c>
    </row>
    <row r="107" spans="2:11" x14ac:dyDescent="0.2">
      <c r="B107" s="501"/>
      <c r="C107" s="528"/>
      <c r="D107" s="229" t="s">
        <v>3</v>
      </c>
      <c r="E107" s="246">
        <v>4.5812799999999996</v>
      </c>
      <c r="F107" s="247">
        <v>0</v>
      </c>
      <c r="G107" s="247">
        <v>0</v>
      </c>
      <c r="H107" s="247">
        <v>0</v>
      </c>
      <c r="I107" s="247">
        <v>85.873619999999917</v>
      </c>
      <c r="J107" s="247">
        <v>0.28923000000000004</v>
      </c>
      <c r="K107" s="248">
        <f t="shared" si="36"/>
        <v>90.744129999999927</v>
      </c>
    </row>
    <row r="108" spans="2:11" x14ac:dyDescent="0.2">
      <c r="B108" s="501"/>
      <c r="C108" s="528"/>
      <c r="D108" s="229" t="s">
        <v>4</v>
      </c>
      <c r="E108" s="246">
        <v>73.702529999999996</v>
      </c>
      <c r="F108" s="247">
        <v>232.75522999999995</v>
      </c>
      <c r="G108" s="247">
        <v>127.16326000000002</v>
      </c>
      <c r="H108" s="247">
        <v>19.824999999999999</v>
      </c>
      <c r="I108" s="247">
        <v>113.61258999999997</v>
      </c>
      <c r="J108" s="247">
        <v>144.60833000000002</v>
      </c>
      <c r="K108" s="248">
        <f t="shared" si="36"/>
        <v>711.66693999999995</v>
      </c>
    </row>
    <row r="109" spans="2:11" x14ac:dyDescent="0.2">
      <c r="B109" s="501"/>
      <c r="C109" s="529"/>
      <c r="D109" s="229" t="s">
        <v>5</v>
      </c>
      <c r="E109" s="246">
        <v>133.26916</v>
      </c>
      <c r="F109" s="247">
        <v>9.3891200000000001</v>
      </c>
      <c r="G109" s="247">
        <v>8.6272000000000002</v>
      </c>
      <c r="H109" s="247">
        <v>124.48924999999993</v>
      </c>
      <c r="I109" s="247">
        <v>65.554720000000003</v>
      </c>
      <c r="J109" s="247">
        <v>39.636780000000002</v>
      </c>
      <c r="K109" s="248">
        <f t="shared" si="36"/>
        <v>380.96622999999994</v>
      </c>
    </row>
    <row r="110" spans="2:11" x14ac:dyDescent="0.2">
      <c r="B110" s="501"/>
      <c r="C110" s="249" t="s">
        <v>6</v>
      </c>
      <c r="D110" s="293"/>
      <c r="E110" s="243">
        <f t="shared" ref="E110:K110" si="37">SUM(E104:E109)</f>
        <v>222.5136</v>
      </c>
      <c r="F110" s="243">
        <f t="shared" si="37"/>
        <v>404.81394999999998</v>
      </c>
      <c r="G110" s="243">
        <f t="shared" si="37"/>
        <v>611.2691299999999</v>
      </c>
      <c r="H110" s="243">
        <f t="shared" si="37"/>
        <v>471.80492999999984</v>
      </c>
      <c r="I110" s="243">
        <f t="shared" si="37"/>
        <v>372.74937999999986</v>
      </c>
      <c r="J110" s="243">
        <f t="shared" si="37"/>
        <v>350.00947000000002</v>
      </c>
      <c r="K110" s="244">
        <f t="shared" si="37"/>
        <v>2433.1604600000001</v>
      </c>
    </row>
    <row r="111" spans="2:11" x14ac:dyDescent="0.2">
      <c r="B111" s="501"/>
      <c r="C111" s="527" t="s">
        <v>207</v>
      </c>
      <c r="D111" s="229" t="s">
        <v>18</v>
      </c>
      <c r="E111" s="246">
        <v>3.55931</v>
      </c>
      <c r="F111" s="247">
        <v>22.893799999999999</v>
      </c>
      <c r="G111" s="247">
        <v>66.626069999999984</v>
      </c>
      <c r="H111" s="247">
        <v>24.318520000000003</v>
      </c>
      <c r="I111" s="247">
        <v>73.027519999999967</v>
      </c>
      <c r="J111" s="247">
        <v>85.847349999999992</v>
      </c>
      <c r="K111" s="248">
        <f>SUM(E111:J111)</f>
        <v>276.27256999999997</v>
      </c>
    </row>
    <row r="112" spans="2:11" x14ac:dyDescent="0.2">
      <c r="B112" s="501"/>
      <c r="C112" s="529"/>
      <c r="D112" s="229" t="s">
        <v>208</v>
      </c>
      <c r="E112" s="246">
        <v>128.22059999999999</v>
      </c>
      <c r="F112" s="247">
        <v>234.65387000000004</v>
      </c>
      <c r="G112" s="247">
        <v>876.56301999999994</v>
      </c>
      <c r="H112" s="247">
        <v>339.21341999999993</v>
      </c>
      <c r="I112" s="247">
        <v>197.59415000000007</v>
      </c>
      <c r="J112" s="247">
        <v>6.6510399999999992</v>
      </c>
      <c r="K112" s="248">
        <f>SUM(E112:J112)</f>
        <v>1782.8960999999999</v>
      </c>
    </row>
    <row r="113" spans="2:11" x14ac:dyDescent="0.2">
      <c r="B113" s="502"/>
      <c r="C113" s="251" t="s">
        <v>209</v>
      </c>
      <c r="D113" s="293"/>
      <c r="E113" s="243">
        <f t="shared" ref="E113:K113" si="38">SUM(E111:E112)</f>
        <v>131.77991</v>
      </c>
      <c r="F113" s="243">
        <f t="shared" si="38"/>
        <v>257.54767000000004</v>
      </c>
      <c r="G113" s="243">
        <f t="shared" si="38"/>
        <v>943.18908999999996</v>
      </c>
      <c r="H113" s="243">
        <f t="shared" si="38"/>
        <v>363.53193999999991</v>
      </c>
      <c r="I113" s="243">
        <f t="shared" si="38"/>
        <v>270.62167000000005</v>
      </c>
      <c r="J113" s="243">
        <f t="shared" si="38"/>
        <v>92.498389999999986</v>
      </c>
      <c r="K113" s="244">
        <f t="shared" si="38"/>
        <v>2059.16867</v>
      </c>
    </row>
    <row r="114" spans="2:11" x14ac:dyDescent="0.2">
      <c r="B114" s="178" t="s">
        <v>196</v>
      </c>
      <c r="C114" s="176"/>
      <c r="D114" s="180"/>
      <c r="E114" s="69">
        <f t="shared" ref="E114:K114" si="39">+E113+E110+E103</f>
        <v>908.73801625264537</v>
      </c>
      <c r="F114" s="69">
        <f t="shared" si="39"/>
        <v>1195.3971808182994</v>
      </c>
      <c r="G114" s="69">
        <f t="shared" si="39"/>
        <v>2495.7845928668598</v>
      </c>
      <c r="H114" s="69">
        <f t="shared" si="39"/>
        <v>1623.8882368586751</v>
      </c>
      <c r="I114" s="69">
        <f t="shared" si="39"/>
        <v>1290.4256796937639</v>
      </c>
      <c r="J114" s="69">
        <f t="shared" si="39"/>
        <v>1082.3457246103758</v>
      </c>
      <c r="K114" s="199">
        <f t="shared" si="39"/>
        <v>8596.5794311006212</v>
      </c>
    </row>
    <row r="115" spans="2:11" x14ac:dyDescent="0.2">
      <c r="B115" s="500">
        <v>2010</v>
      </c>
      <c r="C115" s="525" t="s">
        <v>205</v>
      </c>
      <c r="D115" s="185" t="s">
        <v>205</v>
      </c>
      <c r="E115" s="161">
        <v>496.94996799999979</v>
      </c>
      <c r="F115" s="161">
        <v>445.33808999999991</v>
      </c>
      <c r="G115" s="161">
        <v>894.58571499999948</v>
      </c>
      <c r="H115" s="161">
        <v>682.06399099999987</v>
      </c>
      <c r="I115" s="161">
        <v>727.78624700000012</v>
      </c>
      <c r="J115" s="161">
        <v>658.69308699999954</v>
      </c>
      <c r="K115" s="157">
        <f>SUM(E115:J115)</f>
        <v>3905.4170979999985</v>
      </c>
    </row>
    <row r="116" spans="2:11" x14ac:dyDescent="0.2">
      <c r="B116" s="501"/>
      <c r="C116" s="526"/>
      <c r="D116" s="186" t="s">
        <v>206</v>
      </c>
      <c r="E116" s="161">
        <v>41.763013000000029</v>
      </c>
      <c r="F116" s="161">
        <v>90.914438999999973</v>
      </c>
      <c r="G116" s="161">
        <v>168.51976700000003</v>
      </c>
      <c r="H116" s="161">
        <v>75.073529999999977</v>
      </c>
      <c r="I116" s="161">
        <v>47.844910000000034</v>
      </c>
      <c r="J116" s="161">
        <v>95.769327000000004</v>
      </c>
      <c r="K116" s="157">
        <f>SUM(E116:J116)</f>
        <v>519.88498600000003</v>
      </c>
    </row>
    <row r="117" spans="2:11" x14ac:dyDescent="0.2">
      <c r="B117" s="501"/>
      <c r="C117" s="249" t="s">
        <v>11</v>
      </c>
      <c r="D117" s="293"/>
      <c r="E117" s="285">
        <f t="shared" ref="E117:K117" si="40">SUM(E115:E116)</f>
        <v>538.71298099999979</v>
      </c>
      <c r="F117" s="243">
        <f t="shared" si="40"/>
        <v>536.25252899999987</v>
      </c>
      <c r="G117" s="243">
        <f t="shared" si="40"/>
        <v>1063.1054819999995</v>
      </c>
      <c r="H117" s="243">
        <f t="shared" si="40"/>
        <v>757.13752099999988</v>
      </c>
      <c r="I117" s="243">
        <f t="shared" si="40"/>
        <v>775.63115700000014</v>
      </c>
      <c r="J117" s="243">
        <f t="shared" si="40"/>
        <v>754.46241399999951</v>
      </c>
      <c r="K117" s="244">
        <f t="shared" si="40"/>
        <v>4425.302083999999</v>
      </c>
    </row>
    <row r="118" spans="2:11" x14ac:dyDescent="0.2">
      <c r="B118" s="501"/>
      <c r="C118" s="527" t="s">
        <v>156</v>
      </c>
      <c r="D118" s="229" t="s">
        <v>0</v>
      </c>
      <c r="E118" s="246">
        <v>0.75676699999999997</v>
      </c>
      <c r="F118" s="247">
        <v>56.609970000000004</v>
      </c>
      <c r="G118" s="247">
        <v>84.780117999999987</v>
      </c>
      <c r="H118" s="247">
        <v>93.193689000000006</v>
      </c>
      <c r="I118" s="247">
        <v>8.5195939999999997</v>
      </c>
      <c r="J118" s="247">
        <v>87.489475999999982</v>
      </c>
      <c r="K118" s="248">
        <f t="shared" ref="K118:K123" si="41">SUM(E118:J118)</f>
        <v>331.34961399999997</v>
      </c>
    </row>
    <row r="119" spans="2:11" x14ac:dyDescent="0.2">
      <c r="B119" s="501"/>
      <c r="C119" s="528"/>
      <c r="D119" s="229" t="s">
        <v>1</v>
      </c>
      <c r="E119" s="246">
        <v>20.390872999999999</v>
      </c>
      <c r="F119" s="247">
        <v>130.41675999999998</v>
      </c>
      <c r="G119" s="247">
        <v>538.19254399999977</v>
      </c>
      <c r="H119" s="247">
        <v>144.98792599999999</v>
      </c>
      <c r="I119" s="247">
        <v>483.48994099999993</v>
      </c>
      <c r="J119" s="247">
        <v>127.609295</v>
      </c>
      <c r="K119" s="248">
        <f t="shared" si="41"/>
        <v>1445.0873389999997</v>
      </c>
    </row>
    <row r="120" spans="2:11" x14ac:dyDescent="0.2">
      <c r="B120" s="501"/>
      <c r="C120" s="528"/>
      <c r="D120" s="229" t="s">
        <v>2</v>
      </c>
      <c r="E120" s="246">
        <v>0</v>
      </c>
      <c r="F120" s="247">
        <v>62.080932000000018</v>
      </c>
      <c r="G120" s="247">
        <v>15.24597</v>
      </c>
      <c r="H120" s="247">
        <v>0</v>
      </c>
      <c r="I120" s="247">
        <v>5.8923449999999997</v>
      </c>
      <c r="J120" s="247">
        <v>24.328680999999996</v>
      </c>
      <c r="K120" s="248">
        <f t="shared" si="41"/>
        <v>107.54792800000001</v>
      </c>
    </row>
    <row r="121" spans="2:11" x14ac:dyDescent="0.2">
      <c r="B121" s="501"/>
      <c r="C121" s="528"/>
      <c r="D121" s="229" t="s">
        <v>3</v>
      </c>
      <c r="E121" s="246">
        <v>5.3169650000000024</v>
      </c>
      <c r="F121" s="247">
        <v>0</v>
      </c>
      <c r="G121" s="247">
        <v>0</v>
      </c>
      <c r="H121" s="247">
        <v>9.8982999999999988E-2</v>
      </c>
      <c r="I121" s="247">
        <v>106.75897599999999</v>
      </c>
      <c r="J121" s="247">
        <v>0.34177200000000002</v>
      </c>
      <c r="K121" s="248">
        <f t="shared" si="41"/>
        <v>112.516696</v>
      </c>
    </row>
    <row r="122" spans="2:11" x14ac:dyDescent="0.2">
      <c r="B122" s="501"/>
      <c r="C122" s="528"/>
      <c r="D122" s="229" t="s">
        <v>4</v>
      </c>
      <c r="E122" s="246">
        <v>63.27435899999999</v>
      </c>
      <c r="F122" s="247">
        <v>212.61166999999998</v>
      </c>
      <c r="G122" s="247">
        <v>119.91383999999999</v>
      </c>
      <c r="H122" s="247">
        <v>76.087000000000003</v>
      </c>
      <c r="I122" s="247">
        <v>116.828458</v>
      </c>
      <c r="J122" s="247">
        <v>117.84466199999999</v>
      </c>
      <c r="K122" s="248">
        <f t="shared" si="41"/>
        <v>706.55998899999986</v>
      </c>
    </row>
    <row r="123" spans="2:11" x14ac:dyDescent="0.2">
      <c r="B123" s="501"/>
      <c r="C123" s="529"/>
      <c r="D123" s="229" t="s">
        <v>5</v>
      </c>
      <c r="E123" s="246">
        <v>121.82245999999999</v>
      </c>
      <c r="F123" s="247">
        <v>112.89559</v>
      </c>
      <c r="G123" s="247">
        <v>7.2764579999999999</v>
      </c>
      <c r="H123" s="247">
        <v>28.960062000000015</v>
      </c>
      <c r="I123" s="247">
        <v>135.14619999999999</v>
      </c>
      <c r="J123" s="247">
        <v>47.027288000000006</v>
      </c>
      <c r="K123" s="248">
        <f t="shared" si="41"/>
        <v>453.12805800000001</v>
      </c>
    </row>
    <row r="124" spans="2:11" x14ac:dyDescent="0.2">
      <c r="B124" s="501"/>
      <c r="C124" s="249" t="s">
        <v>6</v>
      </c>
      <c r="D124" s="293"/>
      <c r="E124" s="243">
        <f t="shared" ref="E124:K124" si="42">SUM(E118:E123)</f>
        <v>211.56142399999999</v>
      </c>
      <c r="F124" s="243">
        <f t="shared" si="42"/>
        <v>574.61492199999998</v>
      </c>
      <c r="G124" s="243">
        <f t="shared" si="42"/>
        <v>765.40892999999983</v>
      </c>
      <c r="H124" s="243">
        <f t="shared" si="42"/>
        <v>343.32765999999998</v>
      </c>
      <c r="I124" s="243">
        <f t="shared" si="42"/>
        <v>856.63551399999983</v>
      </c>
      <c r="J124" s="243">
        <f t="shared" si="42"/>
        <v>404.64117399999998</v>
      </c>
      <c r="K124" s="244">
        <f t="shared" si="42"/>
        <v>3156.1896239999996</v>
      </c>
    </row>
    <row r="125" spans="2:11" x14ac:dyDescent="0.2">
      <c r="B125" s="501"/>
      <c r="C125" s="527" t="s">
        <v>207</v>
      </c>
      <c r="D125" s="229" t="s">
        <v>79</v>
      </c>
      <c r="E125" s="246">
        <v>2.9918879999999999</v>
      </c>
      <c r="F125" s="247">
        <v>84.381866000000002</v>
      </c>
      <c r="G125" s="247">
        <v>66.753807999999992</v>
      </c>
      <c r="H125" s="247">
        <v>20.455401999999999</v>
      </c>
      <c r="I125" s="247">
        <v>80.28671999999996</v>
      </c>
      <c r="J125" s="247">
        <v>89.601948999999991</v>
      </c>
      <c r="K125" s="248">
        <f>SUM(E125:J125)</f>
        <v>344.47163299999994</v>
      </c>
    </row>
    <row r="126" spans="2:11" x14ac:dyDescent="0.2">
      <c r="B126" s="501"/>
      <c r="C126" s="529"/>
      <c r="D126" s="229" t="s">
        <v>208</v>
      </c>
      <c r="E126" s="246">
        <v>126.33460999999996</v>
      </c>
      <c r="F126" s="247">
        <v>32.878248000000006</v>
      </c>
      <c r="G126" s="247">
        <v>974.43994600000008</v>
      </c>
      <c r="H126" s="247">
        <v>340.39817099999993</v>
      </c>
      <c r="I126" s="247">
        <v>284.57668600000011</v>
      </c>
      <c r="J126" s="247">
        <v>4.2938809999999998</v>
      </c>
      <c r="K126" s="248">
        <f>SUM(E126:J126)</f>
        <v>1762.9215420000003</v>
      </c>
    </row>
    <row r="127" spans="2:11" x14ac:dyDescent="0.2">
      <c r="B127" s="502"/>
      <c r="C127" s="251" t="s">
        <v>209</v>
      </c>
      <c r="D127" s="293"/>
      <c r="E127" s="243">
        <f t="shared" ref="E127:K127" si="43">SUM(E125:E126)</f>
        <v>129.32649799999996</v>
      </c>
      <c r="F127" s="243">
        <f t="shared" si="43"/>
        <v>117.26011400000002</v>
      </c>
      <c r="G127" s="243">
        <f t="shared" si="43"/>
        <v>1041.1937540000001</v>
      </c>
      <c r="H127" s="243">
        <f t="shared" si="43"/>
        <v>360.85357299999993</v>
      </c>
      <c r="I127" s="243">
        <f t="shared" si="43"/>
        <v>364.86340600000005</v>
      </c>
      <c r="J127" s="243">
        <f t="shared" si="43"/>
        <v>93.895829999999989</v>
      </c>
      <c r="K127" s="244">
        <f t="shared" si="43"/>
        <v>2107.3931750000002</v>
      </c>
    </row>
    <row r="128" spans="2:11" x14ac:dyDescent="0.2">
      <c r="B128" s="178" t="s">
        <v>197</v>
      </c>
      <c r="C128" s="176"/>
      <c r="D128" s="180"/>
      <c r="E128" s="69">
        <f t="shared" ref="E128:K128" si="44">+E127+E124+E117</f>
        <v>879.60090299999979</v>
      </c>
      <c r="F128" s="69">
        <f t="shared" si="44"/>
        <v>1228.1275649999998</v>
      </c>
      <c r="G128" s="69">
        <f t="shared" si="44"/>
        <v>2869.7081659999994</v>
      </c>
      <c r="H128" s="69">
        <f t="shared" si="44"/>
        <v>1461.3187539999999</v>
      </c>
      <c r="I128" s="69">
        <f t="shared" si="44"/>
        <v>1997.1300770000003</v>
      </c>
      <c r="J128" s="69">
        <f t="shared" si="44"/>
        <v>1252.9994179999994</v>
      </c>
      <c r="K128" s="199">
        <f t="shared" si="44"/>
        <v>9688.8848829999988</v>
      </c>
    </row>
    <row r="129" spans="2:11" x14ac:dyDescent="0.2">
      <c r="B129" s="500">
        <v>2011</v>
      </c>
      <c r="C129" s="525" t="s">
        <v>205</v>
      </c>
      <c r="D129" s="185" t="s">
        <v>205</v>
      </c>
      <c r="E129" s="161">
        <v>536.62315799999999</v>
      </c>
      <c r="F129" s="161">
        <v>555.70870400000001</v>
      </c>
      <c r="G129" s="161">
        <v>902.84367300000008</v>
      </c>
      <c r="H129" s="161">
        <v>672.45560799999998</v>
      </c>
      <c r="I129" s="161">
        <v>621.7035709999999</v>
      </c>
      <c r="J129" s="161">
        <v>585.1639899999999</v>
      </c>
      <c r="K129" s="157">
        <f>SUM(E129:J129)</f>
        <v>3874.4987040000001</v>
      </c>
    </row>
    <row r="130" spans="2:11" x14ac:dyDescent="0.2">
      <c r="B130" s="501"/>
      <c r="C130" s="526"/>
      <c r="D130" s="186" t="s">
        <v>206</v>
      </c>
      <c r="E130" s="161">
        <v>44.072365999999995</v>
      </c>
      <c r="F130" s="161">
        <v>90.132593999999969</v>
      </c>
      <c r="G130" s="161">
        <v>179.02031500000004</v>
      </c>
      <c r="H130" s="161">
        <v>69.976039999999998</v>
      </c>
      <c r="I130" s="161">
        <v>49.571170000000002</v>
      </c>
      <c r="J130" s="161">
        <v>106.871835</v>
      </c>
      <c r="K130" s="157">
        <f>SUM(E130:J130)</f>
        <v>539.64431999999999</v>
      </c>
    </row>
    <row r="131" spans="2:11" x14ac:dyDescent="0.2">
      <c r="B131" s="501"/>
      <c r="C131" s="249" t="s">
        <v>11</v>
      </c>
      <c r="D131" s="293"/>
      <c r="E131" s="285">
        <f t="shared" ref="E131:K131" si="45">SUM(E129:E130)</f>
        <v>580.69552399999998</v>
      </c>
      <c r="F131" s="243">
        <f t="shared" si="45"/>
        <v>645.84129799999994</v>
      </c>
      <c r="G131" s="243">
        <f t="shared" si="45"/>
        <v>1081.8639880000001</v>
      </c>
      <c r="H131" s="243">
        <f t="shared" si="45"/>
        <v>742.431648</v>
      </c>
      <c r="I131" s="243">
        <f t="shared" si="45"/>
        <v>671.27474099999995</v>
      </c>
      <c r="J131" s="243">
        <f t="shared" si="45"/>
        <v>692.03582499999993</v>
      </c>
      <c r="K131" s="244">
        <f t="shared" si="45"/>
        <v>4414.143024</v>
      </c>
    </row>
    <row r="132" spans="2:11" x14ac:dyDescent="0.2">
      <c r="B132" s="501"/>
      <c r="C132" s="527" t="s">
        <v>156</v>
      </c>
      <c r="D132" s="229" t="s">
        <v>0</v>
      </c>
      <c r="E132" s="246">
        <v>0.45896100000000001</v>
      </c>
      <c r="F132" s="247">
        <v>60.20778</v>
      </c>
      <c r="G132" s="247">
        <v>93.45090900000001</v>
      </c>
      <c r="H132" s="247">
        <v>45.969238000000004</v>
      </c>
      <c r="I132" s="247">
        <v>0.10955200000000002</v>
      </c>
      <c r="J132" s="247">
        <v>109.83114199999997</v>
      </c>
      <c r="K132" s="248">
        <f t="shared" ref="K132:K137" si="46">SUM(E132:J132)</f>
        <v>310.02758200000005</v>
      </c>
    </row>
    <row r="133" spans="2:11" x14ac:dyDescent="0.2">
      <c r="B133" s="501"/>
      <c r="C133" s="528"/>
      <c r="D133" s="229" t="s">
        <v>1</v>
      </c>
      <c r="E133" s="246">
        <v>44.754504999999995</v>
      </c>
      <c r="F133" s="247">
        <v>220.19054</v>
      </c>
      <c r="G133" s="247">
        <v>3705.1028200000001</v>
      </c>
      <c r="H133" s="247">
        <v>302.73811899999998</v>
      </c>
      <c r="I133" s="247">
        <v>140.343402</v>
      </c>
      <c r="J133" s="247">
        <v>109.54491400000001</v>
      </c>
      <c r="K133" s="248">
        <f t="shared" si="46"/>
        <v>4522.6743000000006</v>
      </c>
    </row>
    <row r="134" spans="2:11" x14ac:dyDescent="0.2">
      <c r="B134" s="501"/>
      <c r="C134" s="528"/>
      <c r="D134" s="229" t="s">
        <v>2</v>
      </c>
      <c r="E134" s="246">
        <v>8.7840000000000001E-3</v>
      </c>
      <c r="F134" s="247">
        <v>137.176447</v>
      </c>
      <c r="G134" s="247">
        <v>11.244120000000001</v>
      </c>
      <c r="H134" s="247">
        <v>0</v>
      </c>
      <c r="I134" s="247">
        <v>13.670744000000001</v>
      </c>
      <c r="J134" s="247">
        <v>100.596636</v>
      </c>
      <c r="K134" s="248">
        <f t="shared" si="46"/>
        <v>262.696731</v>
      </c>
    </row>
    <row r="135" spans="2:11" x14ac:dyDescent="0.2">
      <c r="B135" s="501"/>
      <c r="C135" s="528"/>
      <c r="D135" s="229" t="s">
        <v>3</v>
      </c>
      <c r="E135" s="246">
        <v>8.8329409999999999</v>
      </c>
      <c r="F135" s="247">
        <v>0</v>
      </c>
      <c r="G135" s="247">
        <v>0</v>
      </c>
      <c r="H135" s="247">
        <v>0</v>
      </c>
      <c r="I135" s="247">
        <v>113.925607</v>
      </c>
      <c r="J135" s="247">
        <v>0.270617</v>
      </c>
      <c r="K135" s="248">
        <f t="shared" si="46"/>
        <v>123.02916500000001</v>
      </c>
    </row>
    <row r="136" spans="2:11" x14ac:dyDescent="0.2">
      <c r="B136" s="501"/>
      <c r="C136" s="528"/>
      <c r="D136" s="229" t="s">
        <v>4</v>
      </c>
      <c r="E136" s="246">
        <v>59.846305000000001</v>
      </c>
      <c r="F136" s="247">
        <v>206.59455800000001</v>
      </c>
      <c r="G136" s="247">
        <v>96.439580000000007</v>
      </c>
      <c r="H136" s="247">
        <v>118.243679</v>
      </c>
      <c r="I136" s="247">
        <v>129.385829</v>
      </c>
      <c r="J136" s="247">
        <v>64.872630000000001</v>
      </c>
      <c r="K136" s="248">
        <f t="shared" si="46"/>
        <v>675.38258099999996</v>
      </c>
    </row>
    <row r="137" spans="2:11" x14ac:dyDescent="0.2">
      <c r="B137" s="501"/>
      <c r="C137" s="529"/>
      <c r="D137" s="229" t="s">
        <v>5</v>
      </c>
      <c r="E137" s="246">
        <v>104.03588999999999</v>
      </c>
      <c r="F137" s="247">
        <v>182.81302099999999</v>
      </c>
      <c r="G137" s="247">
        <v>160.87604999999999</v>
      </c>
      <c r="H137" s="247">
        <v>3.4455</v>
      </c>
      <c r="I137" s="247">
        <v>526.11497699999995</v>
      </c>
      <c r="J137" s="247">
        <v>48.559027000000007</v>
      </c>
      <c r="K137" s="248">
        <f t="shared" si="46"/>
        <v>1025.8444649999999</v>
      </c>
    </row>
    <row r="138" spans="2:11" x14ac:dyDescent="0.2">
      <c r="B138" s="501"/>
      <c r="C138" s="249" t="s">
        <v>6</v>
      </c>
      <c r="D138" s="293"/>
      <c r="E138" s="243">
        <f t="shared" ref="E138:K138" si="47">SUM(E132:E137)</f>
        <v>217.937386</v>
      </c>
      <c r="F138" s="243">
        <f t="shared" si="47"/>
        <v>806.98234600000001</v>
      </c>
      <c r="G138" s="243">
        <f t="shared" si="47"/>
        <v>4067.1134790000001</v>
      </c>
      <c r="H138" s="243">
        <f t="shared" si="47"/>
        <v>470.39653599999997</v>
      </c>
      <c r="I138" s="243">
        <f t="shared" si="47"/>
        <v>923.55011100000002</v>
      </c>
      <c r="J138" s="243">
        <f t="shared" si="47"/>
        <v>433.67496600000004</v>
      </c>
      <c r="K138" s="244">
        <f t="shared" si="47"/>
        <v>6919.6548240000002</v>
      </c>
    </row>
    <row r="139" spans="2:11" x14ac:dyDescent="0.2">
      <c r="B139" s="501"/>
      <c r="C139" s="527" t="s">
        <v>207</v>
      </c>
      <c r="D139" s="229" t="s">
        <v>79</v>
      </c>
      <c r="E139" s="246">
        <v>1.8798630000000001</v>
      </c>
      <c r="F139" s="247">
        <v>72.409160000000014</v>
      </c>
      <c r="G139" s="247">
        <v>90.920173999999989</v>
      </c>
      <c r="H139" s="247">
        <v>32.697488</v>
      </c>
      <c r="I139" s="247">
        <v>5.6920470000000005</v>
      </c>
      <c r="J139" s="247">
        <v>43.530925999999987</v>
      </c>
      <c r="K139" s="248">
        <f>SUM(E139:J139)</f>
        <v>247.12965800000001</v>
      </c>
    </row>
    <row r="140" spans="2:11" x14ac:dyDescent="0.2">
      <c r="B140" s="501"/>
      <c r="C140" s="529"/>
      <c r="D140" s="229" t="s">
        <v>208</v>
      </c>
      <c r="E140" s="246">
        <v>118.20109000000001</v>
      </c>
      <c r="F140" s="247">
        <v>276.96603599999992</v>
      </c>
      <c r="G140" s="247">
        <v>1159.6994139999997</v>
      </c>
      <c r="H140" s="247">
        <v>366.18095199999993</v>
      </c>
      <c r="I140" s="247">
        <v>243.24439100000001</v>
      </c>
      <c r="J140" s="247">
        <v>4.0026780000000004</v>
      </c>
      <c r="K140" s="248">
        <f>SUM(E140:J140)</f>
        <v>2168.2945609999992</v>
      </c>
    </row>
    <row r="141" spans="2:11" x14ac:dyDescent="0.2">
      <c r="B141" s="502"/>
      <c r="C141" s="251" t="s">
        <v>209</v>
      </c>
      <c r="D141" s="293"/>
      <c r="E141" s="243">
        <f t="shared" ref="E141:K141" si="48">SUM(E139:E140)</f>
        <v>120.08095300000001</v>
      </c>
      <c r="F141" s="243">
        <f t="shared" si="48"/>
        <v>349.37519599999996</v>
      </c>
      <c r="G141" s="243">
        <f t="shared" si="48"/>
        <v>1250.6195879999998</v>
      </c>
      <c r="H141" s="243">
        <f t="shared" si="48"/>
        <v>398.87843999999996</v>
      </c>
      <c r="I141" s="243">
        <f t="shared" si="48"/>
        <v>248.93643800000001</v>
      </c>
      <c r="J141" s="243">
        <f t="shared" si="48"/>
        <v>47.53360399999999</v>
      </c>
      <c r="K141" s="244">
        <f t="shared" si="48"/>
        <v>2415.4242189999991</v>
      </c>
    </row>
    <row r="142" spans="2:11" ht="18" customHeight="1" x14ac:dyDescent="0.2">
      <c r="B142" s="178" t="s">
        <v>198</v>
      </c>
      <c r="C142" s="176"/>
      <c r="D142" s="180"/>
      <c r="E142" s="200">
        <f t="shared" ref="E142:K142" si="49">+E141+E138+E131</f>
        <v>918.71386299999995</v>
      </c>
      <c r="F142" s="200">
        <f t="shared" si="49"/>
        <v>1802.19884</v>
      </c>
      <c r="G142" s="200">
        <f t="shared" si="49"/>
        <v>6399.5970550000002</v>
      </c>
      <c r="H142" s="200">
        <f t="shared" si="49"/>
        <v>1611.7066239999999</v>
      </c>
      <c r="I142" s="200">
        <f t="shared" si="49"/>
        <v>1843.7612899999999</v>
      </c>
      <c r="J142" s="200">
        <f t="shared" si="49"/>
        <v>1173.2443949999999</v>
      </c>
      <c r="K142" s="199">
        <f t="shared" si="49"/>
        <v>13749.222066999999</v>
      </c>
    </row>
    <row r="143" spans="2:11" x14ac:dyDescent="0.2">
      <c r="B143" s="500">
        <v>2012</v>
      </c>
      <c r="C143" s="525" t="s">
        <v>205</v>
      </c>
      <c r="D143" s="187" t="s">
        <v>205</v>
      </c>
      <c r="E143" s="188">
        <v>451.8360409999998</v>
      </c>
      <c r="F143" s="189">
        <v>741.87978999999984</v>
      </c>
      <c r="G143" s="189">
        <v>801.04634900000042</v>
      </c>
      <c r="H143" s="189">
        <v>520.26181600000007</v>
      </c>
      <c r="I143" s="189">
        <v>641.25080799999967</v>
      </c>
      <c r="J143" s="190">
        <v>540.42240799999956</v>
      </c>
      <c r="K143" s="184">
        <f>SUM(E143:J143)</f>
        <v>3696.6972119999991</v>
      </c>
    </row>
    <row r="144" spans="2:11" x14ac:dyDescent="0.2">
      <c r="B144" s="501"/>
      <c r="C144" s="526"/>
      <c r="D144" s="191" t="s">
        <v>206</v>
      </c>
      <c r="E144" s="107">
        <v>37.501169999999995</v>
      </c>
      <c r="F144" s="192">
        <v>82.703015999999963</v>
      </c>
      <c r="G144" s="192">
        <v>199.18539800000002</v>
      </c>
      <c r="H144" s="192">
        <v>75.655389999999997</v>
      </c>
      <c r="I144" s="192">
        <v>50.099469999999997</v>
      </c>
      <c r="J144" s="193">
        <v>81.20057599999997</v>
      </c>
      <c r="K144" s="184">
        <f>SUM(E144:J144)</f>
        <v>526.34501999999998</v>
      </c>
    </row>
    <row r="145" spans="2:11" x14ac:dyDescent="0.2">
      <c r="B145" s="501"/>
      <c r="C145" s="249" t="s">
        <v>11</v>
      </c>
      <c r="D145" s="293"/>
      <c r="E145" s="256">
        <f t="shared" ref="E145:K145" si="50">SUM(E143:E144)</f>
        <v>489.3372109999998</v>
      </c>
      <c r="F145" s="257">
        <f t="shared" si="50"/>
        <v>824.58280599999978</v>
      </c>
      <c r="G145" s="257">
        <f t="shared" si="50"/>
        <v>1000.2317470000005</v>
      </c>
      <c r="H145" s="257">
        <f t="shared" si="50"/>
        <v>595.91720600000008</v>
      </c>
      <c r="I145" s="257">
        <f t="shared" si="50"/>
        <v>691.35027799999966</v>
      </c>
      <c r="J145" s="257">
        <f t="shared" si="50"/>
        <v>621.62298399999952</v>
      </c>
      <c r="K145" s="244">
        <f t="shared" si="50"/>
        <v>4223.0422319999989</v>
      </c>
    </row>
    <row r="146" spans="2:11" x14ac:dyDescent="0.2">
      <c r="B146" s="501"/>
      <c r="C146" s="527" t="s">
        <v>156</v>
      </c>
      <c r="D146" s="229" t="s">
        <v>0</v>
      </c>
      <c r="E146" s="294">
        <v>3.7244670000000002</v>
      </c>
      <c r="F146" s="295">
        <v>64.179749999999999</v>
      </c>
      <c r="G146" s="295">
        <v>199.31487399999997</v>
      </c>
      <c r="H146" s="295">
        <v>44.464919999999999</v>
      </c>
      <c r="I146" s="295">
        <v>6.2907000000000005E-2</v>
      </c>
      <c r="J146" s="295">
        <v>141.87619099999998</v>
      </c>
      <c r="K146" s="248">
        <f t="shared" ref="K146:K151" si="51">SUM(E146:J146)</f>
        <v>453.623109</v>
      </c>
    </row>
    <row r="147" spans="2:11" x14ac:dyDescent="0.2">
      <c r="B147" s="501"/>
      <c r="C147" s="528"/>
      <c r="D147" s="229" t="s">
        <v>1</v>
      </c>
      <c r="E147" s="296">
        <v>63.339737999999997</v>
      </c>
      <c r="F147" s="297">
        <v>208.26857599999997</v>
      </c>
      <c r="G147" s="297">
        <v>437.79765900000001</v>
      </c>
      <c r="H147" s="297">
        <v>257.79014000000001</v>
      </c>
      <c r="I147" s="297">
        <v>294.61925700000006</v>
      </c>
      <c r="J147" s="297">
        <v>174.23495299999993</v>
      </c>
      <c r="K147" s="248">
        <f t="shared" si="51"/>
        <v>1436.0503229999999</v>
      </c>
    </row>
    <row r="148" spans="2:11" x14ac:dyDescent="0.2">
      <c r="B148" s="501"/>
      <c r="C148" s="528"/>
      <c r="D148" s="229" t="s">
        <v>2</v>
      </c>
      <c r="E148" s="296">
        <v>0</v>
      </c>
      <c r="F148" s="297">
        <v>160.07454000000001</v>
      </c>
      <c r="G148" s="297">
        <v>12.829089999999999</v>
      </c>
      <c r="H148" s="297">
        <v>0</v>
      </c>
      <c r="I148" s="297">
        <v>11.897952999999999</v>
      </c>
      <c r="J148" s="297">
        <v>84.483328</v>
      </c>
      <c r="K148" s="248">
        <f t="shared" si="51"/>
        <v>269.28491100000002</v>
      </c>
    </row>
    <row r="149" spans="2:11" x14ac:dyDescent="0.2">
      <c r="B149" s="501"/>
      <c r="C149" s="528"/>
      <c r="D149" s="229" t="s">
        <v>3</v>
      </c>
      <c r="E149" s="296">
        <v>8.6710680000000071</v>
      </c>
      <c r="F149" s="297">
        <v>0</v>
      </c>
      <c r="G149" s="297">
        <v>0</v>
      </c>
      <c r="H149" s="297">
        <v>0</v>
      </c>
      <c r="I149" s="297">
        <v>92.526291999999984</v>
      </c>
      <c r="J149" s="297">
        <v>0.33555699999999999</v>
      </c>
      <c r="K149" s="248">
        <f t="shared" si="51"/>
        <v>101.53291699999998</v>
      </c>
    </row>
    <row r="150" spans="2:11" x14ac:dyDescent="0.2">
      <c r="B150" s="501"/>
      <c r="C150" s="528"/>
      <c r="D150" s="229" t="s">
        <v>4</v>
      </c>
      <c r="E150" s="296">
        <v>77.575040000000001</v>
      </c>
      <c r="F150" s="297">
        <v>210.399959</v>
      </c>
      <c r="G150" s="297">
        <v>114.46499</v>
      </c>
      <c r="H150" s="297">
        <v>116.05077999999999</v>
      </c>
      <c r="I150" s="297">
        <v>137.83005199999994</v>
      </c>
      <c r="J150" s="297">
        <v>54.695399999999999</v>
      </c>
      <c r="K150" s="248">
        <f t="shared" si="51"/>
        <v>711.01622099999986</v>
      </c>
    </row>
    <row r="151" spans="2:11" x14ac:dyDescent="0.2">
      <c r="B151" s="501"/>
      <c r="C151" s="529"/>
      <c r="D151" s="229" t="s">
        <v>5</v>
      </c>
      <c r="E151" s="296">
        <v>151.86561</v>
      </c>
      <c r="F151" s="297">
        <v>191.73197100000004</v>
      </c>
      <c r="G151" s="297">
        <v>109.90475599999999</v>
      </c>
      <c r="H151" s="297">
        <v>70.842707000000004</v>
      </c>
      <c r="I151" s="297">
        <v>458.15245800000002</v>
      </c>
      <c r="J151" s="297">
        <v>50.94473</v>
      </c>
      <c r="K151" s="248">
        <f t="shared" si="51"/>
        <v>1033.4422320000001</v>
      </c>
    </row>
    <row r="152" spans="2:11" x14ac:dyDescent="0.2">
      <c r="B152" s="501"/>
      <c r="C152" s="249" t="s">
        <v>6</v>
      </c>
      <c r="D152" s="293"/>
      <c r="E152" s="243">
        <f t="shared" ref="E152:K152" si="52">SUM(E146:E151)</f>
        <v>305.17592300000001</v>
      </c>
      <c r="F152" s="243">
        <f t="shared" si="52"/>
        <v>834.65479600000003</v>
      </c>
      <c r="G152" s="243">
        <f t="shared" si="52"/>
        <v>874.3113689999999</v>
      </c>
      <c r="H152" s="243">
        <f t="shared" si="52"/>
        <v>489.14854700000001</v>
      </c>
      <c r="I152" s="243">
        <f t="shared" si="52"/>
        <v>995.08891899999992</v>
      </c>
      <c r="J152" s="243">
        <f t="shared" si="52"/>
        <v>506.57015899999988</v>
      </c>
      <c r="K152" s="244">
        <f t="shared" si="52"/>
        <v>4004.949713</v>
      </c>
    </row>
    <row r="153" spans="2:11" x14ac:dyDescent="0.2">
      <c r="B153" s="501"/>
      <c r="C153" s="527" t="s">
        <v>207</v>
      </c>
      <c r="D153" s="229" t="s">
        <v>79</v>
      </c>
      <c r="E153" s="298">
        <v>1.202275</v>
      </c>
      <c r="F153" s="279">
        <v>30.790353</v>
      </c>
      <c r="G153" s="279">
        <v>87.031452000000044</v>
      </c>
      <c r="H153" s="279">
        <v>28.512250999999996</v>
      </c>
      <c r="I153" s="279">
        <v>6.2526630000000001</v>
      </c>
      <c r="J153" s="279">
        <v>49.093398000000008</v>
      </c>
      <c r="K153" s="248">
        <f>SUM(E153:J153)</f>
        <v>202.88239200000007</v>
      </c>
    </row>
    <row r="154" spans="2:11" x14ac:dyDescent="0.2">
      <c r="B154" s="501"/>
      <c r="C154" s="529"/>
      <c r="D154" s="229" t="s">
        <v>208</v>
      </c>
      <c r="E154" s="299">
        <v>114.71380199999997</v>
      </c>
      <c r="F154" s="280">
        <v>260.94531399999988</v>
      </c>
      <c r="G154" s="280">
        <v>1325.6225360000005</v>
      </c>
      <c r="H154" s="280">
        <v>308.37728500000003</v>
      </c>
      <c r="I154" s="280">
        <v>196.481583</v>
      </c>
      <c r="J154" s="280">
        <v>10.575034</v>
      </c>
      <c r="K154" s="248">
        <f>SUM(E154:J154)</f>
        <v>2216.7155540000003</v>
      </c>
    </row>
    <row r="155" spans="2:11" x14ac:dyDescent="0.2">
      <c r="B155" s="502"/>
      <c r="C155" s="251" t="s">
        <v>209</v>
      </c>
      <c r="D155" s="293"/>
      <c r="E155" s="243">
        <f t="shared" ref="E155:K155" si="53">SUM(E153:E154)</f>
        <v>115.91607699999997</v>
      </c>
      <c r="F155" s="243">
        <f t="shared" si="53"/>
        <v>291.73566699999986</v>
      </c>
      <c r="G155" s="243">
        <f t="shared" si="53"/>
        <v>1412.6539880000005</v>
      </c>
      <c r="H155" s="243">
        <f t="shared" si="53"/>
        <v>336.88953600000002</v>
      </c>
      <c r="I155" s="243">
        <f t="shared" si="53"/>
        <v>202.73424600000001</v>
      </c>
      <c r="J155" s="243">
        <f t="shared" si="53"/>
        <v>59.66843200000001</v>
      </c>
      <c r="K155" s="244">
        <f t="shared" si="53"/>
        <v>2419.5979460000003</v>
      </c>
    </row>
    <row r="156" spans="2:11" ht="21" customHeight="1" x14ac:dyDescent="0.2">
      <c r="B156" s="178" t="s">
        <v>199</v>
      </c>
      <c r="C156" s="176"/>
      <c r="D156" s="180"/>
      <c r="E156" s="69">
        <f t="shared" ref="E156:K156" si="54">+E155+E152+E145</f>
        <v>910.42921099999978</v>
      </c>
      <c r="F156" s="69">
        <f t="shared" si="54"/>
        <v>1950.9732689999996</v>
      </c>
      <c r="G156" s="69">
        <f t="shared" si="54"/>
        <v>3287.1971040000008</v>
      </c>
      <c r="H156" s="69">
        <f t="shared" si="54"/>
        <v>1421.955289</v>
      </c>
      <c r="I156" s="69">
        <f t="shared" si="54"/>
        <v>1889.1734429999997</v>
      </c>
      <c r="J156" s="69">
        <f t="shared" si="54"/>
        <v>1187.8615749999994</v>
      </c>
      <c r="K156" s="199">
        <f t="shared" si="54"/>
        <v>10647.589891</v>
      </c>
    </row>
    <row r="157" spans="2:11" x14ac:dyDescent="0.2">
      <c r="B157" s="500">
        <v>2013</v>
      </c>
      <c r="C157" s="525" t="s">
        <v>205</v>
      </c>
      <c r="D157" s="187" t="s">
        <v>205</v>
      </c>
      <c r="E157" s="226">
        <v>400.00897399999974</v>
      </c>
      <c r="F157" s="227">
        <v>809.23281499999996</v>
      </c>
      <c r="G157" s="227">
        <v>1143.2464910000003</v>
      </c>
      <c r="H157" s="227">
        <v>487.62869300000023</v>
      </c>
      <c r="I157" s="227">
        <v>636.48359199999959</v>
      </c>
      <c r="J157" s="228">
        <v>555.52735799999994</v>
      </c>
      <c r="K157" s="184">
        <f>SUM(E157:J157)</f>
        <v>4032.1279229999996</v>
      </c>
    </row>
    <row r="158" spans="2:11" x14ac:dyDescent="0.2">
      <c r="B158" s="501"/>
      <c r="C158" s="526"/>
      <c r="D158" s="191" t="s">
        <v>206</v>
      </c>
      <c r="E158" s="222">
        <v>40.520111</v>
      </c>
      <c r="F158" s="223">
        <v>73.834569999999971</v>
      </c>
      <c r="G158" s="223">
        <v>198.18215799999993</v>
      </c>
      <c r="H158" s="223">
        <v>74.693269999999998</v>
      </c>
      <c r="I158" s="223">
        <v>51.584340000000012</v>
      </c>
      <c r="J158" s="224">
        <v>91.929141999999928</v>
      </c>
      <c r="K158" s="184">
        <f>SUM(E158:J158)</f>
        <v>530.74359099999981</v>
      </c>
    </row>
    <row r="159" spans="2:11" x14ac:dyDescent="0.2">
      <c r="B159" s="501"/>
      <c r="C159" s="249" t="s">
        <v>11</v>
      </c>
      <c r="D159" s="293"/>
      <c r="E159" s="285">
        <f t="shared" ref="E159:K159" si="55">SUM(E157:E158)</f>
        <v>440.52908499999972</v>
      </c>
      <c r="F159" s="243">
        <f t="shared" si="55"/>
        <v>883.06738499999994</v>
      </c>
      <c r="G159" s="243">
        <f t="shared" si="55"/>
        <v>1341.4286490000002</v>
      </c>
      <c r="H159" s="243">
        <f t="shared" si="55"/>
        <v>562.32196300000021</v>
      </c>
      <c r="I159" s="243">
        <f t="shared" si="55"/>
        <v>688.06793199999959</v>
      </c>
      <c r="J159" s="286">
        <f t="shared" si="55"/>
        <v>647.45649999999989</v>
      </c>
      <c r="K159" s="244">
        <f t="shared" si="55"/>
        <v>4562.8715139999995</v>
      </c>
    </row>
    <row r="160" spans="2:11" x14ac:dyDescent="0.2">
      <c r="B160" s="501"/>
      <c r="C160" s="527" t="s">
        <v>156</v>
      </c>
      <c r="D160" s="229" t="s">
        <v>0</v>
      </c>
      <c r="E160" s="300">
        <v>0.4415</v>
      </c>
      <c r="F160" s="301">
        <v>111.29319899999997</v>
      </c>
      <c r="G160" s="301">
        <v>304.67130999999995</v>
      </c>
      <c r="H160" s="301">
        <v>85.85374800000001</v>
      </c>
      <c r="I160" s="301">
        <v>5.6978000000000001E-2</v>
      </c>
      <c r="J160" s="302">
        <v>137.55473700000002</v>
      </c>
      <c r="K160" s="248">
        <f t="shared" ref="K160:K165" si="56">SUM(E160:J160)</f>
        <v>639.87147199999993</v>
      </c>
    </row>
    <row r="161" spans="2:12" x14ac:dyDescent="0.2">
      <c r="B161" s="501"/>
      <c r="C161" s="528"/>
      <c r="D161" s="229" t="s">
        <v>1</v>
      </c>
      <c r="E161" s="303">
        <v>114.62844000000001</v>
      </c>
      <c r="F161" s="304">
        <v>242.07858400000003</v>
      </c>
      <c r="G161" s="304">
        <v>697.73657400000025</v>
      </c>
      <c r="H161" s="304">
        <v>387.13334899999995</v>
      </c>
      <c r="I161" s="304">
        <v>391.27699799999988</v>
      </c>
      <c r="J161" s="305">
        <v>246.75301500000006</v>
      </c>
      <c r="K161" s="248">
        <f t="shared" si="56"/>
        <v>2079.6069600000001</v>
      </c>
    </row>
    <row r="162" spans="2:12" x14ac:dyDescent="0.2">
      <c r="B162" s="501"/>
      <c r="C162" s="528"/>
      <c r="D162" s="229" t="s">
        <v>2</v>
      </c>
      <c r="E162" s="306">
        <v>0</v>
      </c>
      <c r="F162" s="304">
        <v>184.03860700000001</v>
      </c>
      <c r="G162" s="304">
        <v>13.440914000000001</v>
      </c>
      <c r="H162" s="307">
        <v>0</v>
      </c>
      <c r="I162" s="304">
        <v>0.38231599999999999</v>
      </c>
      <c r="J162" s="305">
        <v>75.325723000000011</v>
      </c>
      <c r="K162" s="248">
        <f t="shared" si="56"/>
        <v>273.18756000000002</v>
      </c>
    </row>
    <row r="163" spans="2:12" x14ac:dyDescent="0.2">
      <c r="B163" s="501"/>
      <c r="C163" s="528"/>
      <c r="D163" s="229" t="s">
        <v>3</v>
      </c>
      <c r="E163" s="303">
        <v>6.9351659999999988</v>
      </c>
      <c r="F163" s="307">
        <v>0</v>
      </c>
      <c r="G163" s="307">
        <v>0</v>
      </c>
      <c r="H163" s="307">
        <v>0</v>
      </c>
      <c r="I163" s="304">
        <v>104.781329</v>
      </c>
      <c r="J163" s="305">
        <v>0.35720399999999997</v>
      </c>
      <c r="K163" s="248">
        <f t="shared" si="56"/>
        <v>112.07369899999999</v>
      </c>
    </row>
    <row r="164" spans="2:12" x14ac:dyDescent="0.2">
      <c r="B164" s="501"/>
      <c r="C164" s="528"/>
      <c r="D164" s="229" t="s">
        <v>4</v>
      </c>
      <c r="E164" s="303">
        <v>72.415150000000011</v>
      </c>
      <c r="F164" s="304">
        <v>239.88978799999998</v>
      </c>
      <c r="G164" s="304">
        <v>134.32417999999998</v>
      </c>
      <c r="H164" s="304">
        <v>125.07717</v>
      </c>
      <c r="I164" s="304">
        <v>132.99684800000003</v>
      </c>
      <c r="J164" s="305">
        <v>57.29325</v>
      </c>
      <c r="K164" s="248">
        <f t="shared" si="56"/>
        <v>761.99638600000003</v>
      </c>
    </row>
    <row r="165" spans="2:12" x14ac:dyDescent="0.2">
      <c r="B165" s="501"/>
      <c r="C165" s="529"/>
      <c r="D165" s="229" t="s">
        <v>5</v>
      </c>
      <c r="E165" s="308">
        <v>178.95439800000003</v>
      </c>
      <c r="F165" s="309">
        <v>232.65689400000002</v>
      </c>
      <c r="G165" s="309">
        <v>126.539202</v>
      </c>
      <c r="H165" s="309">
        <v>133.053798</v>
      </c>
      <c r="I165" s="309">
        <v>547.96243400000003</v>
      </c>
      <c r="J165" s="310">
        <v>51.077833999999996</v>
      </c>
      <c r="K165" s="248">
        <f t="shared" si="56"/>
        <v>1270.2445600000001</v>
      </c>
    </row>
    <row r="166" spans="2:12" x14ac:dyDescent="0.2">
      <c r="B166" s="501"/>
      <c r="C166" s="249" t="s">
        <v>6</v>
      </c>
      <c r="D166" s="293"/>
      <c r="E166" s="243">
        <f t="shared" ref="E166:K166" si="57">SUM(E160:E165)</f>
        <v>373.37465400000008</v>
      </c>
      <c r="F166" s="243">
        <f t="shared" si="57"/>
        <v>1009.9570719999999</v>
      </c>
      <c r="G166" s="243">
        <f t="shared" si="57"/>
        <v>1276.7121800000002</v>
      </c>
      <c r="H166" s="243">
        <f t="shared" si="57"/>
        <v>731.118065</v>
      </c>
      <c r="I166" s="243">
        <f t="shared" si="57"/>
        <v>1177.4569029999998</v>
      </c>
      <c r="J166" s="243">
        <f t="shared" si="57"/>
        <v>568.36176300000011</v>
      </c>
      <c r="K166" s="244">
        <f t="shared" si="57"/>
        <v>5136.9806369999997</v>
      </c>
    </row>
    <row r="167" spans="2:12" x14ac:dyDescent="0.2">
      <c r="B167" s="501"/>
      <c r="C167" s="527" t="s">
        <v>207</v>
      </c>
      <c r="D167" s="229" t="s">
        <v>79</v>
      </c>
      <c r="E167" s="300">
        <v>1.4043920000000001</v>
      </c>
      <c r="F167" s="301">
        <v>74.988858999999977</v>
      </c>
      <c r="G167" s="301">
        <v>75.28955999999998</v>
      </c>
      <c r="H167" s="301">
        <v>35.360277000000004</v>
      </c>
      <c r="I167" s="301">
        <v>9.2485179999999989</v>
      </c>
      <c r="J167" s="302">
        <v>39.782101000000004</v>
      </c>
      <c r="K167" s="248">
        <f>SUM(E167:J167)</f>
        <v>236.07370699999996</v>
      </c>
    </row>
    <row r="168" spans="2:12" x14ac:dyDescent="0.2">
      <c r="B168" s="501"/>
      <c r="C168" s="529"/>
      <c r="D168" s="229" t="s">
        <v>208</v>
      </c>
      <c r="E168" s="308">
        <v>100.21946800000001</v>
      </c>
      <c r="F168" s="309">
        <v>209.57399000000001</v>
      </c>
      <c r="G168" s="309">
        <v>1159.7270080000005</v>
      </c>
      <c r="H168" s="309">
        <v>295.12296800000007</v>
      </c>
      <c r="I168" s="309">
        <v>165.84114600000007</v>
      </c>
      <c r="J168" s="310">
        <v>9.5133969999999994</v>
      </c>
      <c r="K168" s="248">
        <f>SUM(E168:J168)</f>
        <v>1939.9979770000004</v>
      </c>
      <c r="L168" s="14" t="s">
        <v>218</v>
      </c>
    </row>
    <row r="169" spans="2:12" x14ac:dyDescent="0.2">
      <c r="B169" s="502"/>
      <c r="C169" s="251" t="s">
        <v>209</v>
      </c>
      <c r="D169" s="293"/>
      <c r="E169" s="243">
        <f t="shared" ref="E169:K169" si="58">SUM(E167:E168)</f>
        <v>101.62386000000001</v>
      </c>
      <c r="F169" s="243">
        <f t="shared" si="58"/>
        <v>284.56284899999997</v>
      </c>
      <c r="G169" s="243">
        <f t="shared" si="58"/>
        <v>1235.0165680000005</v>
      </c>
      <c r="H169" s="243">
        <f t="shared" si="58"/>
        <v>330.48324500000007</v>
      </c>
      <c r="I169" s="243">
        <f t="shared" si="58"/>
        <v>175.08966400000006</v>
      </c>
      <c r="J169" s="243">
        <f t="shared" si="58"/>
        <v>49.295498000000002</v>
      </c>
      <c r="K169" s="244">
        <f t="shared" si="58"/>
        <v>2176.0716840000005</v>
      </c>
    </row>
    <row r="170" spans="2:12" ht="18.75" customHeight="1" x14ac:dyDescent="0.2">
      <c r="B170" s="178" t="s">
        <v>204</v>
      </c>
      <c r="C170" s="176"/>
      <c r="D170" s="180"/>
      <c r="E170" s="69">
        <f t="shared" ref="E170:K170" si="59">+E169+E166+E159</f>
        <v>915.52759899999978</v>
      </c>
      <c r="F170" s="69">
        <f t="shared" si="59"/>
        <v>2177.5873059999999</v>
      </c>
      <c r="G170" s="69">
        <f t="shared" si="59"/>
        <v>3853.1573970000009</v>
      </c>
      <c r="H170" s="69">
        <f t="shared" si="59"/>
        <v>1623.9232730000003</v>
      </c>
      <c r="I170" s="69">
        <f t="shared" si="59"/>
        <v>2040.6144989999993</v>
      </c>
      <c r="J170" s="69">
        <f t="shared" si="59"/>
        <v>1265.1137610000001</v>
      </c>
      <c r="K170" s="199">
        <f t="shared" si="59"/>
        <v>11875.923835</v>
      </c>
    </row>
    <row r="171" spans="2:12" x14ac:dyDescent="0.2">
      <c r="B171" s="500">
        <v>2014</v>
      </c>
      <c r="C171" s="525" t="s">
        <v>205</v>
      </c>
      <c r="D171" s="187" t="s">
        <v>205</v>
      </c>
      <c r="E171" s="465">
        <v>331.66368599999993</v>
      </c>
      <c r="F171" s="442">
        <v>809.27860800000008</v>
      </c>
      <c r="G171" s="442">
        <v>1532.8221150000002</v>
      </c>
      <c r="H171" s="442">
        <v>561.34263599999997</v>
      </c>
      <c r="I171" s="442">
        <v>722.11593199999959</v>
      </c>
      <c r="J171" s="443">
        <v>631.79852699999969</v>
      </c>
      <c r="K171" s="184">
        <f>SUM(E171:J171)</f>
        <v>4589.0215039999994</v>
      </c>
    </row>
    <row r="172" spans="2:12" x14ac:dyDescent="0.2">
      <c r="B172" s="501"/>
      <c r="C172" s="526"/>
      <c r="D172" s="191" t="s">
        <v>206</v>
      </c>
      <c r="E172" s="308">
        <v>43.687534999999997</v>
      </c>
      <c r="F172" s="280">
        <v>95.029078999999982</v>
      </c>
      <c r="G172" s="280">
        <v>243.6951589999999</v>
      </c>
      <c r="H172" s="280">
        <v>73.562920000000062</v>
      </c>
      <c r="I172" s="280">
        <v>63.292588000000023</v>
      </c>
      <c r="J172" s="310">
        <v>107.70552199999997</v>
      </c>
      <c r="K172" s="184">
        <f>SUM(E172:J172)</f>
        <v>626.972803</v>
      </c>
    </row>
    <row r="173" spans="2:12" x14ac:dyDescent="0.2">
      <c r="B173" s="501"/>
      <c r="C173" s="249" t="s">
        <v>11</v>
      </c>
      <c r="D173" s="293"/>
      <c r="E173" s="285">
        <f t="shared" ref="E173:K173" si="60">SUM(E171:E172)</f>
        <v>375.3512209999999</v>
      </c>
      <c r="F173" s="243">
        <f t="shared" si="60"/>
        <v>904.3076870000001</v>
      </c>
      <c r="G173" s="243">
        <f t="shared" si="60"/>
        <v>1776.517274</v>
      </c>
      <c r="H173" s="243">
        <f t="shared" si="60"/>
        <v>634.90555600000005</v>
      </c>
      <c r="I173" s="243">
        <f t="shared" si="60"/>
        <v>785.40851999999961</v>
      </c>
      <c r="J173" s="286">
        <f t="shared" si="60"/>
        <v>739.50404899999967</v>
      </c>
      <c r="K173" s="244">
        <f t="shared" si="60"/>
        <v>5215.994306999999</v>
      </c>
    </row>
    <row r="174" spans="2:12" x14ac:dyDescent="0.2">
      <c r="B174" s="501"/>
      <c r="C174" s="527" t="s">
        <v>156</v>
      </c>
      <c r="D174" s="421" t="s">
        <v>0</v>
      </c>
      <c r="E174" s="424">
        <v>0</v>
      </c>
      <c r="F174" s="117">
        <v>138.98760100000001</v>
      </c>
      <c r="G174" s="117">
        <v>248.24933600000003</v>
      </c>
      <c r="H174" s="117">
        <v>81.514481000000004</v>
      </c>
      <c r="I174" s="117">
        <v>0.142482</v>
      </c>
      <c r="J174" s="117">
        <v>148.75190900000001</v>
      </c>
      <c r="K174" s="248">
        <f t="shared" ref="K174:K179" si="61">SUM(E174:J174)</f>
        <v>617.64580899999999</v>
      </c>
    </row>
    <row r="175" spans="2:12" x14ac:dyDescent="0.2">
      <c r="B175" s="501"/>
      <c r="C175" s="528"/>
      <c r="D175" s="421" t="s">
        <v>1</v>
      </c>
      <c r="E175" s="422">
        <v>112.483384</v>
      </c>
      <c r="F175" s="117">
        <v>316.34597699999995</v>
      </c>
      <c r="G175" s="117">
        <v>912.41965700000037</v>
      </c>
      <c r="H175" s="117">
        <v>363.92492499999992</v>
      </c>
      <c r="I175" s="117">
        <v>563.14874999999984</v>
      </c>
      <c r="J175" s="117">
        <v>279.715667</v>
      </c>
      <c r="K175" s="248">
        <f t="shared" si="61"/>
        <v>2548.03836</v>
      </c>
    </row>
    <row r="176" spans="2:12" x14ac:dyDescent="0.2">
      <c r="B176" s="501"/>
      <c r="C176" s="528"/>
      <c r="D176" s="421" t="s">
        <v>2</v>
      </c>
      <c r="E176" s="426">
        <v>0</v>
      </c>
      <c r="F176" s="117">
        <v>268.81128200000001</v>
      </c>
      <c r="G176" s="117">
        <v>20.291314</v>
      </c>
      <c r="H176" s="427">
        <v>0</v>
      </c>
      <c r="I176" s="117">
        <v>0.920983</v>
      </c>
      <c r="J176" s="117">
        <v>101.60688400000001</v>
      </c>
      <c r="K176" s="248">
        <f t="shared" si="61"/>
        <v>391.63046299999996</v>
      </c>
    </row>
    <row r="177" spans="2:18" x14ac:dyDescent="0.2">
      <c r="B177" s="501"/>
      <c r="C177" s="528"/>
      <c r="D177" s="421" t="s">
        <v>3</v>
      </c>
      <c r="E177" s="422">
        <v>8.1386560000000028</v>
      </c>
      <c r="F177" s="427">
        <v>0</v>
      </c>
      <c r="G177" s="427">
        <v>0</v>
      </c>
      <c r="H177" s="427">
        <v>0</v>
      </c>
      <c r="I177" s="117">
        <v>86.60642500000003</v>
      </c>
      <c r="J177" s="117">
        <v>0.42497199999999996</v>
      </c>
      <c r="K177" s="248">
        <f t="shared" si="61"/>
        <v>95.170053000000024</v>
      </c>
    </row>
    <row r="178" spans="2:18" x14ac:dyDescent="0.2">
      <c r="B178" s="501"/>
      <c r="C178" s="528"/>
      <c r="D178" s="421" t="s">
        <v>4</v>
      </c>
      <c r="E178" s="422">
        <v>85.178529999999995</v>
      </c>
      <c r="F178" s="117">
        <v>277.8806330000001</v>
      </c>
      <c r="G178" s="117">
        <v>160.55568000000005</v>
      </c>
      <c r="H178" s="117">
        <v>130.965879</v>
      </c>
      <c r="I178" s="117">
        <v>153.83722400000002</v>
      </c>
      <c r="J178" s="117">
        <v>70.015200000000007</v>
      </c>
      <c r="K178" s="248">
        <f t="shared" si="61"/>
        <v>878.43314600000019</v>
      </c>
    </row>
    <row r="179" spans="2:18" x14ac:dyDescent="0.2">
      <c r="B179" s="501"/>
      <c r="C179" s="529"/>
      <c r="D179" s="421" t="s">
        <v>5</v>
      </c>
      <c r="E179" s="423">
        <v>184.52014800000001</v>
      </c>
      <c r="F179" s="117">
        <v>285.64528200000001</v>
      </c>
      <c r="G179" s="117">
        <v>187.24873699999995</v>
      </c>
      <c r="H179" s="117">
        <v>231.547234</v>
      </c>
      <c r="I179" s="117">
        <v>557.45551</v>
      </c>
      <c r="J179" s="117">
        <v>46.454446999999995</v>
      </c>
      <c r="K179" s="248">
        <f t="shared" si="61"/>
        <v>1492.8713579999999</v>
      </c>
    </row>
    <row r="180" spans="2:18" x14ac:dyDescent="0.2">
      <c r="B180" s="501"/>
      <c r="C180" s="249" t="s">
        <v>6</v>
      </c>
      <c r="D180" s="293"/>
      <c r="E180" s="243">
        <f t="shared" ref="E180:K180" si="62">SUM(E174:E179)</f>
        <v>390.320718</v>
      </c>
      <c r="F180" s="243">
        <f t="shared" si="62"/>
        <v>1287.670775</v>
      </c>
      <c r="G180" s="243">
        <f t="shared" si="62"/>
        <v>1528.7647240000006</v>
      </c>
      <c r="H180" s="243">
        <f t="shared" si="62"/>
        <v>807.95251899999994</v>
      </c>
      <c r="I180" s="243">
        <f t="shared" si="62"/>
        <v>1362.1113739999998</v>
      </c>
      <c r="J180" s="243">
        <f t="shared" si="62"/>
        <v>646.96907900000008</v>
      </c>
      <c r="K180" s="244">
        <f t="shared" si="62"/>
        <v>6023.7891889999992</v>
      </c>
    </row>
    <row r="181" spans="2:18" x14ac:dyDescent="0.2">
      <c r="B181" s="501"/>
      <c r="C181" s="527" t="s">
        <v>207</v>
      </c>
      <c r="D181" s="421" t="s">
        <v>79</v>
      </c>
      <c r="E181" s="433">
        <v>2.9184560000000004</v>
      </c>
      <c r="F181" s="117">
        <v>88.850659000000007</v>
      </c>
      <c r="G181" s="117">
        <v>86.783776999999986</v>
      </c>
      <c r="H181" s="117">
        <v>25.130369999999999</v>
      </c>
      <c r="I181" s="117">
        <v>9.1618890000000004</v>
      </c>
      <c r="J181" s="117">
        <v>48.054012999999998</v>
      </c>
      <c r="K181" s="248">
        <f>SUM(E181:J181)</f>
        <v>260.89916399999998</v>
      </c>
      <c r="M181" s="479"/>
      <c r="N181" s="479"/>
      <c r="O181" s="479"/>
      <c r="P181" s="479"/>
      <c r="Q181" s="479"/>
      <c r="R181" s="479"/>
    </row>
    <row r="182" spans="2:18" x14ac:dyDescent="0.2">
      <c r="B182" s="501"/>
      <c r="C182" s="529"/>
      <c r="D182" s="421" t="s">
        <v>208</v>
      </c>
      <c r="E182" s="422">
        <v>126.36229999999998</v>
      </c>
      <c r="F182" s="117">
        <v>176.28242199999997</v>
      </c>
      <c r="G182" s="117">
        <v>1131.6479610000001</v>
      </c>
      <c r="H182" s="117">
        <v>322.47614399999981</v>
      </c>
      <c r="I182" s="117">
        <v>147.85540500000005</v>
      </c>
      <c r="J182" s="117">
        <v>4.066618000000001</v>
      </c>
      <c r="K182" s="248">
        <f>SUM(E182:J182)</f>
        <v>1908.69085</v>
      </c>
    </row>
    <row r="183" spans="2:18" x14ac:dyDescent="0.2">
      <c r="B183" s="502"/>
      <c r="C183" s="251" t="s">
        <v>209</v>
      </c>
      <c r="D183" s="293"/>
      <c r="E183" s="243">
        <f t="shared" ref="E183:K183" si="63">SUM(E181:E182)</f>
        <v>129.28075599999997</v>
      </c>
      <c r="F183" s="243">
        <f t="shared" si="63"/>
        <v>265.13308099999995</v>
      </c>
      <c r="G183" s="243">
        <f t="shared" si="63"/>
        <v>1218.4317380000002</v>
      </c>
      <c r="H183" s="243">
        <f t="shared" si="63"/>
        <v>347.60651399999983</v>
      </c>
      <c r="I183" s="243">
        <f t="shared" si="63"/>
        <v>157.01729400000005</v>
      </c>
      <c r="J183" s="243">
        <f t="shared" si="63"/>
        <v>52.120630999999996</v>
      </c>
      <c r="K183" s="244">
        <f t="shared" si="63"/>
        <v>2169.5900139999999</v>
      </c>
    </row>
    <row r="184" spans="2:18" ht="18.75" customHeight="1" x14ac:dyDescent="0.2">
      <c r="B184" s="178" t="s">
        <v>220</v>
      </c>
      <c r="C184" s="176"/>
      <c r="D184" s="180"/>
      <c r="E184" s="69">
        <f t="shared" ref="E184:K184" si="64">+E183+E180+E173</f>
        <v>894.95269499999984</v>
      </c>
      <c r="F184" s="69">
        <f t="shared" si="64"/>
        <v>2457.111543</v>
      </c>
      <c r="G184" s="69">
        <f t="shared" si="64"/>
        <v>4523.7137360000006</v>
      </c>
      <c r="H184" s="69">
        <f t="shared" si="64"/>
        <v>1790.4645889999997</v>
      </c>
      <c r="I184" s="69">
        <f t="shared" si="64"/>
        <v>2304.5371879999993</v>
      </c>
      <c r="J184" s="69">
        <f t="shared" si="64"/>
        <v>1438.5937589999999</v>
      </c>
      <c r="K184" s="199">
        <f t="shared" si="64"/>
        <v>13409.373509999998</v>
      </c>
    </row>
    <row r="185" spans="2:18" x14ac:dyDescent="0.2">
      <c r="B185" s="500">
        <v>2015</v>
      </c>
      <c r="C185" s="525" t="s">
        <v>205</v>
      </c>
      <c r="D185" s="187" t="s">
        <v>205</v>
      </c>
      <c r="E185" s="465">
        <v>451</v>
      </c>
      <c r="F185" s="442">
        <v>843</v>
      </c>
      <c r="G185" s="442">
        <v>1386</v>
      </c>
      <c r="H185" s="442">
        <v>585</v>
      </c>
      <c r="I185" s="442">
        <v>727</v>
      </c>
      <c r="J185" s="443">
        <v>582</v>
      </c>
      <c r="K185" s="184">
        <f>SUM(E185:J185)</f>
        <v>4574</v>
      </c>
    </row>
    <row r="186" spans="2:18" x14ac:dyDescent="0.2">
      <c r="B186" s="501"/>
      <c r="C186" s="526"/>
      <c r="D186" s="191" t="s">
        <v>206</v>
      </c>
      <c r="E186" s="308">
        <v>26.803450999999999</v>
      </c>
      <c r="F186" s="280">
        <v>84.082084999999978</v>
      </c>
      <c r="G186" s="280">
        <v>215.31898699999999</v>
      </c>
      <c r="H186" s="280">
        <v>67.052956999999935</v>
      </c>
      <c r="I186" s="280">
        <v>57.896689000000038</v>
      </c>
      <c r="J186" s="310">
        <v>98.907431000000045</v>
      </c>
      <c r="K186" s="184">
        <f>SUM(E186:J186)</f>
        <v>550.0616</v>
      </c>
    </row>
    <row r="187" spans="2:18" x14ac:dyDescent="0.2">
      <c r="B187" s="501"/>
      <c r="C187" s="249" t="s">
        <v>11</v>
      </c>
      <c r="D187" s="293"/>
      <c r="E187" s="285">
        <f t="shared" ref="E187:K187" si="65">SUM(E185:E186)</f>
        <v>477.803451</v>
      </c>
      <c r="F187" s="243">
        <f t="shared" si="65"/>
        <v>927.08208500000001</v>
      </c>
      <c r="G187" s="243">
        <f t="shared" si="65"/>
        <v>1601.3189870000001</v>
      </c>
      <c r="H187" s="243">
        <f t="shared" si="65"/>
        <v>652.05295699999988</v>
      </c>
      <c r="I187" s="243">
        <f t="shared" si="65"/>
        <v>784.89668900000004</v>
      </c>
      <c r="J187" s="286">
        <f t="shared" si="65"/>
        <v>680.90743100000009</v>
      </c>
      <c r="K187" s="244">
        <f t="shared" si="65"/>
        <v>5124.0616</v>
      </c>
    </row>
    <row r="188" spans="2:18" x14ac:dyDescent="0.2">
      <c r="B188" s="501"/>
      <c r="C188" s="527" t="s">
        <v>156</v>
      </c>
      <c r="D188" s="466" t="s">
        <v>0</v>
      </c>
      <c r="E188" s="424">
        <v>0</v>
      </c>
      <c r="F188" s="117">
        <v>198.44487399999997</v>
      </c>
      <c r="G188" s="117">
        <v>254.69852300000002</v>
      </c>
      <c r="H188" s="117">
        <v>88.869118</v>
      </c>
      <c r="I188" s="117">
        <v>3.8753999999999997E-2</v>
      </c>
      <c r="J188" s="117">
        <v>162.98955900000001</v>
      </c>
      <c r="K188" s="248">
        <f t="shared" ref="K188:K193" si="66">SUM(E188:J188)</f>
        <v>705.04082800000003</v>
      </c>
    </row>
    <row r="189" spans="2:18" x14ac:dyDescent="0.2">
      <c r="B189" s="501"/>
      <c r="C189" s="528"/>
      <c r="D189" s="466" t="s">
        <v>1</v>
      </c>
      <c r="E189" s="422">
        <v>111.19046000000002</v>
      </c>
      <c r="F189" s="117">
        <v>315.27080300000017</v>
      </c>
      <c r="G189" s="117">
        <v>1123.4478280000003</v>
      </c>
      <c r="H189" s="117">
        <v>394.97318199999984</v>
      </c>
      <c r="I189" s="117">
        <v>795.04159700000048</v>
      </c>
      <c r="J189" s="117">
        <v>451.38508799999994</v>
      </c>
      <c r="K189" s="248">
        <f t="shared" si="66"/>
        <v>3191.3089580000005</v>
      </c>
    </row>
    <row r="190" spans="2:18" x14ac:dyDescent="0.2">
      <c r="B190" s="501"/>
      <c r="C190" s="528"/>
      <c r="D190" s="466" t="s">
        <v>2</v>
      </c>
      <c r="E190" s="426">
        <v>0</v>
      </c>
      <c r="F190" s="117">
        <v>463.91142699999989</v>
      </c>
      <c r="G190" s="117">
        <v>113.18241</v>
      </c>
      <c r="H190" s="427">
        <v>0</v>
      </c>
      <c r="I190" s="117">
        <v>333.38370199999997</v>
      </c>
      <c r="J190" s="117">
        <v>111.04853199999999</v>
      </c>
      <c r="K190" s="248">
        <f t="shared" si="66"/>
        <v>1021.5260709999999</v>
      </c>
    </row>
    <row r="191" spans="2:18" x14ac:dyDescent="0.2">
      <c r="B191" s="501"/>
      <c r="C191" s="528"/>
      <c r="D191" s="466" t="s">
        <v>3</v>
      </c>
      <c r="E191" s="422">
        <v>6.4539370000000051</v>
      </c>
      <c r="F191" s="427">
        <v>0</v>
      </c>
      <c r="G191" s="427">
        <v>0</v>
      </c>
      <c r="H191" s="427">
        <v>0</v>
      </c>
      <c r="I191" s="117">
        <v>58.489398000000051</v>
      </c>
      <c r="J191" s="117">
        <v>0.33707599999999999</v>
      </c>
      <c r="K191" s="248">
        <f t="shared" si="66"/>
        <v>65.280411000000058</v>
      </c>
    </row>
    <row r="192" spans="2:18" x14ac:dyDescent="0.2">
      <c r="B192" s="501"/>
      <c r="C192" s="528"/>
      <c r="D192" s="466" t="s">
        <v>4</v>
      </c>
      <c r="E192" s="422">
        <v>79.758690000000016</v>
      </c>
      <c r="F192" s="117">
        <v>304.57421799999997</v>
      </c>
      <c r="G192" s="117">
        <v>191.66567799999996</v>
      </c>
      <c r="H192" s="117">
        <v>130.18348900000001</v>
      </c>
      <c r="I192" s="117">
        <v>122.07510899999998</v>
      </c>
      <c r="J192" s="117">
        <v>98.592474000000024</v>
      </c>
      <c r="K192" s="248">
        <f t="shared" si="66"/>
        <v>926.84965799999998</v>
      </c>
    </row>
    <row r="193" spans="2:11" x14ac:dyDescent="0.2">
      <c r="B193" s="501"/>
      <c r="C193" s="529"/>
      <c r="D193" s="466" t="s">
        <v>5</v>
      </c>
      <c r="E193" s="423">
        <v>160.10256100000001</v>
      </c>
      <c r="F193" s="117">
        <v>348.27357100000006</v>
      </c>
      <c r="G193" s="117">
        <v>623.86128400000007</v>
      </c>
      <c r="H193" s="117">
        <v>318.556285</v>
      </c>
      <c r="I193" s="117">
        <v>381.75953600000003</v>
      </c>
      <c r="J193" s="117">
        <v>55.296612000000003</v>
      </c>
      <c r="K193" s="248">
        <f t="shared" si="66"/>
        <v>1887.8498490000002</v>
      </c>
    </row>
    <row r="194" spans="2:11" x14ac:dyDescent="0.2">
      <c r="B194" s="501"/>
      <c r="C194" s="249" t="s">
        <v>6</v>
      </c>
      <c r="D194" s="293"/>
      <c r="E194" s="243">
        <f t="shared" ref="E194:K194" si="67">SUM(E188:E193)</f>
        <v>357.50564800000006</v>
      </c>
      <c r="F194" s="243">
        <f t="shared" si="67"/>
        <v>1630.4748930000001</v>
      </c>
      <c r="G194" s="243">
        <f t="shared" si="67"/>
        <v>2306.8557230000001</v>
      </c>
      <c r="H194" s="243">
        <f t="shared" si="67"/>
        <v>932.58207399999981</v>
      </c>
      <c r="I194" s="243">
        <f t="shared" si="67"/>
        <v>1690.7880960000007</v>
      </c>
      <c r="J194" s="243">
        <f t="shared" si="67"/>
        <v>879.64934100000005</v>
      </c>
      <c r="K194" s="244">
        <f t="shared" si="67"/>
        <v>7797.8557750000009</v>
      </c>
    </row>
    <row r="195" spans="2:11" x14ac:dyDescent="0.2">
      <c r="B195" s="501"/>
      <c r="C195" s="527" t="s">
        <v>207</v>
      </c>
      <c r="D195" s="466" t="s">
        <v>79</v>
      </c>
      <c r="E195" s="433">
        <v>3.9178889999999997</v>
      </c>
      <c r="F195" s="117">
        <v>79.308936999999986</v>
      </c>
      <c r="G195" s="117">
        <v>109.17417899999998</v>
      </c>
      <c r="H195" s="117">
        <v>33.309965000000005</v>
      </c>
      <c r="I195" s="117">
        <v>8.2708920000000017</v>
      </c>
      <c r="J195" s="117">
        <v>42.674533000000004</v>
      </c>
      <c r="K195" s="248">
        <f>SUM(E195:J195)</f>
        <v>276.65639499999997</v>
      </c>
    </row>
    <row r="196" spans="2:11" x14ac:dyDescent="0.2">
      <c r="B196" s="501"/>
      <c r="C196" s="529"/>
      <c r="D196" s="466" t="s">
        <v>208</v>
      </c>
      <c r="E196" s="422">
        <v>121.111487</v>
      </c>
      <c r="F196" s="117">
        <v>179.94081499999996</v>
      </c>
      <c r="G196" s="117">
        <v>1286.1399650000008</v>
      </c>
      <c r="H196" s="117">
        <v>232.59852899999996</v>
      </c>
      <c r="I196" s="117">
        <v>103.36212100000002</v>
      </c>
      <c r="J196" s="117">
        <v>3.9951889999999999</v>
      </c>
      <c r="K196" s="248">
        <f>SUM(E196:J196)</f>
        <v>1927.1481060000008</v>
      </c>
    </row>
    <row r="197" spans="2:11" x14ac:dyDescent="0.2">
      <c r="B197" s="502"/>
      <c r="C197" s="251" t="s">
        <v>209</v>
      </c>
      <c r="D197" s="293"/>
      <c r="E197" s="243">
        <f t="shared" ref="E197:K197" si="68">SUM(E195:E196)</f>
        <v>125.029376</v>
      </c>
      <c r="F197" s="243">
        <f t="shared" si="68"/>
        <v>259.24975199999994</v>
      </c>
      <c r="G197" s="243">
        <f t="shared" si="68"/>
        <v>1395.3141440000009</v>
      </c>
      <c r="H197" s="243">
        <f t="shared" si="68"/>
        <v>265.90849399999996</v>
      </c>
      <c r="I197" s="243">
        <f t="shared" si="68"/>
        <v>111.63301300000002</v>
      </c>
      <c r="J197" s="243">
        <f t="shared" si="68"/>
        <v>46.669722000000007</v>
      </c>
      <c r="K197" s="244">
        <f t="shared" si="68"/>
        <v>2203.8045010000005</v>
      </c>
    </row>
    <row r="198" spans="2:11" x14ac:dyDescent="0.2">
      <c r="B198" s="178" t="s">
        <v>227</v>
      </c>
      <c r="C198" s="176"/>
      <c r="D198" s="180"/>
      <c r="E198" s="69">
        <f t="shared" ref="E198:J198" si="69">+E197+E194+E187</f>
        <v>960.33847500000002</v>
      </c>
      <c r="F198" s="69">
        <f t="shared" si="69"/>
        <v>2816.8067300000002</v>
      </c>
      <c r="G198" s="69">
        <f t="shared" si="69"/>
        <v>5303.4888540000011</v>
      </c>
      <c r="H198" s="69">
        <f t="shared" si="69"/>
        <v>1850.5435249999996</v>
      </c>
      <c r="I198" s="69">
        <f t="shared" si="69"/>
        <v>2587.3177980000009</v>
      </c>
      <c r="J198" s="69">
        <f t="shared" si="69"/>
        <v>1607.226494</v>
      </c>
      <c r="K198" s="199">
        <f>+K197+K194+K187</f>
        <v>15125.721876000003</v>
      </c>
    </row>
  </sheetData>
  <mergeCells count="56"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85:B197"/>
    <mergeCell ref="C185:C186"/>
    <mergeCell ref="C188:C193"/>
    <mergeCell ref="C195:C196"/>
    <mergeCell ref="B171:B183"/>
    <mergeCell ref="C171:C172"/>
    <mergeCell ref="C174:C179"/>
    <mergeCell ref="C181:C1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2016-10-10T10:51:07Z</cp:lastPrinted>
  <dcterms:created xsi:type="dcterms:W3CDTF">2006-10-24T13:52:52Z</dcterms:created>
  <dcterms:modified xsi:type="dcterms:W3CDTF">2016-10-27T16:21:56Z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