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" yWindow="432" windowWidth="9996" windowHeight="9696"/>
  </bookViews>
  <sheets>
    <sheet name="Contents" sheetId="5" r:id="rId1"/>
    <sheet name="AT 4.1" sheetId="2" r:id="rId2"/>
    <sheet name="AT 4.2" sheetId="3" r:id="rId3"/>
    <sheet name="AT 4.3" sheetId="4" r:id="rId4"/>
  </sheets>
  <definedNames>
    <definedName name="_xlnm.Print_Area" localSheetId="3">'AT 4.3'!$A$1:$G$22</definedName>
  </definedNames>
  <calcPr calcId="145621"/>
</workbook>
</file>

<file path=xl/calcChain.xml><?xml version="1.0" encoding="utf-8"?>
<calcChain xmlns="http://schemas.openxmlformats.org/spreadsheetml/2006/main">
  <c r="C24" i="3" l="1"/>
  <c r="C27" i="3" l="1"/>
  <c r="C38" i="3"/>
  <c r="C39" i="3" s="1"/>
  <c r="D13" i="3"/>
  <c r="C13" i="3"/>
  <c r="C11" i="3"/>
  <c r="E19" i="3" s="1"/>
  <c r="E33" i="2"/>
  <c r="E37" i="2"/>
  <c r="E41" i="2"/>
  <c r="E45" i="2"/>
  <c r="E49" i="2"/>
  <c r="E53" i="2"/>
  <c r="E57" i="2"/>
  <c r="E22" i="2"/>
  <c r="E26" i="2"/>
  <c r="E30" i="2"/>
  <c r="D61" i="2"/>
  <c r="C61" i="2"/>
  <c r="E61" i="2" s="1"/>
  <c r="C58" i="2"/>
  <c r="E58" i="2" s="1"/>
  <c r="C46" i="2"/>
  <c r="E46" i="2" s="1"/>
  <c r="C41" i="2"/>
  <c r="C32" i="2"/>
  <c r="E32" i="2" s="1"/>
  <c r="D58" i="2"/>
  <c r="D46" i="2"/>
  <c r="D41" i="2"/>
  <c r="D32" i="2"/>
  <c r="D16" i="2"/>
  <c r="D17" i="2" s="1"/>
  <c r="C16" i="2"/>
  <c r="C17" i="2" s="1"/>
  <c r="E34" i="2" s="1"/>
  <c r="E39" i="3" l="1"/>
  <c r="D39" i="3"/>
  <c r="E21" i="3"/>
  <c r="E29" i="2"/>
  <c r="E25" i="2"/>
  <c r="E21" i="2"/>
  <c r="E60" i="2"/>
  <c r="E56" i="2"/>
  <c r="E52" i="2"/>
  <c r="E48" i="2"/>
  <c r="E44" i="2"/>
  <c r="E40" i="2"/>
  <c r="E36" i="2"/>
  <c r="E19" i="2"/>
  <c r="E28" i="2"/>
  <c r="E24" i="2"/>
  <c r="E20" i="2"/>
  <c r="E59" i="2"/>
  <c r="E55" i="2"/>
  <c r="E51" i="2"/>
  <c r="E47" i="2"/>
  <c r="E43" i="2"/>
  <c r="E39" i="2"/>
  <c r="E35" i="2"/>
  <c r="E31" i="2"/>
  <c r="E27" i="2"/>
  <c r="E23" i="2"/>
  <c r="E54" i="2"/>
  <c r="E50" i="2"/>
  <c r="E42" i="2"/>
  <c r="E38" i="2"/>
  <c r="E14" i="3"/>
  <c r="E17" i="3"/>
  <c r="E20" i="3"/>
  <c r="E16" i="3"/>
  <c r="E18" i="3"/>
  <c r="D11" i="3"/>
  <c r="E15" i="3"/>
  <c r="E31" i="3" l="1"/>
  <c r="E28" i="3"/>
  <c r="E33" i="3"/>
  <c r="E38" i="3"/>
  <c r="E29" i="3"/>
  <c r="E34" i="3"/>
  <c r="E30" i="3"/>
  <c r="E35" i="3"/>
  <c r="E27" i="3"/>
  <c r="D27" i="3"/>
  <c r="D38" i="3"/>
  <c r="E13" i="3"/>
</calcChain>
</file>

<file path=xl/sharedStrings.xml><?xml version="1.0" encoding="utf-8"?>
<sst xmlns="http://schemas.openxmlformats.org/spreadsheetml/2006/main" count="120" uniqueCount="108">
  <si>
    <t>No contact with anyone at address</t>
  </si>
  <si>
    <t>No contact with responsible adult</t>
  </si>
  <si>
    <t>Office refusal</t>
  </si>
  <si>
    <t>Can't identify target respondent(s): info refused</t>
  </si>
  <si>
    <t>Refusal before interview: by selected respondent</t>
  </si>
  <si>
    <t>Proxy refusal</t>
  </si>
  <si>
    <t>Refusal during interview (unproductive partial)</t>
  </si>
  <si>
    <t>Broken appointment, no re-contact</t>
  </si>
  <si>
    <t>Ill at home during survey period: Head Office</t>
  </si>
  <si>
    <t>Ill at home during survey period: Interviewer</t>
  </si>
  <si>
    <t>Away or in hospital all survey period: Head Office</t>
  </si>
  <si>
    <t>Away or in hospital all survey period: Interviewer</t>
  </si>
  <si>
    <t>Physically/mentally unable/incomp: Head Office</t>
  </si>
  <si>
    <t>Physically/mentally unable/incomp: Interviewer</t>
  </si>
  <si>
    <t>Language difficulties: Head Office</t>
  </si>
  <si>
    <t>Language difficulties: Interviewer</t>
  </si>
  <si>
    <t>Lost productive</t>
  </si>
  <si>
    <t>Interview achieved but resp requested data deleted</t>
  </si>
  <si>
    <t>Unknown whether residential: Info refused</t>
  </si>
  <si>
    <t>Unknown whether residential: no contact</t>
  </si>
  <si>
    <t>Residential but unknown eligibility : info refused</t>
  </si>
  <si>
    <t>Residential but unknown eligibility : no contact</t>
  </si>
  <si>
    <t>Other unknown eligibility</t>
  </si>
  <si>
    <t>Vacant/empty or derelict housing unit</t>
  </si>
  <si>
    <t>Info refused about whether address is residential</t>
  </si>
  <si>
    <t>Contact but no confirm if address is residential</t>
  </si>
  <si>
    <t>Info refused whether resident(s) are eligible</t>
  </si>
  <si>
    <t>Eligibility not confirmed: language barrier</t>
  </si>
  <si>
    <t>Refusal on doorstep</t>
  </si>
  <si>
    <t>Refusal to HQ</t>
  </si>
  <si>
    <t>Speculative call - no contact</t>
  </si>
  <si>
    <t>Other reason for non-survey</t>
  </si>
  <si>
    <t>All issued households</t>
  </si>
  <si>
    <t>Issued cases (%)</t>
  </si>
  <si>
    <t>In-scope cases (%)</t>
  </si>
  <si>
    <t>Total issued addresses</t>
  </si>
  <si>
    <t>total ineligible addresses</t>
  </si>
  <si>
    <t>Not issued</t>
  </si>
  <si>
    <t>Total unknown eligibility</t>
  </si>
  <si>
    <t>Total refusals</t>
  </si>
  <si>
    <t>Total non-contact</t>
  </si>
  <si>
    <t>Total other unproductive</t>
  </si>
  <si>
    <t>Full interview</t>
  </si>
  <si>
    <t>Partial interview</t>
  </si>
  <si>
    <t>Total interviews</t>
  </si>
  <si>
    <t>Total in-scope addresses</t>
  </si>
  <si>
    <t>all addresses eligible for physical survey</t>
  </si>
  <si>
    <t>Number (N)</t>
  </si>
  <si>
    <t>Cases eligible for PS (%)</t>
  </si>
  <si>
    <t>(Cases agreed to PS at IS (%)</t>
  </si>
  <si>
    <t>Occupied addresses</t>
  </si>
  <si>
    <t>Total occupied addresses eligible for physical survey</t>
  </si>
  <si>
    <t>Eligible but refused appointment at interview</t>
  </si>
  <si>
    <t>Eligible and agreed appointment at interview</t>
  </si>
  <si>
    <t>Total unproductive</t>
  </si>
  <si>
    <t>Incomplete survey</t>
  </si>
  <si>
    <t>Household missed appointment</t>
  </si>
  <si>
    <t>Spec call no contact</t>
  </si>
  <si>
    <t>Other reasons for non survey</t>
  </si>
  <si>
    <t>Full survey (paired cases)</t>
  </si>
  <si>
    <t>Vacant/derelict addresses</t>
  </si>
  <si>
    <t>Total vacant/derelict addresses eligible for physical survey</t>
  </si>
  <si>
    <t>Address untraceble</t>
  </si>
  <si>
    <t>Survey achieved (derelict)</t>
  </si>
  <si>
    <t>Survey achieved (vacant)</t>
  </si>
  <si>
    <t>Total vacant/derelict physical surveys achieved</t>
  </si>
  <si>
    <t>Total physical surveys achieved</t>
  </si>
  <si>
    <t>HRP</t>
  </si>
  <si>
    <t>HRP s partner</t>
  </si>
  <si>
    <t>Proxy for the HRP</t>
  </si>
  <si>
    <t>Proxy for the Partner</t>
  </si>
  <si>
    <t>Surveyor missed appointment</t>
  </si>
  <si>
    <t>Total non-proxies</t>
  </si>
  <si>
    <t>Total proxies</t>
  </si>
  <si>
    <t>Percentage (%)</t>
  </si>
  <si>
    <t>~</t>
  </si>
  <si>
    <t>Not referred for PS- eligible but non/late transmission</t>
  </si>
  <si>
    <t>2014-15 English Housing Survey: Technical report</t>
  </si>
  <si>
    <t>ANNEX TABLES</t>
  </si>
  <si>
    <t>Interview survey response rates, 2014-15</t>
  </si>
  <si>
    <t>Physical survey response rates, 2014-15</t>
  </si>
  <si>
    <t>Annex 4.1</t>
  </si>
  <si>
    <t>Annex 4.2</t>
  </si>
  <si>
    <t>Annex 4.3</t>
  </si>
  <si>
    <t>Interview respondents, 2014-15</t>
  </si>
  <si>
    <t>Annex Table 4.2: Physical survey response rates, 2014-15</t>
  </si>
  <si>
    <t>Annex Table 4.1: Interview survey response rates, 2014-15</t>
  </si>
  <si>
    <t>Annex Table 4.3: Interview respondents, 2014-15</t>
  </si>
  <si>
    <t>Notes:</t>
  </si>
  <si>
    <t>A small number of unproductive cases in categories 'no longer usable as dwelling',</t>
  </si>
  <si>
    <t>dwelling demolished' and ‘dwelling derelict’ have been added to the ‘other reasons for non survey’ category.</t>
  </si>
  <si>
    <t xml:space="preserve"> </t>
  </si>
  <si>
    <t>Issued, but not attempted</t>
  </si>
  <si>
    <t>Inaccessible</t>
  </si>
  <si>
    <t>Information refused on no. of dwellings</t>
  </si>
  <si>
    <t>Multi dwellings - No contact made with selected dwelling</t>
  </si>
  <si>
    <t>Contact made at dwelling, but not from selected household</t>
  </si>
  <si>
    <t>Other unproductive</t>
  </si>
  <si>
    <r>
      <t>Not yet built/under construction</t>
    </r>
    <r>
      <rPr>
        <vertAlign val="superscript"/>
        <sz val="9"/>
        <color indexed="8"/>
        <rFont val="Arial"/>
        <family val="2"/>
      </rPr>
      <t>1</t>
    </r>
  </si>
  <si>
    <r>
      <t>Demolished/derelict</t>
    </r>
    <r>
      <rPr>
        <vertAlign val="superscript"/>
        <sz val="9"/>
        <color indexed="8"/>
        <rFont val="Arial"/>
        <family val="2"/>
      </rPr>
      <t>1</t>
    </r>
  </si>
  <si>
    <r>
      <t>Non-residential address</t>
    </r>
    <r>
      <rPr>
        <vertAlign val="superscript"/>
        <sz val="9"/>
        <color indexed="8"/>
        <rFont val="Arial"/>
        <family val="2"/>
      </rPr>
      <t>1</t>
    </r>
  </si>
  <si>
    <r>
      <t>Address occupied - no resident household</t>
    </r>
    <r>
      <rPr>
        <vertAlign val="superscript"/>
        <sz val="9"/>
        <color indexed="8"/>
        <rFont val="Arial"/>
        <family val="2"/>
      </rPr>
      <t>1</t>
    </r>
  </si>
  <si>
    <r>
      <t>Communal establishment/institution</t>
    </r>
    <r>
      <rPr>
        <vertAlign val="superscript"/>
        <sz val="9"/>
        <color indexed="8"/>
        <rFont val="Arial"/>
        <family val="2"/>
      </rPr>
      <t>1</t>
    </r>
  </si>
  <si>
    <r>
      <t>Other ineligible</t>
    </r>
    <r>
      <rPr>
        <vertAlign val="superscript"/>
        <sz val="9"/>
        <color indexed="8"/>
        <rFont val="Arial"/>
        <family val="2"/>
      </rPr>
      <t>1</t>
    </r>
  </si>
  <si>
    <r>
      <t>Unable to locate address</t>
    </r>
    <r>
      <rPr>
        <vertAlign val="superscript"/>
        <sz val="9"/>
        <color indexed="8"/>
        <rFont val="Arial"/>
        <family val="2"/>
      </rPr>
      <t>1</t>
    </r>
  </si>
  <si>
    <t>notes:</t>
  </si>
  <si>
    <t>Information refused on no. of households</t>
  </si>
  <si>
    <t xml:space="preserve">   1)  For the purposes of sampling, these  cases are considered out of scope of the EHS.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</si>
</sst>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###0.0"/>
    <numFmt numFmtId="166" formatCode="####.0"/>
    <numFmt numFmtId="167" formatCode="0.0"/>
    <numFmt numFmtId="168" formatCode="###0.0%"/>
    <numFmt numFmtId="169" formatCode="####.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indexed="2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vertAlign val="superscript"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  <xf numFmtId="0" fontId="23" fillId="0" borderId="0"/>
  </cellStyleXfs>
  <cellXfs count="136">
    <xf numFmtId="0" fontId="0" fillId="0" borderId="0" xfId="0"/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 applyAlignment="1"/>
    <xf numFmtId="3" fontId="7" fillId="2" borderId="1" xfId="0" applyNumberFormat="1" applyFont="1" applyFill="1" applyBorder="1" applyAlignment="1"/>
    <xf numFmtId="167" fontId="7" fillId="2" borderId="1" xfId="0" applyNumberFormat="1" applyFont="1" applyFill="1" applyBorder="1" applyAlignment="1"/>
    <xf numFmtId="0" fontId="0" fillId="2" borderId="0" xfId="0" applyFill="1" applyBorder="1" applyAlignment="1"/>
    <xf numFmtId="3" fontId="0" fillId="2" borderId="0" xfId="0" applyNumberFormat="1" applyFill="1" applyBorder="1" applyAlignment="1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10" fillId="2" borderId="0" xfId="3" applyFont="1" applyFill="1" applyBorder="1" applyAlignment="1">
      <alignment vertical="top" wrapText="1"/>
    </xf>
    <xf numFmtId="0" fontId="10" fillId="2" borderId="0" xfId="3" applyFont="1" applyFill="1" applyBorder="1" applyAlignment="1">
      <alignment horizontal="left" vertical="top" wrapText="1"/>
    </xf>
    <xf numFmtId="164" fontId="10" fillId="2" borderId="0" xfId="3" applyNumberFormat="1" applyFont="1" applyFill="1" applyBorder="1" applyAlignment="1">
      <alignment horizontal="right" vertical="center"/>
    </xf>
    <xf numFmtId="168" fontId="10" fillId="2" borderId="0" xfId="3" applyNumberFormat="1" applyFont="1" applyFill="1" applyBorder="1" applyAlignment="1">
      <alignment horizontal="right" vertical="center"/>
    </xf>
    <xf numFmtId="0" fontId="9" fillId="2" borderId="0" xfId="3" applyFill="1"/>
    <xf numFmtId="169" fontId="10" fillId="2" borderId="0" xfId="3" applyNumberFormat="1" applyFont="1" applyFill="1" applyBorder="1" applyAlignment="1">
      <alignment horizontal="right" vertical="center"/>
    </xf>
    <xf numFmtId="167" fontId="10" fillId="2" borderId="0" xfId="3" applyNumberFormat="1" applyFont="1" applyFill="1" applyBorder="1" applyAlignment="1">
      <alignment vertical="top" wrapText="1"/>
    </xf>
    <xf numFmtId="3" fontId="7" fillId="2" borderId="0" xfId="0" applyNumberFormat="1" applyFont="1" applyFill="1" applyBorder="1" applyAlignment="1"/>
    <xf numFmtId="0" fontId="4" fillId="2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left" wrapText="1"/>
    </xf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167" fontId="0" fillId="2" borderId="0" xfId="0" applyNumberFormat="1" applyFill="1" applyBorder="1"/>
    <xf numFmtId="167" fontId="7" fillId="2" borderId="0" xfId="0" applyNumberFormat="1" applyFont="1" applyFill="1" applyBorder="1" applyAlignment="1"/>
    <xf numFmtId="167" fontId="0" fillId="2" borderId="0" xfId="0" applyNumberFormat="1" applyFont="1" applyFill="1" applyBorder="1" applyAlignment="1"/>
    <xf numFmtId="167" fontId="6" fillId="2" borderId="0" xfId="0" applyNumberFormat="1" applyFont="1" applyFill="1" applyBorder="1" applyAlignment="1"/>
    <xf numFmtId="0" fontId="7" fillId="2" borderId="2" xfId="0" applyFont="1" applyFill="1" applyBorder="1" applyAlignment="1"/>
    <xf numFmtId="0" fontId="6" fillId="2" borderId="3" xfId="0" applyFont="1" applyFill="1" applyBorder="1" applyAlignment="1">
      <alignment wrapText="1"/>
    </xf>
    <xf numFmtId="0" fontId="3" fillId="2" borderId="1" xfId="1" applyFont="1" applyFill="1" applyBorder="1" applyAlignment="1">
      <alignment horizontal="left" wrapText="1"/>
    </xf>
    <xf numFmtId="0" fontId="5" fillId="2" borderId="2" xfId="0" applyFont="1" applyFill="1" applyBorder="1" applyAlignment="1"/>
    <xf numFmtId="0" fontId="6" fillId="2" borderId="1" xfId="0" applyFont="1" applyFill="1" applyBorder="1" applyAlignment="1"/>
    <xf numFmtId="167" fontId="3" fillId="2" borderId="1" xfId="3" applyNumberFormat="1" applyFont="1" applyFill="1" applyBorder="1" applyAlignment="1">
      <alignment vertical="top" wrapText="1"/>
    </xf>
    <xf numFmtId="0" fontId="11" fillId="2" borderId="0" xfId="0" applyFont="1" applyFill="1" applyBorder="1"/>
    <xf numFmtId="2" fontId="7" fillId="2" borderId="1" xfId="0" applyNumberFormat="1" applyFont="1" applyFill="1" applyBorder="1" applyAlignment="1"/>
    <xf numFmtId="0" fontId="4" fillId="2" borderId="0" xfId="4" applyFont="1" applyFill="1" applyBorder="1" applyAlignment="1">
      <alignment vertical="top" wrapText="1"/>
    </xf>
    <xf numFmtId="0" fontId="4" fillId="2" borderId="0" xfId="4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6" fillId="2" borderId="0" xfId="0" applyFont="1" applyFill="1"/>
    <xf numFmtId="0" fontId="7" fillId="2" borderId="0" xfId="0" applyFont="1" applyFill="1" applyBorder="1"/>
    <xf numFmtId="0" fontId="6" fillId="2" borderId="0" xfId="0" applyFont="1" applyFill="1" applyBorder="1"/>
    <xf numFmtId="0" fontId="12" fillId="2" borderId="0" xfId="4" applyFont="1" applyFill="1"/>
    <xf numFmtId="164" fontId="4" fillId="2" borderId="0" xfId="5" applyNumberFormat="1" applyFont="1" applyFill="1" applyBorder="1" applyAlignment="1">
      <alignment horizontal="right" vertical="center"/>
    </xf>
    <xf numFmtId="165" fontId="4" fillId="2" borderId="0" xfId="5" applyNumberFormat="1" applyFont="1" applyFill="1" applyBorder="1" applyAlignment="1">
      <alignment horizontal="right" vertical="center"/>
    </xf>
    <xf numFmtId="166" fontId="4" fillId="2" borderId="0" xfId="5" applyNumberFormat="1" applyFont="1" applyFill="1" applyBorder="1" applyAlignment="1">
      <alignment horizontal="right" vertical="center"/>
    </xf>
    <xf numFmtId="0" fontId="13" fillId="2" borderId="0" xfId="6" applyFont="1" applyFill="1" applyBorder="1" applyAlignment="1">
      <alignment horizontal="left"/>
    </xf>
    <xf numFmtId="0" fontId="4" fillId="2" borderId="0" xfId="5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center" wrapText="1"/>
    </xf>
    <xf numFmtId="166" fontId="4" fillId="2" borderId="0" xfId="2" applyNumberFormat="1" applyFont="1" applyFill="1" applyBorder="1" applyAlignment="1">
      <alignment horizontal="right" vertical="center"/>
    </xf>
    <xf numFmtId="165" fontId="4" fillId="2" borderId="0" xfId="2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wrapText="1"/>
    </xf>
    <xf numFmtId="0" fontId="3" fillId="2" borderId="0" xfId="2" applyFont="1" applyFill="1" applyBorder="1" applyAlignment="1">
      <alignment wrapText="1"/>
    </xf>
    <xf numFmtId="0" fontId="4" fillId="2" borderId="0" xfId="2" applyFont="1" applyFill="1" applyBorder="1" applyAlignment="1">
      <alignment wrapText="1"/>
    </xf>
    <xf numFmtId="0" fontId="4" fillId="2" borderId="3" xfId="2" applyFont="1" applyFill="1" applyBorder="1" applyAlignment="1">
      <alignment wrapText="1"/>
    </xf>
    <xf numFmtId="0" fontId="3" fillId="2" borderId="3" xfId="2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15" fillId="2" borderId="0" xfId="0" applyFont="1" applyFill="1"/>
    <xf numFmtId="0" fontId="14" fillId="2" borderId="0" xfId="0" applyFont="1" applyFill="1"/>
    <xf numFmtId="0" fontId="17" fillId="2" borderId="0" xfId="7" applyFont="1" applyFill="1"/>
    <xf numFmtId="0" fontId="18" fillId="2" borderId="0" xfId="8" applyFont="1" applyFill="1" applyBorder="1"/>
    <xf numFmtId="0" fontId="4" fillId="2" borderId="0" xfId="2" applyFont="1" applyFill="1" applyBorder="1" applyAlignment="1">
      <alignment horizontal="left" wrapText="1"/>
    </xf>
    <xf numFmtId="0" fontId="14" fillId="2" borderId="0" xfId="0" applyFont="1" applyFill="1" applyBorder="1"/>
    <xf numFmtId="0" fontId="14" fillId="2" borderId="2" xfId="0" applyFont="1" applyFill="1" applyBorder="1" applyAlignment="1"/>
    <xf numFmtId="0" fontId="14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Border="1" applyAlignment="1"/>
    <xf numFmtId="0" fontId="3" fillId="2" borderId="0" xfId="5" applyFont="1" applyFill="1" applyBorder="1" applyAlignment="1">
      <alignment vertical="center" wrapText="1"/>
    </xf>
    <xf numFmtId="0" fontId="2" fillId="2" borderId="0" xfId="5" applyFont="1" applyFill="1"/>
    <xf numFmtId="0" fontId="2" fillId="2" borderId="0" xfId="5" applyFont="1" applyFill="1" applyBorder="1"/>
    <xf numFmtId="0" fontId="3" fillId="2" borderId="0" xfId="2" applyFont="1" applyFill="1" applyBorder="1" applyAlignment="1">
      <alignment vertical="center" wrapText="1"/>
    </xf>
    <xf numFmtId="3" fontId="20" fillId="2" borderId="0" xfId="5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/>
    <xf numFmtId="3" fontId="22" fillId="2" borderId="0" xfId="5" applyNumberFormat="1" applyFont="1" applyFill="1" applyBorder="1" applyAlignment="1">
      <alignment horizontal="right" vertical="center"/>
    </xf>
    <xf numFmtId="165" fontId="22" fillId="2" borderId="0" xfId="5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/>
    <xf numFmtId="3" fontId="19" fillId="2" borderId="0" xfId="0" applyNumberFormat="1" applyFont="1" applyFill="1" applyBorder="1" applyAlignment="1"/>
    <xf numFmtId="167" fontId="19" fillId="2" borderId="0" xfId="0" applyNumberFormat="1" applyFont="1" applyFill="1" applyBorder="1" applyAlignment="1"/>
    <xf numFmtId="3" fontId="21" fillId="2" borderId="0" xfId="0" applyNumberFormat="1" applyFont="1" applyFill="1" applyBorder="1" applyAlignment="1"/>
    <xf numFmtId="166" fontId="21" fillId="2" borderId="0" xfId="0" applyNumberFormat="1" applyFont="1" applyFill="1" applyBorder="1" applyAlignment="1"/>
    <xf numFmtId="167" fontId="21" fillId="2" borderId="0" xfId="0" applyNumberFormat="1" applyFont="1" applyFill="1" applyBorder="1" applyAlignment="1"/>
    <xf numFmtId="166" fontId="22" fillId="2" borderId="0" xfId="5" applyNumberFormat="1" applyFont="1" applyFill="1" applyBorder="1" applyAlignment="1">
      <alignment horizontal="right" vertical="center"/>
    </xf>
    <xf numFmtId="3" fontId="20" fillId="2" borderId="1" xfId="5" applyNumberFormat="1" applyFont="1" applyFill="1" applyBorder="1" applyAlignment="1">
      <alignment horizontal="right" vertical="center"/>
    </xf>
    <xf numFmtId="165" fontId="20" fillId="2" borderId="1" xfId="5" applyNumberFormat="1" applyFont="1" applyFill="1" applyBorder="1" applyAlignment="1">
      <alignment horizontal="right" vertical="center"/>
    </xf>
    <xf numFmtId="167" fontId="21" fillId="2" borderId="1" xfId="0" applyNumberFormat="1" applyFont="1" applyFill="1" applyBorder="1" applyAlignment="1"/>
    <xf numFmtId="3" fontId="20" fillId="2" borderId="0" xfId="2" applyNumberFormat="1" applyFont="1" applyFill="1" applyBorder="1" applyAlignment="1">
      <alignment horizontal="right" wrapText="1"/>
    </xf>
    <xf numFmtId="0" fontId="20" fillId="2" borderId="0" xfId="2" applyFont="1" applyFill="1" applyBorder="1" applyAlignment="1">
      <alignment horizontal="right" wrapText="1"/>
    </xf>
    <xf numFmtId="3" fontId="19" fillId="2" borderId="0" xfId="0" applyNumberFormat="1" applyFont="1" applyFill="1" applyBorder="1"/>
    <xf numFmtId="167" fontId="19" fillId="2" borderId="0" xfId="0" applyNumberFormat="1" applyFont="1" applyFill="1" applyBorder="1"/>
    <xf numFmtId="3" fontId="19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167" fontId="19" fillId="2" borderId="0" xfId="0" applyNumberFormat="1" applyFont="1" applyFill="1" applyBorder="1" applyAlignment="1">
      <alignment horizontal="right"/>
    </xf>
    <xf numFmtId="3" fontId="22" fillId="2" borderId="3" xfId="5" applyNumberFormat="1" applyFont="1" applyFill="1" applyBorder="1" applyAlignment="1">
      <alignment horizontal="right" vertical="center"/>
    </xf>
    <xf numFmtId="165" fontId="22" fillId="2" borderId="3" xfId="5" applyNumberFormat="1" applyFont="1" applyFill="1" applyBorder="1" applyAlignment="1">
      <alignment horizontal="right" vertical="center"/>
    </xf>
    <xf numFmtId="167" fontId="19" fillId="2" borderId="3" xfId="0" applyNumberFormat="1" applyFont="1" applyFill="1" applyBorder="1" applyAlignment="1"/>
    <xf numFmtId="3" fontId="22" fillId="2" borderId="0" xfId="2" applyNumberFormat="1" applyFont="1" applyFill="1" applyBorder="1" applyAlignment="1">
      <alignment horizontal="right" wrapText="1"/>
    </xf>
    <xf numFmtId="167" fontId="22" fillId="2" borderId="0" xfId="2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167" fontId="21" fillId="2" borderId="3" xfId="0" applyNumberFormat="1" applyFont="1" applyFill="1" applyBorder="1" applyAlignment="1"/>
    <xf numFmtId="3" fontId="21" fillId="2" borderId="1" xfId="0" applyNumberFormat="1" applyFont="1" applyFill="1" applyBorder="1" applyAlignment="1"/>
    <xf numFmtId="0" fontId="7" fillId="2" borderId="0" xfId="0" applyFont="1" applyFill="1"/>
    <xf numFmtId="164" fontId="24" fillId="2" borderId="0" xfId="1" applyNumberFormat="1" applyFont="1" applyFill="1" applyBorder="1" applyAlignment="1">
      <alignment horizontal="right" vertical="center"/>
    </xf>
    <xf numFmtId="0" fontId="24" fillId="2" borderId="0" xfId="9" applyFont="1" applyFill="1" applyBorder="1" applyAlignment="1">
      <alignment horizontal="left" wrapText="1"/>
    </xf>
    <xf numFmtId="0" fontId="24" fillId="2" borderId="0" xfId="9" applyFont="1" applyFill="1" applyBorder="1" applyAlignment="1">
      <alignment horizontal="center" wrapText="1"/>
    </xf>
    <xf numFmtId="0" fontId="24" fillId="2" borderId="0" xfId="9" applyFont="1" applyFill="1" applyBorder="1" applyAlignment="1">
      <alignment horizontal="left" vertical="top" wrapText="1"/>
    </xf>
    <xf numFmtId="164" fontId="24" fillId="2" borderId="0" xfId="9" applyNumberFormat="1" applyFont="1" applyFill="1" applyBorder="1" applyAlignment="1">
      <alignment horizontal="right" vertical="center"/>
    </xf>
    <xf numFmtId="166" fontId="24" fillId="2" borderId="0" xfId="9" applyNumberFormat="1" applyFont="1" applyFill="1" applyBorder="1" applyAlignment="1">
      <alignment horizontal="right" vertical="center"/>
    </xf>
    <xf numFmtId="165" fontId="24" fillId="2" borderId="0" xfId="9" applyNumberFormat="1" applyFont="1" applyFill="1" applyBorder="1" applyAlignment="1">
      <alignment horizontal="right" vertical="center"/>
    </xf>
    <xf numFmtId="0" fontId="24" fillId="2" borderId="0" xfId="9" applyFont="1" applyFill="1" applyBorder="1" applyAlignment="1">
      <alignment horizontal="left" vertical="center" wrapText="1"/>
    </xf>
    <xf numFmtId="0" fontId="23" fillId="2" borderId="0" xfId="9" applyFill="1"/>
    <xf numFmtId="3" fontId="22" fillId="2" borderId="0" xfId="4" applyNumberFormat="1" applyFont="1" applyFill="1" applyBorder="1" applyAlignment="1">
      <alignment horizontal="right" vertical="center"/>
    </xf>
    <xf numFmtId="167" fontId="19" fillId="2" borderId="0" xfId="0" applyNumberFormat="1" applyFont="1" applyFill="1"/>
    <xf numFmtId="3" fontId="20" fillId="2" borderId="1" xfId="4" applyNumberFormat="1" applyFont="1" applyFill="1" applyBorder="1" applyAlignment="1">
      <alignment horizontal="right" vertical="center"/>
    </xf>
    <xf numFmtId="167" fontId="21" fillId="2" borderId="1" xfId="0" applyNumberFormat="1" applyFont="1" applyFill="1" applyBorder="1"/>
    <xf numFmtId="0" fontId="21" fillId="2" borderId="0" xfId="0" applyFont="1" applyFill="1" applyBorder="1" applyAlignment="1">
      <alignment horizontal="right"/>
    </xf>
    <xf numFmtId="0" fontId="19" fillId="2" borderId="0" xfId="0" applyFont="1" applyFill="1" applyBorder="1"/>
    <xf numFmtId="0" fontId="22" fillId="2" borderId="0" xfId="1" applyFont="1" applyFill="1" applyBorder="1" applyAlignment="1">
      <alignment horizontal="left" vertical="top" wrapText="1"/>
    </xf>
    <xf numFmtId="0" fontId="21" fillId="2" borderId="1" xfId="0" applyFont="1" applyFill="1" applyBorder="1"/>
    <xf numFmtId="0" fontId="20" fillId="2" borderId="1" xfId="1" applyFont="1" applyFill="1" applyBorder="1" applyAlignment="1">
      <alignment horizontal="left" vertical="top" wrapText="1"/>
    </xf>
    <xf numFmtId="0" fontId="7" fillId="2" borderId="0" xfId="0" quotePrefix="1" applyFont="1" applyFill="1"/>
    <xf numFmtId="3" fontId="10" fillId="2" borderId="0" xfId="3" applyNumberFormat="1" applyFont="1" applyFill="1" applyBorder="1" applyAlignment="1">
      <alignment horizontal="right" vertical="center"/>
    </xf>
    <xf numFmtId="3" fontId="0" fillId="2" borderId="0" xfId="0" applyNumberFormat="1" applyFill="1"/>
    <xf numFmtId="3" fontId="6" fillId="2" borderId="2" xfId="0" applyNumberFormat="1" applyFont="1" applyFill="1" applyBorder="1" applyAlignment="1"/>
    <xf numFmtId="3" fontId="0" fillId="2" borderId="0" xfId="0" applyNumberFormat="1" applyFill="1" applyBorder="1"/>
    <xf numFmtId="164" fontId="4" fillId="2" borderId="0" xfId="1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19" fillId="2" borderId="2" xfId="0" applyFont="1" applyFill="1" applyBorder="1" applyAlignment="1">
      <alignment horizontal="right" wrapText="1"/>
    </xf>
    <xf numFmtId="0" fontId="19" fillId="2" borderId="3" xfId="0" applyFont="1" applyFill="1" applyBorder="1" applyAlignment="1">
      <alignment horizontal="right" wrapText="1"/>
    </xf>
    <xf numFmtId="0" fontId="3" fillId="2" borderId="0" xfId="5" applyFont="1" applyFill="1" applyBorder="1" applyAlignment="1">
      <alignment horizontal="center" vertical="center" wrapText="1"/>
    </xf>
    <xf numFmtId="0" fontId="25" fillId="2" borderId="0" xfId="9" applyFont="1" applyFill="1" applyBorder="1" applyAlignment="1">
      <alignment horizontal="center" vertical="center" wrapText="1"/>
    </xf>
  </cellXfs>
  <cellStyles count="10">
    <cellStyle name="Hyperlink" xfId="7" builtinId="8"/>
    <cellStyle name="Normal" xfId="0" builtinId="0"/>
    <cellStyle name="Normal 4" xfId="6"/>
    <cellStyle name="Normal_4,3" xfId="4"/>
    <cellStyle name="Normal_4.1 - IS" xfId="3"/>
    <cellStyle name="Normal_4.2 - PS" xfId="2"/>
    <cellStyle name="Normal_4.2 - PS_1" xfId="5"/>
    <cellStyle name="Normal_AT 4.2" xfId="9"/>
    <cellStyle name="Normal_Length of residence" xfId="8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C11" sqref="C11"/>
    </sheetView>
  </sheetViews>
  <sheetFormatPr defaultColWidth="9.109375" defaultRowHeight="13.8" x14ac:dyDescent="0.25"/>
  <cols>
    <col min="1" max="1" width="9.109375" style="58"/>
    <col min="2" max="2" width="13.6640625" style="58" customWidth="1"/>
    <col min="3" max="16384" width="9.109375" style="58"/>
  </cols>
  <sheetData>
    <row r="2" spans="2:3" x14ac:dyDescent="0.25">
      <c r="B2" s="57" t="s">
        <v>77</v>
      </c>
    </row>
    <row r="4" spans="2:3" x14ac:dyDescent="0.25">
      <c r="B4" s="57" t="s">
        <v>78</v>
      </c>
    </row>
    <row r="5" spans="2:3" x14ac:dyDescent="0.25">
      <c r="B5" s="59" t="s">
        <v>81</v>
      </c>
      <c r="C5" s="59" t="s">
        <v>79</v>
      </c>
    </row>
    <row r="6" spans="2:3" x14ac:dyDescent="0.25">
      <c r="B6" s="59" t="s">
        <v>82</v>
      </c>
      <c r="C6" s="59" t="s">
        <v>80</v>
      </c>
    </row>
    <row r="7" spans="2:3" x14ac:dyDescent="0.25">
      <c r="B7" s="59" t="s">
        <v>83</v>
      </c>
      <c r="C7" s="59" t="s">
        <v>84</v>
      </c>
    </row>
  </sheetData>
  <hyperlinks>
    <hyperlink ref="B5:C5" location="'AT 4.1'!A1" display="Annex 4.1"/>
    <hyperlink ref="B6:C6" location="'AT 4.2'!A1" display="Annex 4.2"/>
    <hyperlink ref="B7:C7" location="'AT 4.3'!A1" display="Annex 4.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2"/>
  <sheetViews>
    <sheetView topLeftCell="A52" workbookViewId="0">
      <selection activeCell="G61" sqref="G61"/>
    </sheetView>
  </sheetViews>
  <sheetFormatPr defaultColWidth="9.109375" defaultRowHeight="14.25" customHeight="1" x14ac:dyDescent="0.3"/>
  <cols>
    <col min="1" max="1" width="9.109375" style="8"/>
    <col min="2" max="2" width="49.88671875" style="8" customWidth="1"/>
    <col min="3" max="3" width="8.6640625" style="121" customWidth="1"/>
    <col min="4" max="4" width="12.5546875" style="8" customWidth="1"/>
    <col min="5" max="5" width="13.44140625" style="8" customWidth="1"/>
    <col min="6" max="6" width="9.109375" style="8"/>
    <col min="7" max="7" width="64.44140625" style="8" customWidth="1"/>
    <col min="8" max="8" width="9.109375" style="8"/>
    <col min="9" max="9" width="52.88671875" style="8" customWidth="1"/>
    <col min="10" max="16384" width="9.109375" style="8"/>
  </cols>
  <sheetData>
    <row r="3" spans="1:12" ht="14.25" customHeight="1" x14ac:dyDescent="0.3">
      <c r="B3" s="60" t="s">
        <v>86</v>
      </c>
    </row>
    <row r="4" spans="1:12" ht="14.25" customHeight="1" x14ac:dyDescent="0.3">
      <c r="A4" s="9"/>
      <c r="B4" s="7"/>
    </row>
    <row r="5" spans="1:12" ht="14.25" customHeight="1" x14ac:dyDescent="0.3">
      <c r="A5" s="9"/>
      <c r="B5" s="30" t="s">
        <v>32</v>
      </c>
      <c r="C5" s="122"/>
      <c r="D5" s="2"/>
      <c r="E5" s="2"/>
      <c r="F5" s="9"/>
    </row>
    <row r="6" spans="1:12" ht="14.25" customHeight="1" x14ac:dyDescent="0.3">
      <c r="A6" s="9"/>
      <c r="B6" s="20"/>
      <c r="C6" s="128" t="s">
        <v>47</v>
      </c>
      <c r="D6" s="130" t="s">
        <v>33</v>
      </c>
      <c r="E6" s="130" t="s">
        <v>34</v>
      </c>
      <c r="F6" s="9"/>
    </row>
    <row r="7" spans="1:12" ht="14.25" customHeight="1" x14ac:dyDescent="0.3">
      <c r="A7" s="9"/>
      <c r="B7" s="1"/>
      <c r="C7" s="129"/>
      <c r="D7" s="131"/>
      <c r="E7" s="131"/>
      <c r="F7" s="9"/>
      <c r="H7" s="9"/>
      <c r="I7" s="9"/>
      <c r="J7" s="9"/>
      <c r="K7" s="9"/>
    </row>
    <row r="8" spans="1:12" ht="14.25" customHeight="1" x14ac:dyDescent="0.3">
      <c r="A8" s="9"/>
      <c r="B8" s="27" t="s">
        <v>35</v>
      </c>
      <c r="C8" s="17">
        <v>25980</v>
      </c>
      <c r="D8" s="22"/>
      <c r="E8" s="2"/>
      <c r="F8" s="9"/>
      <c r="H8" s="10"/>
      <c r="I8" s="11"/>
      <c r="J8" s="12"/>
      <c r="K8" s="13"/>
      <c r="L8" s="14"/>
    </row>
    <row r="9" spans="1:12" ht="14.25" customHeight="1" x14ac:dyDescent="0.3">
      <c r="A9" s="9"/>
      <c r="B9" s="18" t="s">
        <v>98</v>
      </c>
      <c r="C9" s="120">
        <v>30</v>
      </c>
      <c r="D9" s="23">
        <v>0.11547344110854503</v>
      </c>
      <c r="E9" s="21"/>
      <c r="F9" s="9"/>
      <c r="G9" s="18"/>
      <c r="H9" s="124"/>
      <c r="I9" s="11"/>
      <c r="J9" s="12"/>
      <c r="K9" s="15"/>
      <c r="L9" s="14"/>
    </row>
    <row r="10" spans="1:12" ht="14.25" customHeight="1" x14ac:dyDescent="0.3">
      <c r="B10" s="18" t="s">
        <v>99</v>
      </c>
      <c r="C10" s="120">
        <v>59</v>
      </c>
      <c r="D10" s="23">
        <v>0.22709776751347188</v>
      </c>
      <c r="E10" s="21"/>
      <c r="F10" s="9"/>
      <c r="G10" s="18" t="s">
        <v>91</v>
      </c>
      <c r="H10" s="124"/>
      <c r="I10" s="11"/>
      <c r="J10" s="12"/>
      <c r="K10" s="13"/>
      <c r="L10" s="14"/>
    </row>
    <row r="11" spans="1:12" ht="14.25" customHeight="1" x14ac:dyDescent="0.3">
      <c r="B11" s="18" t="s">
        <v>23</v>
      </c>
      <c r="C11" s="120">
        <v>958</v>
      </c>
      <c r="D11" s="23">
        <v>3.6874518860662051</v>
      </c>
      <c r="E11" s="21"/>
      <c r="F11" s="9"/>
      <c r="G11" s="18"/>
      <c r="H11" s="124"/>
      <c r="I11" s="11"/>
      <c r="J11" s="12"/>
      <c r="K11" s="15"/>
      <c r="L11" s="14"/>
    </row>
    <row r="12" spans="1:12" ht="14.25" customHeight="1" x14ac:dyDescent="0.3">
      <c r="B12" s="18" t="s">
        <v>100</v>
      </c>
      <c r="C12" s="120">
        <v>421</v>
      </c>
      <c r="D12" s="23">
        <v>1.6204772902232485</v>
      </c>
      <c r="E12" s="21"/>
      <c r="F12" s="9"/>
      <c r="G12" s="18"/>
      <c r="H12" s="124"/>
      <c r="I12" s="11"/>
      <c r="J12" s="9"/>
      <c r="K12" s="9"/>
      <c r="L12" s="14"/>
    </row>
    <row r="13" spans="1:12" ht="14.25" customHeight="1" x14ac:dyDescent="0.3">
      <c r="B13" s="18" t="s">
        <v>101</v>
      </c>
      <c r="C13" s="120">
        <v>199</v>
      </c>
      <c r="D13" s="23">
        <v>0.7659738260200154</v>
      </c>
      <c r="E13" s="21"/>
      <c r="F13" s="9"/>
      <c r="G13" s="18"/>
      <c r="H13" s="124"/>
      <c r="I13" s="11"/>
      <c r="J13" s="9"/>
      <c r="K13" s="9"/>
      <c r="L13" s="14"/>
    </row>
    <row r="14" spans="1:12" ht="14.25" customHeight="1" x14ac:dyDescent="0.3">
      <c r="B14" s="18" t="s">
        <v>102</v>
      </c>
      <c r="C14" s="120">
        <v>48</v>
      </c>
      <c r="D14" s="23">
        <v>0.18475750577367206</v>
      </c>
      <c r="E14" s="21"/>
      <c r="F14" s="9"/>
      <c r="G14" s="18"/>
      <c r="H14" s="124"/>
      <c r="I14" s="11"/>
      <c r="J14" s="9"/>
      <c r="K14" s="9"/>
      <c r="L14" s="14"/>
    </row>
    <row r="15" spans="1:12" ht="14.25" customHeight="1" x14ac:dyDescent="0.3">
      <c r="A15" s="9"/>
      <c r="B15" s="18" t="s">
        <v>103</v>
      </c>
      <c r="C15" s="120">
        <v>73</v>
      </c>
      <c r="D15" s="23">
        <v>0.28098537336412627</v>
      </c>
      <c r="E15" s="21"/>
      <c r="F15" s="9"/>
      <c r="G15" s="18"/>
      <c r="H15" s="124"/>
      <c r="I15" s="11"/>
      <c r="J15" s="9"/>
      <c r="K15" s="9"/>
      <c r="L15" s="14"/>
    </row>
    <row r="16" spans="1:12" ht="14.25" customHeight="1" x14ac:dyDescent="0.3">
      <c r="A16" s="9"/>
      <c r="B16" s="19" t="s">
        <v>36</v>
      </c>
      <c r="C16" s="17">
        <f>SUM(C9:C15)</f>
        <v>1788</v>
      </c>
      <c r="D16" s="24">
        <f>SUM(D9:D15)</f>
        <v>6.8822170900692843</v>
      </c>
      <c r="E16" s="21"/>
      <c r="F16" s="9"/>
      <c r="H16" s="10"/>
      <c r="I16" s="11"/>
      <c r="J16" s="9"/>
      <c r="K16" s="9"/>
      <c r="L16" s="14"/>
    </row>
    <row r="17" spans="1:12" ht="14.25" customHeight="1" x14ac:dyDescent="0.3">
      <c r="A17" s="9"/>
      <c r="B17" s="29" t="s">
        <v>45</v>
      </c>
      <c r="C17" s="3">
        <f>(C8-C16)</f>
        <v>24192</v>
      </c>
      <c r="D17" s="4">
        <f>(100-D16)</f>
        <v>93.11778290993071</v>
      </c>
      <c r="E17" s="31"/>
      <c r="F17" s="9"/>
      <c r="H17" s="10"/>
      <c r="I17" s="11"/>
      <c r="J17" s="9"/>
      <c r="K17" s="9"/>
      <c r="L17" s="14"/>
    </row>
    <row r="18" spans="1:12" ht="14.25" customHeight="1" x14ac:dyDescent="0.3">
      <c r="A18" s="9"/>
      <c r="B18" s="18" t="s">
        <v>37</v>
      </c>
      <c r="C18" s="6"/>
      <c r="D18" s="5"/>
      <c r="E18" s="25"/>
      <c r="F18" s="9"/>
      <c r="H18" s="10"/>
      <c r="I18" s="11"/>
      <c r="J18" s="9"/>
      <c r="K18" s="9"/>
      <c r="L18" s="14"/>
    </row>
    <row r="19" spans="1:12" ht="14.25" customHeight="1" x14ac:dyDescent="0.3">
      <c r="A19" s="9"/>
      <c r="B19" s="18" t="s">
        <v>92</v>
      </c>
      <c r="C19" s="120">
        <v>9</v>
      </c>
      <c r="D19" s="16">
        <v>3.4642032332563508E-2</v>
      </c>
      <c r="E19" s="26">
        <f>(($C19/$C$17)*100)</f>
        <v>3.7202380952380952E-2</v>
      </c>
      <c r="F19" s="9"/>
      <c r="H19" s="10"/>
      <c r="I19" s="11"/>
      <c r="J19" s="9"/>
      <c r="K19" s="9"/>
      <c r="L19" s="14"/>
    </row>
    <row r="20" spans="1:12" ht="14.25" customHeight="1" x14ac:dyDescent="0.3">
      <c r="A20" s="9"/>
      <c r="B20" s="18" t="s">
        <v>93</v>
      </c>
      <c r="C20" s="120">
        <v>19</v>
      </c>
      <c r="D20" s="16">
        <v>7.3133179368745194E-2</v>
      </c>
      <c r="E20" s="26">
        <f t="shared" ref="E20:E61" si="0">(($C20/$C$17)*100)</f>
        <v>7.8538359788359782E-2</v>
      </c>
      <c r="F20" s="9"/>
      <c r="H20" s="10"/>
      <c r="I20" s="11"/>
      <c r="J20" s="9"/>
      <c r="K20" s="9"/>
      <c r="L20" s="14"/>
    </row>
    <row r="21" spans="1:12" ht="14.25" customHeight="1" x14ac:dyDescent="0.3">
      <c r="A21" s="9"/>
      <c r="B21" s="18" t="s">
        <v>104</v>
      </c>
      <c r="C21" s="120">
        <v>77</v>
      </c>
      <c r="D21" s="16">
        <v>0.29638183217859893</v>
      </c>
      <c r="E21" s="26">
        <f t="shared" si="0"/>
        <v>0.31828703703703703</v>
      </c>
      <c r="F21" s="9"/>
      <c r="H21" s="10"/>
      <c r="I21" s="11"/>
      <c r="J21" s="9"/>
      <c r="K21" s="9"/>
      <c r="L21" s="14"/>
    </row>
    <row r="22" spans="1:12" ht="14.25" customHeight="1" x14ac:dyDescent="0.3">
      <c r="B22" s="18" t="s">
        <v>18</v>
      </c>
      <c r="C22" s="120">
        <v>4</v>
      </c>
      <c r="D22" s="16">
        <v>1.5396458814472672E-2</v>
      </c>
      <c r="E22" s="26">
        <f t="shared" si="0"/>
        <v>1.6534391534391533E-2</v>
      </c>
      <c r="F22" s="9"/>
      <c r="H22" s="10"/>
      <c r="I22" s="11"/>
      <c r="J22" s="9"/>
      <c r="K22" s="9"/>
      <c r="L22" s="14"/>
    </row>
    <row r="23" spans="1:12" ht="14.25" customHeight="1" x14ac:dyDescent="0.3">
      <c r="B23" s="18" t="s">
        <v>19</v>
      </c>
      <c r="C23" s="120">
        <v>50</v>
      </c>
      <c r="D23" s="16">
        <v>0.19245573518090839</v>
      </c>
      <c r="E23" s="26">
        <f t="shared" si="0"/>
        <v>0.20667989417989416</v>
      </c>
      <c r="F23" s="9"/>
      <c r="H23" s="10"/>
      <c r="I23" s="11"/>
      <c r="J23" s="9"/>
      <c r="K23" s="9"/>
      <c r="L23" s="14"/>
    </row>
    <row r="24" spans="1:12" ht="14.25" customHeight="1" x14ac:dyDescent="0.3">
      <c r="B24" s="18" t="s">
        <v>20</v>
      </c>
      <c r="C24" s="120">
        <v>7</v>
      </c>
      <c r="D24" s="16">
        <v>2.6943802925327172E-2</v>
      </c>
      <c r="E24" s="26">
        <f t="shared" si="0"/>
        <v>2.8935185185185182E-2</v>
      </c>
      <c r="F24" s="9"/>
      <c r="H24" s="10"/>
      <c r="I24" s="11"/>
      <c r="J24" s="9"/>
      <c r="K24" s="9"/>
      <c r="L24" s="14"/>
    </row>
    <row r="25" spans="1:12" ht="14.25" customHeight="1" x14ac:dyDescent="0.3">
      <c r="B25" s="18" t="s">
        <v>21</v>
      </c>
      <c r="C25" s="120">
        <v>93</v>
      </c>
      <c r="D25" s="16">
        <v>0.35796766743648961</v>
      </c>
      <c r="E25" s="26">
        <f t="shared" si="0"/>
        <v>0.38442460317460314</v>
      </c>
      <c r="F25" s="9"/>
      <c r="H25" s="10"/>
      <c r="I25" s="11"/>
      <c r="J25" s="9"/>
      <c r="K25" s="9"/>
      <c r="L25" s="14"/>
    </row>
    <row r="26" spans="1:12" ht="14.25" customHeight="1" x14ac:dyDescent="0.3">
      <c r="B26" s="18" t="s">
        <v>22</v>
      </c>
      <c r="C26" s="120">
        <v>31</v>
      </c>
      <c r="D26" s="16">
        <v>0.11932255581216321</v>
      </c>
      <c r="E26" s="26">
        <f t="shared" si="0"/>
        <v>0.12814153439153439</v>
      </c>
      <c r="F26" s="9"/>
      <c r="H26" s="10"/>
      <c r="I26" s="11"/>
      <c r="J26" s="9"/>
      <c r="K26" s="9"/>
      <c r="L26" s="14"/>
    </row>
    <row r="27" spans="1:12" ht="14.25" customHeight="1" x14ac:dyDescent="0.3">
      <c r="B27" s="18" t="s">
        <v>24</v>
      </c>
      <c r="C27" s="120">
        <v>2</v>
      </c>
      <c r="D27" s="16">
        <v>7.6982294072363358E-3</v>
      </c>
      <c r="E27" s="26">
        <f t="shared" si="0"/>
        <v>8.2671957671957667E-3</v>
      </c>
      <c r="F27" s="9"/>
      <c r="H27" s="10"/>
      <c r="I27" s="11"/>
      <c r="J27" s="9"/>
      <c r="K27" s="9"/>
      <c r="L27" s="14"/>
    </row>
    <row r="28" spans="1:12" ht="14.25" customHeight="1" x14ac:dyDescent="0.3">
      <c r="B28" s="18" t="s">
        <v>25</v>
      </c>
      <c r="C28" s="120">
        <v>4</v>
      </c>
      <c r="D28" s="16">
        <v>1.5396458814472672E-2</v>
      </c>
      <c r="E28" s="26">
        <f t="shared" si="0"/>
        <v>1.6534391534391533E-2</v>
      </c>
      <c r="F28" s="9"/>
      <c r="H28" s="10"/>
      <c r="I28" s="11"/>
      <c r="J28" s="9"/>
      <c r="K28" s="9"/>
      <c r="L28" s="14"/>
    </row>
    <row r="29" spans="1:12" ht="14.25" customHeight="1" x14ac:dyDescent="0.3">
      <c r="B29" s="18" t="s">
        <v>26</v>
      </c>
      <c r="C29" s="120">
        <v>15</v>
      </c>
      <c r="D29" s="16">
        <v>5.7736720554272515E-2</v>
      </c>
      <c r="E29" s="26">
        <f t="shared" si="0"/>
        <v>6.2003968253968249E-2</v>
      </c>
      <c r="F29" s="9"/>
      <c r="H29" s="10"/>
      <c r="I29" s="11"/>
      <c r="J29" s="9"/>
      <c r="K29" s="9"/>
      <c r="L29" s="14"/>
    </row>
    <row r="30" spans="1:12" ht="14.25" customHeight="1" x14ac:dyDescent="0.3">
      <c r="B30" s="18" t="s">
        <v>27</v>
      </c>
      <c r="C30" s="120">
        <v>15</v>
      </c>
      <c r="D30" s="16">
        <v>5.7736720554272515E-2</v>
      </c>
      <c r="E30" s="26">
        <f t="shared" si="0"/>
        <v>6.2003968253968249E-2</v>
      </c>
      <c r="F30" s="9"/>
      <c r="H30" s="10"/>
      <c r="I30" s="11"/>
      <c r="J30" s="9"/>
      <c r="K30" s="9"/>
      <c r="L30" s="14"/>
    </row>
    <row r="31" spans="1:12" ht="14.25" customHeight="1" x14ac:dyDescent="0.3">
      <c r="A31" s="9"/>
      <c r="B31" s="18" t="s">
        <v>22</v>
      </c>
      <c r="C31" s="120">
        <v>32</v>
      </c>
      <c r="D31" s="16">
        <v>0.12317167051578137</v>
      </c>
      <c r="E31" s="26">
        <f t="shared" si="0"/>
        <v>0.13227513227513227</v>
      </c>
      <c r="F31" s="9"/>
      <c r="H31" s="10"/>
      <c r="I31" s="11"/>
      <c r="J31" s="9"/>
      <c r="K31" s="9"/>
      <c r="L31" s="14"/>
    </row>
    <row r="32" spans="1:12" ht="14.25" customHeight="1" x14ac:dyDescent="0.3">
      <c r="A32" s="9"/>
      <c r="B32" s="29" t="s">
        <v>38</v>
      </c>
      <c r="C32" s="3">
        <f>SUM(C19:C31)</f>
        <v>358</v>
      </c>
      <c r="D32" s="32">
        <f>SUM(D18:D31)</f>
        <v>1.3779830638953037</v>
      </c>
      <c r="E32" s="4">
        <f t="shared" si="0"/>
        <v>1.4798280423280423</v>
      </c>
      <c r="F32" s="9"/>
      <c r="H32" s="10"/>
      <c r="I32" s="11"/>
      <c r="J32" s="9"/>
      <c r="K32" s="9"/>
      <c r="L32" s="14"/>
    </row>
    <row r="33" spans="1:12" ht="14.25" customHeight="1" x14ac:dyDescent="0.3">
      <c r="A33" s="9"/>
      <c r="B33" s="18" t="s">
        <v>2</v>
      </c>
      <c r="C33" s="120">
        <v>676</v>
      </c>
      <c r="D33" s="16">
        <v>2.6020015396458813</v>
      </c>
      <c r="E33" s="26">
        <f t="shared" si="0"/>
        <v>2.7943121693121693</v>
      </c>
      <c r="F33" s="9"/>
      <c r="G33" s="37"/>
      <c r="H33" s="10"/>
      <c r="I33" s="11"/>
      <c r="J33" s="9"/>
      <c r="K33" s="9"/>
      <c r="L33" s="14"/>
    </row>
    <row r="34" spans="1:12" ht="14.25" customHeight="1" x14ac:dyDescent="0.3">
      <c r="B34" s="18" t="s">
        <v>94</v>
      </c>
      <c r="C34" s="120">
        <v>135</v>
      </c>
      <c r="D34" s="16">
        <v>0.51963048498845266</v>
      </c>
      <c r="E34" s="26">
        <f t="shared" si="0"/>
        <v>0.5580357142857143</v>
      </c>
      <c r="F34" s="9"/>
      <c r="G34" s="37"/>
      <c r="H34" s="10"/>
      <c r="I34" s="11"/>
      <c r="J34" s="9"/>
      <c r="K34" s="9"/>
      <c r="L34" s="14"/>
    </row>
    <row r="35" spans="1:12" ht="14.25" customHeight="1" x14ac:dyDescent="0.3">
      <c r="B35" s="18" t="s">
        <v>106</v>
      </c>
      <c r="C35" s="120">
        <v>119</v>
      </c>
      <c r="D35" s="16">
        <v>0.45804464973056197</v>
      </c>
      <c r="E35" s="26">
        <f t="shared" si="0"/>
        <v>0.49189814814814814</v>
      </c>
      <c r="F35" s="33"/>
      <c r="G35" s="37"/>
      <c r="H35" s="10"/>
      <c r="I35" s="11"/>
      <c r="J35" s="9"/>
      <c r="K35" s="9"/>
      <c r="L35" s="14"/>
    </row>
    <row r="36" spans="1:12" ht="14.25" customHeight="1" x14ac:dyDescent="0.3">
      <c r="B36" s="18" t="s">
        <v>3</v>
      </c>
      <c r="C36" s="120">
        <v>251</v>
      </c>
      <c r="D36" s="16">
        <v>0.96612779060816012</v>
      </c>
      <c r="E36" s="26">
        <f t="shared" si="0"/>
        <v>1.0375330687830688</v>
      </c>
      <c r="F36" s="9"/>
      <c r="G36" s="37"/>
      <c r="H36" s="10"/>
      <c r="I36" s="11"/>
      <c r="J36" s="9"/>
      <c r="K36" s="9"/>
      <c r="L36" s="14"/>
    </row>
    <row r="37" spans="1:12" ht="14.25" customHeight="1" x14ac:dyDescent="0.3">
      <c r="B37" s="18" t="s">
        <v>4</v>
      </c>
      <c r="C37" s="120">
        <v>5421</v>
      </c>
      <c r="D37" s="16">
        <v>20.866050808314089</v>
      </c>
      <c r="E37" s="26">
        <f t="shared" si="0"/>
        <v>22.408234126984127</v>
      </c>
      <c r="F37" s="9"/>
      <c r="G37" s="37"/>
      <c r="H37" s="10"/>
      <c r="I37" s="11"/>
      <c r="J37" s="9"/>
      <c r="K37" s="9"/>
      <c r="L37" s="14"/>
    </row>
    <row r="38" spans="1:12" ht="14.25" customHeight="1" x14ac:dyDescent="0.3">
      <c r="B38" s="18" t="s">
        <v>5</v>
      </c>
      <c r="C38" s="120">
        <v>122</v>
      </c>
      <c r="D38" s="16">
        <v>0.46959199384141648</v>
      </c>
      <c r="E38" s="26">
        <f t="shared" si="0"/>
        <v>0.50429894179894175</v>
      </c>
      <c r="F38" s="9"/>
      <c r="G38" s="37"/>
      <c r="H38" s="10"/>
      <c r="I38" s="11"/>
      <c r="J38" s="9"/>
      <c r="K38" s="9"/>
      <c r="L38" s="14"/>
    </row>
    <row r="39" spans="1:12" ht="14.25" customHeight="1" x14ac:dyDescent="0.3">
      <c r="B39" s="18" t="s">
        <v>6</v>
      </c>
      <c r="C39" s="120">
        <v>37</v>
      </c>
      <c r="D39" s="16">
        <v>0.14241724403387221</v>
      </c>
      <c r="E39" s="26">
        <f t="shared" si="0"/>
        <v>0.15294312169312169</v>
      </c>
      <c r="F39" s="9"/>
      <c r="G39" s="37"/>
      <c r="H39" s="10"/>
      <c r="I39" s="11"/>
      <c r="J39" s="9"/>
      <c r="K39" s="9"/>
      <c r="L39" s="14"/>
    </row>
    <row r="40" spans="1:12" ht="14.25" customHeight="1" x14ac:dyDescent="0.3">
      <c r="B40" s="18" t="s">
        <v>7</v>
      </c>
      <c r="C40" s="120">
        <v>1044</v>
      </c>
      <c r="D40" s="16">
        <v>4.0184757505773678</v>
      </c>
      <c r="E40" s="26">
        <f t="shared" si="0"/>
        <v>4.3154761904761907</v>
      </c>
      <c r="F40" s="9"/>
      <c r="G40" s="37"/>
      <c r="H40" s="10"/>
      <c r="I40" s="11"/>
      <c r="J40" s="9"/>
      <c r="K40" s="9"/>
      <c r="L40" s="14"/>
    </row>
    <row r="41" spans="1:12" ht="14.25" customHeight="1" x14ac:dyDescent="0.3">
      <c r="B41" s="29" t="s">
        <v>39</v>
      </c>
      <c r="C41" s="3">
        <f>SUM(C33:C40)</f>
        <v>7805</v>
      </c>
      <c r="D41" s="32">
        <f>SUM(D33:D40)</f>
        <v>30.042340261739803</v>
      </c>
      <c r="E41" s="4">
        <f t="shared" si="0"/>
        <v>32.262731481481481</v>
      </c>
      <c r="F41" s="9"/>
      <c r="G41" s="37"/>
      <c r="H41" s="10"/>
      <c r="I41" s="11"/>
      <c r="J41" s="9"/>
      <c r="K41" s="9"/>
      <c r="L41" s="14"/>
    </row>
    <row r="42" spans="1:12" ht="14.25" customHeight="1" x14ac:dyDescent="0.3">
      <c r="B42" s="18" t="s">
        <v>0</v>
      </c>
      <c r="C42" s="120">
        <v>1533</v>
      </c>
      <c r="D42" s="16">
        <v>5.9006928406466512</v>
      </c>
      <c r="E42" s="26">
        <f t="shared" si="0"/>
        <v>6.3368055555555554</v>
      </c>
      <c r="F42" s="9"/>
      <c r="G42" s="37"/>
      <c r="H42" s="10"/>
      <c r="I42" s="11"/>
      <c r="J42" s="9"/>
      <c r="K42" s="9"/>
      <c r="L42" s="14"/>
    </row>
    <row r="43" spans="1:12" ht="14.25" customHeight="1" x14ac:dyDescent="0.3">
      <c r="B43" s="18" t="s">
        <v>95</v>
      </c>
      <c r="C43" s="120">
        <v>13</v>
      </c>
      <c r="D43" s="16">
        <v>5.0038491147036186E-2</v>
      </c>
      <c r="E43" s="26">
        <f t="shared" si="0"/>
        <v>5.3736772486772486E-2</v>
      </c>
      <c r="F43" s="9"/>
      <c r="G43" s="37"/>
      <c r="H43" s="10"/>
      <c r="I43" s="11"/>
      <c r="J43" s="9"/>
      <c r="K43" s="9"/>
      <c r="L43" s="14"/>
    </row>
    <row r="44" spans="1:12" ht="14.25" customHeight="1" x14ac:dyDescent="0.3">
      <c r="B44" s="18" t="s">
        <v>1</v>
      </c>
      <c r="C44" s="120">
        <v>228</v>
      </c>
      <c r="D44" s="16">
        <v>0.87759815242494221</v>
      </c>
      <c r="E44" s="26">
        <f t="shared" si="0"/>
        <v>0.94246031746031744</v>
      </c>
      <c r="F44" s="9"/>
      <c r="G44" s="37"/>
      <c r="H44" s="10"/>
      <c r="I44" s="11"/>
      <c r="J44" s="9"/>
      <c r="K44" s="9"/>
      <c r="L44" s="14"/>
    </row>
    <row r="45" spans="1:12" ht="14.25" customHeight="1" x14ac:dyDescent="0.3">
      <c r="B45" s="18" t="s">
        <v>96</v>
      </c>
      <c r="C45" s="120">
        <v>81</v>
      </c>
      <c r="D45" s="16">
        <v>0.31177829099307158</v>
      </c>
      <c r="E45" s="26">
        <f t="shared" si="0"/>
        <v>0.33482142857142855</v>
      </c>
      <c r="F45" s="9"/>
      <c r="G45" s="37"/>
      <c r="H45" s="10"/>
      <c r="I45" s="11"/>
      <c r="J45" s="9"/>
      <c r="K45" s="9"/>
      <c r="L45" s="14"/>
    </row>
    <row r="46" spans="1:12" ht="14.25" customHeight="1" x14ac:dyDescent="0.3">
      <c r="B46" s="29" t="s">
        <v>40</v>
      </c>
      <c r="C46" s="3">
        <f>SUM(C42:C45)</f>
        <v>1855</v>
      </c>
      <c r="D46" s="32">
        <f>SUM(D42:D45)</f>
        <v>7.1401077752117015</v>
      </c>
      <c r="E46" s="4">
        <f t="shared" si="0"/>
        <v>7.6678240740740744</v>
      </c>
      <c r="F46" s="9"/>
      <c r="G46" s="37"/>
      <c r="H46" s="10"/>
      <c r="I46" s="11"/>
      <c r="J46" s="9"/>
      <c r="K46" s="9"/>
      <c r="L46" s="14"/>
    </row>
    <row r="47" spans="1:12" ht="14.25" customHeight="1" x14ac:dyDescent="0.3">
      <c r="B47" s="18" t="s">
        <v>8</v>
      </c>
      <c r="C47" s="120">
        <v>13</v>
      </c>
      <c r="D47" s="16">
        <v>5.0038491147036186E-2</v>
      </c>
      <c r="E47" s="26">
        <f t="shared" si="0"/>
        <v>5.3736772486772486E-2</v>
      </c>
      <c r="F47" s="9"/>
      <c r="G47" s="37"/>
      <c r="H47" s="10"/>
      <c r="I47" s="11"/>
      <c r="J47" s="9"/>
      <c r="K47" s="9"/>
      <c r="L47" s="14"/>
    </row>
    <row r="48" spans="1:12" ht="14.25" customHeight="1" x14ac:dyDescent="0.3">
      <c r="B48" s="18" t="s">
        <v>9</v>
      </c>
      <c r="C48" s="120">
        <v>186</v>
      </c>
      <c r="D48" s="16">
        <v>0.71593533487297922</v>
      </c>
      <c r="E48" s="26">
        <f t="shared" si="0"/>
        <v>0.76884920634920628</v>
      </c>
      <c r="F48" s="9"/>
      <c r="G48" s="37"/>
      <c r="H48" s="10"/>
      <c r="I48" s="11"/>
      <c r="J48" s="9"/>
      <c r="K48" s="9"/>
      <c r="L48" s="14"/>
    </row>
    <row r="49" spans="1:12" ht="14.25" customHeight="1" x14ac:dyDescent="0.3">
      <c r="B49" s="18" t="s">
        <v>10</v>
      </c>
      <c r="C49" s="120">
        <v>31</v>
      </c>
      <c r="D49" s="16">
        <v>0.11932255581216321</v>
      </c>
      <c r="E49" s="26">
        <f t="shared" si="0"/>
        <v>0.12814153439153439</v>
      </c>
      <c r="F49" s="9"/>
      <c r="G49" s="37"/>
      <c r="H49" s="10"/>
      <c r="I49" s="11"/>
      <c r="J49" s="9"/>
      <c r="K49" s="9"/>
      <c r="L49" s="14"/>
    </row>
    <row r="50" spans="1:12" ht="14.25" customHeight="1" x14ac:dyDescent="0.3">
      <c r="B50" s="18" t="s">
        <v>11</v>
      </c>
      <c r="C50" s="120">
        <v>265</v>
      </c>
      <c r="D50" s="16">
        <v>1.0200153964588146</v>
      </c>
      <c r="E50" s="26">
        <f t="shared" si="0"/>
        <v>1.0954034391534391</v>
      </c>
      <c r="F50" s="9"/>
      <c r="G50" s="37"/>
      <c r="H50" s="10"/>
      <c r="I50" s="11"/>
      <c r="J50" s="9"/>
      <c r="K50" s="9"/>
      <c r="L50" s="14"/>
    </row>
    <row r="51" spans="1:12" ht="14.25" customHeight="1" x14ac:dyDescent="0.3">
      <c r="B51" s="18" t="s">
        <v>12</v>
      </c>
      <c r="C51" s="120">
        <v>28</v>
      </c>
      <c r="D51" s="16">
        <v>0.10777521170130869</v>
      </c>
      <c r="E51" s="26">
        <f t="shared" si="0"/>
        <v>0.11574074074074073</v>
      </c>
      <c r="F51" s="9"/>
      <c r="G51" s="37"/>
      <c r="H51" s="10"/>
      <c r="I51" s="11"/>
      <c r="J51" s="9"/>
      <c r="K51" s="9"/>
      <c r="L51" s="14"/>
    </row>
    <row r="52" spans="1:12" ht="14.25" customHeight="1" x14ac:dyDescent="0.3">
      <c r="B52" s="18" t="s">
        <v>13</v>
      </c>
      <c r="C52" s="120">
        <v>262</v>
      </c>
      <c r="D52" s="16">
        <v>1.0084680523479601</v>
      </c>
      <c r="E52" s="26">
        <f t="shared" si="0"/>
        <v>1.0830026455026456</v>
      </c>
      <c r="F52" s="9"/>
      <c r="G52" s="37"/>
      <c r="H52" s="10"/>
      <c r="I52" s="11"/>
      <c r="J52" s="9"/>
      <c r="K52" s="9"/>
      <c r="L52" s="14"/>
    </row>
    <row r="53" spans="1:12" ht="14.25" customHeight="1" x14ac:dyDescent="0.3">
      <c r="B53" s="18" t="s">
        <v>14</v>
      </c>
      <c r="C53" s="120">
        <v>12</v>
      </c>
      <c r="D53" s="16">
        <v>4.6189376443418015E-2</v>
      </c>
      <c r="E53" s="26">
        <f t="shared" si="0"/>
        <v>4.96031746031746E-2</v>
      </c>
      <c r="F53" s="9"/>
      <c r="G53" s="37"/>
      <c r="H53" s="10"/>
      <c r="I53" s="11"/>
      <c r="J53" s="9"/>
      <c r="K53" s="9"/>
      <c r="L53" s="14"/>
    </row>
    <row r="54" spans="1:12" ht="14.25" customHeight="1" x14ac:dyDescent="0.3">
      <c r="B54" s="18" t="s">
        <v>15</v>
      </c>
      <c r="C54" s="120">
        <v>153</v>
      </c>
      <c r="D54" s="16">
        <v>0.5889145496535797</v>
      </c>
      <c r="E54" s="26">
        <f t="shared" si="0"/>
        <v>0.63244047619047616</v>
      </c>
      <c r="F54" s="9"/>
      <c r="G54" s="37"/>
      <c r="H54" s="9"/>
      <c r="I54" s="9"/>
      <c r="J54" s="9"/>
      <c r="K54" s="9"/>
    </row>
    <row r="55" spans="1:12" ht="14.25" customHeight="1" x14ac:dyDescent="0.3">
      <c r="B55" s="18" t="s">
        <v>16</v>
      </c>
      <c r="C55" s="120">
        <v>3</v>
      </c>
      <c r="D55" s="16">
        <v>1.1547344110854504E-2</v>
      </c>
      <c r="E55" s="26">
        <f t="shared" si="0"/>
        <v>1.240079365079365E-2</v>
      </c>
      <c r="F55" s="9"/>
      <c r="G55" s="37"/>
      <c r="H55" s="9"/>
      <c r="I55" s="9"/>
      <c r="J55" s="9"/>
      <c r="K55" s="9"/>
    </row>
    <row r="56" spans="1:12" ht="14.25" customHeight="1" x14ac:dyDescent="0.3">
      <c r="B56" s="18" t="s">
        <v>17</v>
      </c>
      <c r="C56" s="120">
        <v>6</v>
      </c>
      <c r="D56" s="16">
        <v>2.3094688221709007E-2</v>
      </c>
      <c r="E56" s="26">
        <f t="shared" si="0"/>
        <v>2.48015873015873E-2</v>
      </c>
      <c r="F56" s="9"/>
      <c r="G56" s="37"/>
      <c r="H56" s="9"/>
      <c r="I56" s="9"/>
      <c r="J56" s="9"/>
      <c r="K56" s="9"/>
    </row>
    <row r="57" spans="1:12" ht="14.25" customHeight="1" x14ac:dyDescent="0.3">
      <c r="A57" s="9"/>
      <c r="B57" s="18" t="s">
        <v>97</v>
      </c>
      <c r="C57" s="120">
        <v>41</v>
      </c>
      <c r="D57" s="16">
        <v>0.15781370284834487</v>
      </c>
      <c r="E57" s="26">
        <f t="shared" si="0"/>
        <v>0.16947751322751323</v>
      </c>
      <c r="F57" s="9"/>
      <c r="G57" s="37"/>
      <c r="H57" s="9"/>
      <c r="I57" s="9"/>
      <c r="J57" s="9"/>
      <c r="K57" s="9"/>
    </row>
    <row r="58" spans="1:12" ht="14.25" customHeight="1" x14ac:dyDescent="0.3">
      <c r="A58" s="9"/>
      <c r="B58" s="29" t="s">
        <v>41</v>
      </c>
      <c r="C58" s="3">
        <f>SUM(C47:C57)</f>
        <v>1000</v>
      </c>
      <c r="D58" s="32">
        <f>SUM(D47:D57)</f>
        <v>3.8491147036181679</v>
      </c>
      <c r="E58" s="4">
        <f t="shared" si="0"/>
        <v>4.1335978835978837</v>
      </c>
      <c r="F58" s="9"/>
      <c r="G58" s="9"/>
      <c r="H58" s="9"/>
      <c r="I58" s="9"/>
      <c r="J58" s="9"/>
      <c r="K58" s="9"/>
    </row>
    <row r="59" spans="1:12" ht="14.25" customHeight="1" x14ac:dyDescent="0.3">
      <c r="A59" s="9"/>
      <c r="B59" s="18" t="s">
        <v>42</v>
      </c>
      <c r="C59" s="120">
        <v>13169</v>
      </c>
      <c r="D59" s="16">
        <v>50.68899153194765</v>
      </c>
      <c r="E59" s="26">
        <f t="shared" si="0"/>
        <v>54.435350529100532</v>
      </c>
      <c r="F59" s="9"/>
      <c r="G59" s="9"/>
      <c r="H59" s="9"/>
      <c r="I59" s="9"/>
      <c r="J59" s="9"/>
      <c r="K59" s="9"/>
    </row>
    <row r="60" spans="1:12" ht="14.25" customHeight="1" x14ac:dyDescent="0.3">
      <c r="B60" s="18" t="s">
        <v>43</v>
      </c>
      <c r="C60" s="120">
        <v>5</v>
      </c>
      <c r="D60" s="16">
        <v>1.924557351809084E-2</v>
      </c>
      <c r="E60" s="26">
        <f t="shared" si="0"/>
        <v>2.0667989417989419E-2</v>
      </c>
      <c r="F60" s="9"/>
      <c r="G60" s="9"/>
      <c r="H60" s="9"/>
      <c r="I60" s="9"/>
      <c r="J60" s="9"/>
      <c r="K60" s="9"/>
    </row>
    <row r="61" spans="1:12" ht="14.25" customHeight="1" x14ac:dyDescent="0.3">
      <c r="A61" s="9"/>
      <c r="B61" s="29" t="s">
        <v>44</v>
      </c>
      <c r="C61" s="3">
        <f>SUM(C59:C60)</f>
        <v>13174</v>
      </c>
      <c r="D61" s="34">
        <f>SUM(D59:D60)</f>
        <v>50.708237105465741</v>
      </c>
      <c r="E61" s="4">
        <f t="shared" si="0"/>
        <v>54.456018518518526</v>
      </c>
      <c r="F61" s="9"/>
      <c r="G61" s="37"/>
      <c r="H61" s="9"/>
      <c r="I61" s="9"/>
      <c r="J61" s="9"/>
      <c r="K61" s="9"/>
    </row>
    <row r="62" spans="1:12" ht="14.25" customHeight="1" x14ac:dyDescent="0.3">
      <c r="B62" s="39" t="s">
        <v>105</v>
      </c>
      <c r="C62" s="123"/>
      <c r="D62" s="9"/>
      <c r="E62" s="9"/>
      <c r="G62" s="37"/>
      <c r="H62" s="9"/>
      <c r="I62" s="9"/>
      <c r="J62" s="9"/>
      <c r="K62" s="9"/>
    </row>
    <row r="63" spans="1:12" ht="14.25" customHeight="1" x14ac:dyDescent="0.3">
      <c r="B63" s="100" t="s">
        <v>107</v>
      </c>
      <c r="C63" s="123"/>
      <c r="D63" s="9"/>
      <c r="E63" s="9"/>
      <c r="G63" s="37"/>
      <c r="H63" s="9"/>
      <c r="I63" s="9"/>
      <c r="J63" s="9"/>
      <c r="K63" s="9"/>
    </row>
    <row r="64" spans="1:12" ht="14.25" customHeight="1" x14ac:dyDescent="0.3">
      <c r="G64" s="37"/>
    </row>
    <row r="65" spans="2:7" ht="14.25" customHeight="1" x14ac:dyDescent="0.3">
      <c r="G65" s="9"/>
    </row>
    <row r="66" spans="2:7" ht="14.25" customHeight="1" x14ac:dyDescent="0.3">
      <c r="B66" s="125"/>
      <c r="G66" s="37"/>
    </row>
    <row r="67" spans="2:7" ht="14.25" customHeight="1" x14ac:dyDescent="0.3">
      <c r="G67" s="37"/>
    </row>
    <row r="68" spans="2:7" ht="14.25" customHeight="1" x14ac:dyDescent="0.3">
      <c r="B68" s="126"/>
      <c r="G68" s="37"/>
    </row>
    <row r="69" spans="2:7" ht="14.25" customHeight="1" x14ac:dyDescent="0.3">
      <c r="B69" s="127"/>
      <c r="G69" s="9"/>
    </row>
    <row r="70" spans="2:7" ht="14.25" customHeight="1" x14ac:dyDescent="0.3">
      <c r="G70" s="9"/>
    </row>
    <row r="71" spans="2:7" ht="14.25" customHeight="1" x14ac:dyDescent="0.3">
      <c r="G71" s="9"/>
    </row>
    <row r="72" spans="2:7" ht="14.25" customHeight="1" x14ac:dyDescent="0.3">
      <c r="G72" s="9"/>
    </row>
  </sheetData>
  <mergeCells count="3"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opLeftCell="A22" zoomScaleNormal="100" workbookViewId="0">
      <selection activeCell="D23" sqref="D23"/>
    </sheetView>
  </sheetViews>
  <sheetFormatPr defaultColWidth="9.109375" defaultRowHeight="14.25" customHeight="1" x14ac:dyDescent="0.25"/>
  <cols>
    <col min="1" max="1" width="9.109375" style="58"/>
    <col min="2" max="2" width="48.5546875" style="58" customWidth="1"/>
    <col min="3" max="3" width="9.109375" style="58"/>
    <col min="4" max="4" width="13.44140625" style="58" customWidth="1"/>
    <col min="5" max="5" width="15.109375" style="58" customWidth="1"/>
    <col min="6" max="6" width="9.109375" style="58"/>
    <col min="7" max="7" width="41.6640625" style="58" customWidth="1"/>
    <col min="8" max="16384" width="9.109375" style="58"/>
  </cols>
  <sheetData>
    <row r="2" spans="1:9" ht="14.25" customHeight="1" x14ac:dyDescent="0.3">
      <c r="B2" s="60" t="s">
        <v>85</v>
      </c>
      <c r="F2" s="62"/>
    </row>
    <row r="3" spans="1:9" ht="14.25" customHeight="1" x14ac:dyDescent="0.3">
      <c r="B3" s="60"/>
      <c r="F3" s="62"/>
    </row>
    <row r="4" spans="1:9" ht="14.25" customHeight="1" x14ac:dyDescent="0.25">
      <c r="A4" s="62"/>
      <c r="B4" s="30" t="s">
        <v>46</v>
      </c>
      <c r="C4" s="63"/>
      <c r="D4" s="63"/>
      <c r="E4" s="63"/>
      <c r="F4" s="62"/>
    </row>
    <row r="5" spans="1:9" ht="14.25" customHeight="1" x14ac:dyDescent="0.25">
      <c r="A5" s="62"/>
      <c r="B5" s="30"/>
      <c r="C5" s="132" t="s">
        <v>47</v>
      </c>
      <c r="D5" s="132" t="s">
        <v>48</v>
      </c>
      <c r="E5" s="132" t="s">
        <v>49</v>
      </c>
      <c r="F5" s="62"/>
    </row>
    <row r="6" spans="1:9" s="65" customFormat="1" ht="14.25" customHeight="1" x14ac:dyDescent="0.25">
      <c r="A6" s="64"/>
      <c r="B6" s="28"/>
      <c r="C6" s="133"/>
      <c r="D6" s="133"/>
      <c r="E6" s="133"/>
      <c r="F6" s="64"/>
      <c r="G6" s="64"/>
    </row>
    <row r="7" spans="1:9" ht="14.25" customHeight="1" x14ac:dyDescent="0.25">
      <c r="A7" s="62"/>
      <c r="B7" s="22" t="s">
        <v>50</v>
      </c>
      <c r="C7" s="66"/>
      <c r="D7" s="66"/>
      <c r="E7" s="66"/>
      <c r="F7" s="62"/>
      <c r="G7" s="62"/>
    </row>
    <row r="8" spans="1:9" ht="14.25" customHeight="1" x14ac:dyDescent="0.25">
      <c r="A8" s="62"/>
      <c r="B8" s="22"/>
      <c r="C8" s="66"/>
      <c r="D8" s="66"/>
      <c r="E8" s="66"/>
      <c r="F8" s="62"/>
      <c r="G8" s="62"/>
    </row>
    <row r="9" spans="1:9" ht="14.25" customHeight="1" x14ac:dyDescent="0.25">
      <c r="A9" s="62"/>
      <c r="B9" s="45" t="s">
        <v>51</v>
      </c>
      <c r="C9" s="71">
        <v>9512</v>
      </c>
      <c r="D9" s="72"/>
      <c r="E9" s="72"/>
      <c r="F9" s="62"/>
      <c r="G9" s="67"/>
      <c r="H9" s="68"/>
    </row>
    <row r="10" spans="1:9" ht="14.25" customHeight="1" x14ac:dyDescent="0.25">
      <c r="A10" s="62"/>
      <c r="B10" s="21" t="s">
        <v>52</v>
      </c>
      <c r="C10" s="73">
        <v>2460</v>
      </c>
      <c r="D10" s="74">
        <v>25.862068965517242</v>
      </c>
      <c r="E10" s="75"/>
      <c r="F10" s="62"/>
      <c r="G10" s="46"/>
      <c r="H10" s="68"/>
    </row>
    <row r="11" spans="1:9" ht="14.25" customHeight="1" x14ac:dyDescent="0.25">
      <c r="A11" s="62"/>
      <c r="B11" s="21" t="s">
        <v>53</v>
      </c>
      <c r="C11" s="76">
        <f>(C9-C10)</f>
        <v>7052</v>
      </c>
      <c r="D11" s="77">
        <f>(($C$11/$C$9)*100)</f>
        <v>74.137931034482762</v>
      </c>
      <c r="E11" s="75"/>
      <c r="F11" s="62"/>
      <c r="G11" s="67"/>
      <c r="H11" s="67"/>
      <c r="I11" s="68"/>
    </row>
    <row r="12" spans="1:9" ht="14.25" customHeight="1" x14ac:dyDescent="0.25">
      <c r="A12" s="62"/>
      <c r="B12" s="21"/>
      <c r="C12" s="76"/>
      <c r="D12" s="75"/>
      <c r="E12" s="75"/>
      <c r="F12" s="62"/>
      <c r="G12" s="67"/>
      <c r="H12" s="67"/>
      <c r="I12" s="68"/>
    </row>
    <row r="13" spans="1:9" ht="14.25" customHeight="1" x14ac:dyDescent="0.25">
      <c r="A13" s="62"/>
      <c r="B13" s="22" t="s">
        <v>54</v>
      </c>
      <c r="C13" s="78">
        <f>SUM(C14:C20)</f>
        <v>1151</v>
      </c>
      <c r="D13" s="79">
        <f>SUM(D14:D20)</f>
        <v>12.152044996609977</v>
      </c>
      <c r="E13" s="80">
        <f>SUM(E14:E20)</f>
        <v>16.321610890527513</v>
      </c>
      <c r="F13" s="62"/>
      <c r="G13" s="46"/>
      <c r="H13" s="46"/>
      <c r="I13" s="69"/>
    </row>
    <row r="14" spans="1:9" ht="14.25" customHeight="1" x14ac:dyDescent="0.25">
      <c r="A14" s="62"/>
      <c r="B14" s="21" t="s">
        <v>55</v>
      </c>
      <c r="C14" s="73">
        <v>2</v>
      </c>
      <c r="D14" s="81">
        <v>2.1026072329688814E-2</v>
      </c>
      <c r="E14" s="77">
        <f>((C14/$C$11)*100)</f>
        <v>2.8360748723766309E-2</v>
      </c>
      <c r="F14" s="62"/>
      <c r="G14" s="42"/>
      <c r="H14" s="43"/>
      <c r="I14" s="69"/>
    </row>
    <row r="15" spans="1:9" ht="14.25" customHeight="1" x14ac:dyDescent="0.25">
      <c r="A15" s="62"/>
      <c r="B15" s="21" t="s">
        <v>28</v>
      </c>
      <c r="C15" s="73">
        <v>277</v>
      </c>
      <c r="D15" s="74">
        <v>2.9121110176618998</v>
      </c>
      <c r="E15" s="77">
        <f t="shared" ref="E15:E21" si="0">((C15/$C$11)*100)</f>
        <v>3.9279636982416335</v>
      </c>
      <c r="F15" s="62"/>
      <c r="G15" s="67"/>
      <c r="H15" s="67"/>
      <c r="I15" s="69"/>
    </row>
    <row r="16" spans="1:9" ht="14.25" customHeight="1" x14ac:dyDescent="0.25">
      <c r="A16" s="62"/>
      <c r="B16" s="21" t="s">
        <v>29</v>
      </c>
      <c r="C16" s="73">
        <v>632</v>
      </c>
      <c r="D16" s="74">
        <v>6.6442388561816657</v>
      </c>
      <c r="E16" s="77">
        <f t="shared" si="0"/>
        <v>8.9619965967101543</v>
      </c>
      <c r="F16" s="62"/>
      <c r="G16" s="46"/>
      <c r="H16" s="46"/>
      <c r="I16" s="69"/>
    </row>
    <row r="17" spans="1:12" ht="14.25" customHeight="1" x14ac:dyDescent="0.25">
      <c r="A17" s="62"/>
      <c r="B17" s="21" t="s">
        <v>56</v>
      </c>
      <c r="C17" s="73">
        <v>23</v>
      </c>
      <c r="D17" s="81">
        <v>0.24179983179142139</v>
      </c>
      <c r="E17" s="77">
        <f t="shared" si="0"/>
        <v>0.32614861032331255</v>
      </c>
      <c r="F17" s="62"/>
      <c r="G17" s="42"/>
      <c r="H17" s="44"/>
      <c r="I17" s="69"/>
    </row>
    <row r="18" spans="1:12" ht="14.25" customHeight="1" x14ac:dyDescent="0.25">
      <c r="A18" s="62"/>
      <c r="B18" s="21" t="s">
        <v>76</v>
      </c>
      <c r="C18" s="76">
        <v>3</v>
      </c>
      <c r="D18" s="81">
        <v>8.3079479368595957E-2</v>
      </c>
      <c r="E18" s="77">
        <f t="shared" si="0"/>
        <v>4.254112308564946E-2</v>
      </c>
      <c r="F18" s="62"/>
      <c r="G18" s="42"/>
      <c r="H18" s="43"/>
      <c r="I18" s="69"/>
    </row>
    <row r="19" spans="1:12" ht="14.25" customHeight="1" x14ac:dyDescent="0.25">
      <c r="A19" s="62"/>
      <c r="B19" s="61" t="s">
        <v>30</v>
      </c>
      <c r="C19" s="73">
        <v>199</v>
      </c>
      <c r="D19" s="74">
        <v>2.092094196804037</v>
      </c>
      <c r="E19" s="77">
        <f t="shared" si="0"/>
        <v>2.8218944980147476</v>
      </c>
      <c r="F19" s="62"/>
      <c r="G19" s="42"/>
      <c r="H19" s="43"/>
      <c r="I19" s="69"/>
    </row>
    <row r="20" spans="1:12" ht="14.25" customHeight="1" x14ac:dyDescent="0.25">
      <c r="A20" s="62"/>
      <c r="B20" s="51" t="s">
        <v>31</v>
      </c>
      <c r="C20" s="73">
        <v>15</v>
      </c>
      <c r="D20" s="81">
        <v>0.15769554247266609</v>
      </c>
      <c r="E20" s="77">
        <f t="shared" si="0"/>
        <v>0.21270561542824731</v>
      </c>
      <c r="F20" s="62"/>
      <c r="G20" s="42" t="s">
        <v>91</v>
      </c>
      <c r="H20" s="44"/>
      <c r="I20" s="69"/>
    </row>
    <row r="21" spans="1:12" ht="14.25" customHeight="1" x14ac:dyDescent="0.25">
      <c r="A21" s="62"/>
      <c r="B21" s="31" t="s">
        <v>59</v>
      </c>
      <c r="C21" s="82">
        <v>5901</v>
      </c>
      <c r="D21" s="83">
        <v>62.037426408746846</v>
      </c>
      <c r="E21" s="84">
        <f t="shared" si="0"/>
        <v>83.678389109472491</v>
      </c>
      <c r="F21" s="62"/>
      <c r="G21" s="134"/>
      <c r="H21" s="134"/>
      <c r="I21" s="68"/>
    </row>
    <row r="22" spans="1:12" ht="14.25" customHeight="1" x14ac:dyDescent="0.25">
      <c r="A22" s="62"/>
      <c r="B22" s="27" t="s">
        <v>60</v>
      </c>
      <c r="C22" s="76"/>
      <c r="D22" s="75"/>
      <c r="E22" s="77"/>
      <c r="F22" s="62"/>
      <c r="G22" s="101"/>
      <c r="H22" s="46"/>
      <c r="I22" s="69"/>
      <c r="J22" s="62"/>
      <c r="K22" s="62"/>
    </row>
    <row r="23" spans="1:12" ht="14.25" customHeight="1" x14ac:dyDescent="0.25">
      <c r="A23" s="62"/>
      <c r="B23" s="21"/>
      <c r="C23" s="76"/>
      <c r="D23" s="75"/>
      <c r="E23" s="77"/>
      <c r="F23" s="62"/>
      <c r="G23" s="135"/>
      <c r="H23" s="135"/>
      <c r="I23" s="135"/>
      <c r="J23" s="135"/>
      <c r="K23" s="135"/>
      <c r="L23" s="109"/>
    </row>
    <row r="24" spans="1:12" ht="14.25" customHeight="1" x14ac:dyDescent="0.25">
      <c r="A24" s="62"/>
      <c r="B24" s="22" t="s">
        <v>61</v>
      </c>
      <c r="C24" s="78">
        <f>(C25+C27+C38)</f>
        <v>718</v>
      </c>
      <c r="D24" s="72"/>
      <c r="E24" s="77"/>
      <c r="F24" s="62"/>
      <c r="G24" s="102"/>
      <c r="H24" s="103"/>
      <c r="I24" s="103"/>
      <c r="J24" s="103"/>
      <c r="K24" s="103"/>
      <c r="L24" s="109"/>
    </row>
    <row r="25" spans="1:12" ht="14.25" customHeight="1" x14ac:dyDescent="0.25">
      <c r="A25" s="62"/>
      <c r="B25" s="21" t="s">
        <v>52</v>
      </c>
      <c r="C25" s="73">
        <v>42</v>
      </c>
      <c r="D25" s="74">
        <v>8.203125</v>
      </c>
      <c r="E25" s="77"/>
      <c r="F25" s="62"/>
      <c r="G25" s="104"/>
      <c r="H25" s="105"/>
      <c r="I25" s="106"/>
      <c r="J25" s="106"/>
      <c r="K25" s="106"/>
      <c r="L25" s="109"/>
    </row>
    <row r="26" spans="1:12" ht="14.25" customHeight="1" x14ac:dyDescent="0.25">
      <c r="A26" s="62"/>
      <c r="B26" s="52"/>
      <c r="C26" s="85"/>
      <c r="D26" s="86"/>
      <c r="E26" s="77"/>
      <c r="F26" s="70"/>
      <c r="G26" s="104"/>
      <c r="H26" s="105"/>
      <c r="I26" s="107"/>
      <c r="J26" s="107"/>
      <c r="K26" s="107"/>
      <c r="L26" s="109"/>
    </row>
    <row r="27" spans="1:12" ht="14.25" customHeight="1" x14ac:dyDescent="0.25">
      <c r="A27" s="62"/>
      <c r="B27" s="52" t="s">
        <v>54</v>
      </c>
      <c r="C27" s="87">
        <f>SUM(C28:C35)</f>
        <v>474</v>
      </c>
      <c r="D27" s="88">
        <f>(($C$27/$C$24)*100)</f>
        <v>66.016713091922014</v>
      </c>
      <c r="E27" s="77">
        <f t="shared" ref="E27:E35" si="1">C27/($C$24-$C$25)*100</f>
        <v>70.118343195266277</v>
      </c>
      <c r="F27" s="47"/>
      <c r="G27" s="104"/>
      <c r="H27" s="105"/>
      <c r="I27" s="107"/>
      <c r="J27" s="107"/>
      <c r="K27" s="107"/>
      <c r="L27" s="109"/>
    </row>
    <row r="28" spans="1:12" ht="14.25" customHeight="1" x14ac:dyDescent="0.25">
      <c r="A28" s="62"/>
      <c r="B28" s="53" t="s">
        <v>55</v>
      </c>
      <c r="C28" s="73">
        <v>2</v>
      </c>
      <c r="D28" s="81">
        <v>0.390625</v>
      </c>
      <c r="E28" s="77">
        <f t="shared" si="1"/>
        <v>0.29585798816568049</v>
      </c>
      <c r="F28" s="48"/>
      <c r="G28" s="104"/>
      <c r="H28" s="105"/>
      <c r="I28" s="106"/>
      <c r="J28" s="106"/>
      <c r="K28" s="107"/>
      <c r="L28" s="109"/>
    </row>
    <row r="29" spans="1:12" ht="14.25" customHeight="1" x14ac:dyDescent="0.25">
      <c r="A29" s="62"/>
      <c r="B29" s="53" t="s">
        <v>28</v>
      </c>
      <c r="C29" s="73">
        <v>138</v>
      </c>
      <c r="D29" s="74">
        <v>26.953125</v>
      </c>
      <c r="E29" s="77">
        <f t="shared" si="1"/>
        <v>20.414201183431953</v>
      </c>
      <c r="F29" s="49"/>
      <c r="G29" s="104"/>
      <c r="H29" s="105"/>
      <c r="I29" s="107"/>
      <c r="J29" s="107"/>
      <c r="K29" s="107"/>
      <c r="L29" s="109"/>
    </row>
    <row r="30" spans="1:12" ht="14.25" customHeight="1" x14ac:dyDescent="0.25">
      <c r="A30" s="62"/>
      <c r="B30" s="53" t="s">
        <v>29</v>
      </c>
      <c r="C30" s="73">
        <v>41</v>
      </c>
      <c r="D30" s="74">
        <v>8.0078125</v>
      </c>
      <c r="E30" s="77">
        <f t="shared" si="1"/>
        <v>6.0650887573964498</v>
      </c>
      <c r="F30" s="49"/>
      <c r="G30" s="104"/>
      <c r="H30" s="105"/>
      <c r="I30" s="106"/>
      <c r="J30" s="106"/>
      <c r="K30" s="107"/>
      <c r="L30" s="109"/>
    </row>
    <row r="31" spans="1:12" ht="14.25" customHeight="1" x14ac:dyDescent="0.25">
      <c r="A31" s="62"/>
      <c r="B31" s="53" t="s">
        <v>56</v>
      </c>
      <c r="C31" s="73">
        <v>4</v>
      </c>
      <c r="D31" s="81">
        <v>0.78125</v>
      </c>
      <c r="E31" s="77">
        <f t="shared" si="1"/>
        <v>0.59171597633136097</v>
      </c>
      <c r="F31" s="48"/>
      <c r="G31" s="104"/>
      <c r="H31" s="105"/>
      <c r="I31" s="106"/>
      <c r="J31" s="106"/>
      <c r="K31" s="107"/>
      <c r="L31" s="109"/>
    </row>
    <row r="32" spans="1:12" ht="14.25" customHeight="1" x14ac:dyDescent="0.25">
      <c r="A32" s="62"/>
      <c r="B32" s="53" t="s">
        <v>71</v>
      </c>
      <c r="C32" s="89" t="s">
        <v>75</v>
      </c>
      <c r="D32" s="90" t="s">
        <v>75</v>
      </c>
      <c r="E32" s="91" t="s">
        <v>75</v>
      </c>
      <c r="F32" s="49"/>
      <c r="G32" s="104"/>
      <c r="H32" s="105"/>
      <c r="I32" s="106"/>
      <c r="J32" s="106"/>
      <c r="K32" s="107"/>
      <c r="L32" s="109"/>
    </row>
    <row r="33" spans="1:12" ht="14.25" customHeight="1" x14ac:dyDescent="0.25">
      <c r="A33" s="62"/>
      <c r="B33" s="53" t="s">
        <v>57</v>
      </c>
      <c r="C33" s="73">
        <v>236</v>
      </c>
      <c r="D33" s="74">
        <v>46.09375</v>
      </c>
      <c r="E33" s="77">
        <f t="shared" si="1"/>
        <v>34.911242603550299</v>
      </c>
      <c r="F33" s="48"/>
      <c r="G33" s="104"/>
      <c r="H33" s="105"/>
      <c r="I33" s="106"/>
      <c r="J33" s="106"/>
      <c r="K33" s="107"/>
      <c r="L33" s="109"/>
    </row>
    <row r="34" spans="1:12" ht="14.25" customHeight="1" x14ac:dyDescent="0.25">
      <c r="A34" s="62"/>
      <c r="B34" s="53" t="s">
        <v>62</v>
      </c>
      <c r="C34" s="73">
        <v>1</v>
      </c>
      <c r="D34" s="81">
        <v>0.1953125</v>
      </c>
      <c r="E34" s="77">
        <f t="shared" si="1"/>
        <v>0.14792899408284024</v>
      </c>
      <c r="F34" s="49"/>
      <c r="G34" s="104"/>
      <c r="H34" s="105"/>
      <c r="I34" s="107"/>
      <c r="J34" s="107"/>
      <c r="K34" s="107"/>
      <c r="L34" s="109"/>
    </row>
    <row r="35" spans="1:12" ht="14.25" customHeight="1" x14ac:dyDescent="0.25">
      <c r="A35" s="62"/>
      <c r="B35" s="54" t="s">
        <v>58</v>
      </c>
      <c r="C35" s="92">
        <v>52</v>
      </c>
      <c r="D35" s="93">
        <v>9.375</v>
      </c>
      <c r="E35" s="94">
        <f t="shared" si="1"/>
        <v>7.6923076923076925</v>
      </c>
      <c r="F35" s="49"/>
      <c r="G35" s="104"/>
      <c r="H35" s="105"/>
      <c r="I35" s="107"/>
      <c r="J35" s="107"/>
      <c r="K35" s="107"/>
      <c r="L35" s="109"/>
    </row>
    <row r="36" spans="1:12" ht="14.25" customHeight="1" x14ac:dyDescent="0.25">
      <c r="A36" s="62"/>
      <c r="B36" s="53" t="s">
        <v>64</v>
      </c>
      <c r="C36" s="95">
        <v>198</v>
      </c>
      <c r="D36" s="96"/>
      <c r="E36" s="77"/>
      <c r="F36" s="49"/>
      <c r="G36" s="104"/>
      <c r="H36" s="105"/>
      <c r="I36" s="107"/>
      <c r="J36" s="107"/>
      <c r="K36" s="108"/>
      <c r="L36" s="109"/>
    </row>
    <row r="37" spans="1:12" ht="14.25" customHeight="1" x14ac:dyDescent="0.25">
      <c r="A37" s="62"/>
      <c r="B37" s="53" t="s">
        <v>63</v>
      </c>
      <c r="C37" s="95">
        <v>4</v>
      </c>
      <c r="D37" s="96"/>
      <c r="E37" s="77"/>
      <c r="F37" s="49"/>
      <c r="G37" s="101"/>
      <c r="H37" s="62"/>
      <c r="I37" s="62"/>
      <c r="J37" s="62"/>
      <c r="K37" s="62"/>
    </row>
    <row r="38" spans="1:12" ht="14.25" customHeight="1" x14ac:dyDescent="0.25">
      <c r="A38" s="62"/>
      <c r="B38" s="55" t="s">
        <v>65</v>
      </c>
      <c r="C38" s="97">
        <f>SUM(C36:C37)</f>
        <v>202</v>
      </c>
      <c r="D38" s="98">
        <f>(C38/C24*100)</f>
        <v>28.133704735376046</v>
      </c>
      <c r="E38" s="98">
        <f>C38/($C$24-$C$25)*100</f>
        <v>29.88165680473373</v>
      </c>
      <c r="F38" s="62"/>
      <c r="G38" s="101"/>
      <c r="H38" s="62"/>
      <c r="I38" s="62"/>
      <c r="J38" s="62"/>
      <c r="K38" s="62"/>
    </row>
    <row r="39" spans="1:12" ht="14.25" customHeight="1" x14ac:dyDescent="0.25">
      <c r="A39" s="62"/>
      <c r="B39" s="56" t="s">
        <v>66</v>
      </c>
      <c r="C39" s="99">
        <f>(C21+C38)</f>
        <v>6103</v>
      </c>
      <c r="D39" s="84">
        <f>C39/($C$24+$C$9)*100</f>
        <v>59.657869012707721</v>
      </c>
      <c r="E39" s="98">
        <f>C39/((C24-C25)+C11)*100</f>
        <v>78.972567287784685</v>
      </c>
      <c r="F39" s="62"/>
      <c r="G39" s="101"/>
      <c r="H39" s="62"/>
      <c r="I39" s="62"/>
      <c r="J39" s="62"/>
      <c r="K39" s="62"/>
    </row>
    <row r="40" spans="1:12" ht="14.25" customHeight="1" x14ac:dyDescent="0.25">
      <c r="B40" s="100" t="s">
        <v>88</v>
      </c>
      <c r="G40" s="101"/>
    </row>
    <row r="41" spans="1:12" ht="14.25" customHeight="1" x14ac:dyDescent="0.25">
      <c r="B41" s="100" t="s">
        <v>89</v>
      </c>
      <c r="G41" s="101"/>
    </row>
    <row r="42" spans="1:12" ht="14.25" customHeight="1" x14ac:dyDescent="0.25">
      <c r="B42" s="119" t="s">
        <v>90</v>
      </c>
      <c r="G42" s="101"/>
    </row>
    <row r="43" spans="1:12" ht="14.25" customHeight="1" x14ac:dyDescent="0.25">
      <c r="G43" s="50"/>
    </row>
  </sheetData>
  <mergeCells count="5">
    <mergeCell ref="C5:C6"/>
    <mergeCell ref="D5:D6"/>
    <mergeCell ref="E5:E6"/>
    <mergeCell ref="G21:H21"/>
    <mergeCell ref="G23:K23"/>
  </mergeCells>
  <pageMargins left="0.7" right="0.7" top="0.75" bottom="0.75" header="0.3" footer="0.3"/>
  <pageSetup paperSize="9" orientation="portrait" r:id="rId1"/>
  <ignoredErrors>
    <ignoredError sqref="C13:D13 C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zoomScaleNormal="100" workbookViewId="0">
      <selection activeCell="C12" sqref="C12"/>
    </sheetView>
  </sheetViews>
  <sheetFormatPr defaultColWidth="9.109375" defaultRowHeight="14.25" customHeight="1" x14ac:dyDescent="0.2"/>
  <cols>
    <col min="1" max="1" width="9.109375" style="38"/>
    <col min="2" max="2" width="19.44140625" style="38" customWidth="1"/>
    <col min="3" max="3" width="19" style="38" customWidth="1"/>
    <col min="4" max="4" width="15.5546875" style="38" customWidth="1"/>
    <col min="5" max="16384" width="9.109375" style="38"/>
  </cols>
  <sheetData>
    <row r="1" spans="2:11" ht="14.25" customHeight="1" x14ac:dyDescent="0.2">
      <c r="C1" s="40"/>
      <c r="D1" s="40"/>
    </row>
    <row r="2" spans="2:11" ht="14.25" customHeight="1" x14ac:dyDescent="0.3">
      <c r="B2" s="60" t="s">
        <v>87</v>
      </c>
      <c r="C2" s="40"/>
      <c r="D2" s="40"/>
      <c r="E2" s="40"/>
    </row>
    <row r="3" spans="2:11" ht="14.25" customHeight="1" x14ac:dyDescent="0.25">
      <c r="B3" s="39"/>
      <c r="C3" s="114" t="s">
        <v>47</v>
      </c>
      <c r="D3" s="114" t="s">
        <v>74</v>
      </c>
      <c r="G3" s="40"/>
      <c r="H3" s="40"/>
      <c r="I3" s="40"/>
    </row>
    <row r="4" spans="2:11" ht="14.25" customHeight="1" x14ac:dyDescent="0.25">
      <c r="B4" s="115" t="s">
        <v>67</v>
      </c>
      <c r="C4" s="110">
        <v>10491</v>
      </c>
      <c r="D4" s="111">
        <v>79.634127827539089</v>
      </c>
      <c r="E4" s="40"/>
      <c r="G4" s="35"/>
      <c r="H4" s="36"/>
      <c r="I4" s="40"/>
      <c r="K4" s="41"/>
    </row>
    <row r="5" spans="2:11" ht="14.25" customHeight="1" x14ac:dyDescent="0.25">
      <c r="B5" s="116" t="s">
        <v>68</v>
      </c>
      <c r="C5" s="110">
        <v>2506</v>
      </c>
      <c r="D5" s="111">
        <v>19.022316684378321</v>
      </c>
      <c r="E5" s="40"/>
      <c r="G5" s="35"/>
      <c r="H5" s="36"/>
      <c r="I5" s="40"/>
      <c r="K5" s="41"/>
    </row>
    <row r="6" spans="2:11" ht="14.25" customHeight="1" x14ac:dyDescent="0.25">
      <c r="B6" s="117" t="s">
        <v>72</v>
      </c>
      <c r="C6" s="112">
        <v>12997</v>
      </c>
      <c r="D6" s="113">
        <v>98.656444511917414</v>
      </c>
      <c r="E6" s="40"/>
      <c r="G6" s="35"/>
      <c r="H6" s="36"/>
      <c r="I6" s="40"/>
      <c r="K6" s="41"/>
    </row>
    <row r="7" spans="2:11" ht="14.25" customHeight="1" x14ac:dyDescent="0.25">
      <c r="B7" s="116" t="s">
        <v>69</v>
      </c>
      <c r="C7" s="110">
        <v>171</v>
      </c>
      <c r="D7" s="111">
        <v>1.2980112342492789</v>
      </c>
      <c r="E7" s="40"/>
      <c r="G7" s="35"/>
      <c r="H7" s="36"/>
      <c r="I7" s="40"/>
      <c r="K7" s="41"/>
    </row>
    <row r="8" spans="2:11" ht="14.25" customHeight="1" x14ac:dyDescent="0.25">
      <c r="B8" s="116" t="s">
        <v>70</v>
      </c>
      <c r="C8" s="110">
        <v>6</v>
      </c>
      <c r="D8" s="111">
        <v>4.5544253833308027E-2</v>
      </c>
      <c r="E8" s="40"/>
      <c r="G8" s="35"/>
      <c r="H8" s="36"/>
      <c r="I8" s="40"/>
      <c r="K8" s="41"/>
    </row>
    <row r="9" spans="2:11" ht="14.25" customHeight="1" x14ac:dyDescent="0.25">
      <c r="B9" s="118" t="s">
        <v>73</v>
      </c>
      <c r="C9" s="112">
        <v>177</v>
      </c>
      <c r="D9" s="113">
        <v>1.3435554880825868</v>
      </c>
      <c r="G9" s="35"/>
      <c r="H9" s="36"/>
      <c r="I9" s="40"/>
      <c r="K9" s="41"/>
    </row>
    <row r="10" spans="2:11" ht="14.25" customHeight="1" x14ac:dyDescent="0.2">
      <c r="B10" s="40"/>
      <c r="C10" s="40"/>
      <c r="D10" s="40"/>
    </row>
    <row r="11" spans="2:11" ht="14.25" customHeight="1" x14ac:dyDescent="0.2">
      <c r="B11" s="40"/>
      <c r="C11" s="40"/>
      <c r="D11" s="4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EB6E898-8649-4131-9DAC-6C855AD2E8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Contents</vt:lpstr>
      <vt:lpstr>AT 4.1</vt:lpstr>
      <vt:lpstr>AT 4.2</vt:lpstr>
      <vt:lpstr>AT 4.3</vt:lpstr>
      <vt:lpstr>'AT 4.3'!Print_Area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Frankenberg</dc:creator>
  <cp:lastModifiedBy>John Norman</cp:lastModifiedBy>
  <dcterms:created xsi:type="dcterms:W3CDTF">2016-04-07T10:48:29Z</dcterms:created>
  <dcterms:modified xsi:type="dcterms:W3CDTF">2016-07-28T10:08:53Z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404d5b38-a8a4-451c-be57-fee343999af9</vt:lpwstr>
  </property>
  <property fmtid="{D5CDD505-2E9C-101B-9397-08002B2CF9AE}" pid="3" name="bjSaver">
    <vt:lpwstr>K1ebBL2EhgX8r1HvGUfT+yVxikKcXcKy</vt:lpwstr>
  </property>
  <property fmtid="{D5CDD505-2E9C-101B-9397-08002B2CF9AE}" pid="4" name="bjDocumentSecurityLabel">
    <vt:lpwstr>No Marking</vt:lpwstr>
  </property>
</Properties>
</file>